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sta1\Documents\A Kopijos\Programos 2016-2018\2016-05\Exel (2016-05)\"/>
    </mc:Choice>
  </mc:AlternateContent>
  <bookViews>
    <workbookView xWindow="0" yWindow="0" windowWidth="17256" windowHeight="5340" activeTab="3"/>
  </bookViews>
  <sheets>
    <sheet name="01" sheetId="2" r:id="rId1"/>
    <sheet name="02" sheetId="4" r:id="rId2"/>
    <sheet name="03" sheetId="20" r:id="rId3"/>
    <sheet name="08" sheetId="10" r:id="rId4"/>
    <sheet name="10" sheetId="12" r:id="rId5"/>
    <sheet name="11" sheetId="13" r:id="rId6"/>
    <sheet name="12" sheetId="14" r:id="rId7"/>
    <sheet name="13" sheetId="15" r:id="rId8"/>
    <sheet name="14" sheetId="16" r:id="rId9"/>
    <sheet name="15" sheetId="17" r:id="rId10"/>
    <sheet name="16" sheetId="18" r:id="rId11"/>
    <sheet name="Priemoniu vykdytoju kodai" sheetId="3" r:id="rId12"/>
  </sheets>
  <calcPr calcId="152511"/>
</workbook>
</file>

<file path=xl/calcChain.xml><?xml version="1.0" encoding="utf-8"?>
<calcChain xmlns="http://schemas.openxmlformats.org/spreadsheetml/2006/main">
  <c r="H85" i="12" l="1"/>
  <c r="I85" i="12"/>
  <c r="I86" i="12" s="1"/>
  <c r="J85" i="12"/>
  <c r="K85" i="12"/>
  <c r="J86" i="12"/>
  <c r="K86" i="12"/>
  <c r="M82" i="12"/>
  <c r="L82" i="12"/>
  <c r="K82" i="12"/>
  <c r="J82" i="12"/>
  <c r="I82" i="12"/>
  <c r="H82" i="12"/>
  <c r="H70" i="20" l="1"/>
  <c r="H64" i="20"/>
  <c r="M59" i="20"/>
  <c r="L59" i="20"/>
  <c r="K58" i="20"/>
  <c r="K59" i="20" s="1"/>
  <c r="J58" i="20"/>
  <c r="J59" i="20" s="1"/>
  <c r="J60" i="20" s="1"/>
  <c r="I58" i="20"/>
  <c r="I59" i="20" s="1"/>
  <c r="H58" i="20"/>
  <c r="H59" i="20" s="1"/>
  <c r="K56" i="20"/>
  <c r="J56" i="20"/>
  <c r="I56" i="20"/>
  <c r="H56" i="20"/>
  <c r="L53" i="20"/>
  <c r="L60" i="20" s="1"/>
  <c r="K53" i="20"/>
  <c r="M52" i="20"/>
  <c r="M53" i="20" s="1"/>
  <c r="L52" i="20"/>
  <c r="K52" i="20"/>
  <c r="I52" i="20"/>
  <c r="H52" i="20"/>
  <c r="K49" i="20"/>
  <c r="J49" i="20"/>
  <c r="I49" i="20"/>
  <c r="H49" i="20"/>
  <c r="K44" i="20"/>
  <c r="J44" i="20"/>
  <c r="J53" i="20" s="1"/>
  <c r="I44" i="20"/>
  <c r="I53" i="20" s="1"/>
  <c r="H44" i="20"/>
  <c r="H53" i="20" s="1"/>
  <c r="M38" i="20"/>
  <c r="L38" i="20"/>
  <c r="K38" i="20"/>
  <c r="I38" i="20"/>
  <c r="H38" i="20"/>
  <c r="M36" i="20"/>
  <c r="L36" i="20"/>
  <c r="K36" i="20"/>
  <c r="I36" i="20"/>
  <c r="H36" i="20"/>
  <c r="M34" i="20"/>
  <c r="M39" i="20" s="1"/>
  <c r="L34" i="20"/>
  <c r="L39" i="20" s="1"/>
  <c r="K34" i="20"/>
  <c r="K39" i="20" s="1"/>
  <c r="J34" i="20"/>
  <c r="J39" i="20" s="1"/>
  <c r="I34" i="20"/>
  <c r="I39" i="20" s="1"/>
  <c r="H34" i="20"/>
  <c r="H39" i="20" s="1"/>
  <c r="M29" i="20"/>
  <c r="L29" i="20"/>
  <c r="K29" i="20"/>
  <c r="I29" i="20"/>
  <c r="H29" i="20"/>
  <c r="M26" i="20"/>
  <c r="L26" i="20"/>
  <c r="K26" i="20"/>
  <c r="I26" i="20"/>
  <c r="H26" i="20"/>
  <c r="M23" i="20"/>
  <c r="M30" i="20" s="1"/>
  <c r="L23" i="20"/>
  <c r="L30" i="20" s="1"/>
  <c r="K23" i="20"/>
  <c r="I23" i="20"/>
  <c r="H23" i="20"/>
  <c r="M21" i="20"/>
  <c r="L21" i="20"/>
  <c r="K21" i="20"/>
  <c r="I21" i="20"/>
  <c r="H21" i="20"/>
  <c r="M19" i="20"/>
  <c r="L19" i="20"/>
  <c r="K19" i="20"/>
  <c r="J19" i="20"/>
  <c r="J30" i="20" s="1"/>
  <c r="I19" i="20"/>
  <c r="H19" i="20"/>
  <c r="M15" i="20"/>
  <c r="L15" i="20"/>
  <c r="K15" i="20"/>
  <c r="I15" i="20"/>
  <c r="H15" i="20"/>
  <c r="M13" i="20"/>
  <c r="L13" i="20"/>
  <c r="K13" i="20"/>
  <c r="I13" i="20"/>
  <c r="H13" i="20"/>
  <c r="M11" i="20"/>
  <c r="L11" i="20"/>
  <c r="K11" i="20"/>
  <c r="I11" i="20"/>
  <c r="I30" i="20" s="1"/>
  <c r="H11" i="20"/>
  <c r="H74" i="20" l="1"/>
  <c r="K30" i="20"/>
  <c r="K60" i="20" s="1"/>
  <c r="H30" i="20"/>
  <c r="H60" i="20" s="1"/>
  <c r="I60" i="20"/>
  <c r="M60" i="20"/>
  <c r="I85" i="15" l="1"/>
  <c r="K85" i="15"/>
  <c r="I37" i="15"/>
  <c r="J37" i="15"/>
  <c r="K37" i="15"/>
  <c r="I28" i="15"/>
  <c r="J28" i="15"/>
  <c r="K28" i="15"/>
  <c r="H27" i="15"/>
  <c r="I36" i="15"/>
  <c r="J36" i="15"/>
  <c r="K36" i="15"/>
  <c r="L36" i="15"/>
  <c r="M36" i="15"/>
  <c r="H36" i="15"/>
  <c r="H37" i="15" s="1"/>
  <c r="I32" i="15"/>
  <c r="J32" i="15"/>
  <c r="K32" i="15"/>
  <c r="L32" i="15"/>
  <c r="M32" i="15"/>
  <c r="H32" i="15"/>
  <c r="I27" i="12" l="1"/>
  <c r="J27" i="12"/>
  <c r="K27" i="12"/>
  <c r="L27" i="12"/>
  <c r="M27" i="12"/>
  <c r="H27" i="12"/>
  <c r="I14" i="2" l="1"/>
  <c r="J14" i="2"/>
  <c r="K14" i="2"/>
  <c r="L14" i="2"/>
  <c r="M14" i="2"/>
  <c r="H14" i="2"/>
  <c r="J32" i="13" l="1"/>
  <c r="H32" i="13" l="1"/>
  <c r="I95" i="13"/>
  <c r="J95" i="13"/>
  <c r="K95" i="13"/>
  <c r="L95" i="13"/>
  <c r="M95" i="13"/>
  <c r="H95" i="13"/>
  <c r="I168" i="4" l="1"/>
  <c r="J168" i="4"/>
  <c r="H167" i="4" l="1"/>
  <c r="H168" i="4" s="1"/>
  <c r="I12" i="13"/>
  <c r="J12" i="13"/>
  <c r="K12" i="13"/>
  <c r="H12" i="13"/>
  <c r="M76" i="15" l="1"/>
  <c r="L76" i="15"/>
  <c r="K76" i="15"/>
  <c r="J76" i="15"/>
  <c r="I76" i="15"/>
  <c r="H76" i="15"/>
  <c r="M64" i="13"/>
  <c r="L64" i="13"/>
  <c r="K64" i="13"/>
  <c r="J64" i="13"/>
  <c r="I64" i="13"/>
  <c r="H64" i="13"/>
  <c r="I36" i="18"/>
  <c r="I30" i="18"/>
  <c r="J24" i="18"/>
  <c r="J25" i="18" s="1"/>
  <c r="M23" i="18"/>
  <c r="M24" i="18" s="1"/>
  <c r="M25" i="18" s="1"/>
  <c r="L23" i="18"/>
  <c r="L24" i="18" s="1"/>
  <c r="L25" i="18" s="1"/>
  <c r="K23" i="18"/>
  <c r="K24" i="18" s="1"/>
  <c r="K25" i="18" s="1"/>
  <c r="I23" i="18"/>
  <c r="I24" i="18" s="1"/>
  <c r="I25" i="18" s="1"/>
  <c r="H23" i="18"/>
  <c r="H24" i="18" s="1"/>
  <c r="H25" i="18" s="1"/>
  <c r="M18" i="18"/>
  <c r="L18" i="18"/>
  <c r="K18" i="18"/>
  <c r="J18" i="18"/>
  <c r="I18" i="18"/>
  <c r="H18" i="18"/>
  <c r="M15" i="18"/>
  <c r="L15" i="18"/>
  <c r="K15" i="18"/>
  <c r="J15" i="18"/>
  <c r="I15" i="18"/>
  <c r="I19" i="18" s="1"/>
  <c r="H15" i="18"/>
  <c r="M12" i="18"/>
  <c r="L12" i="18"/>
  <c r="K12" i="18"/>
  <c r="J12" i="18"/>
  <c r="I12" i="18"/>
  <c r="H12" i="18"/>
  <c r="H109" i="17"/>
  <c r="H115" i="17" s="1"/>
  <c r="K94" i="17"/>
  <c r="M90" i="17"/>
  <c r="L90" i="17"/>
  <c r="K90" i="17"/>
  <c r="J90" i="17"/>
  <c r="I90" i="17"/>
  <c r="H90" i="17"/>
  <c r="K82" i="17"/>
  <c r="K79" i="17"/>
  <c r="M73" i="17"/>
  <c r="L73" i="17"/>
  <c r="K73" i="17"/>
  <c r="I73" i="17"/>
  <c r="H73" i="17"/>
  <c r="K69" i="17"/>
  <c r="M59" i="17"/>
  <c r="L59" i="17"/>
  <c r="K59" i="17"/>
  <c r="I59" i="17"/>
  <c r="H59" i="17"/>
  <c r="L56" i="17"/>
  <c r="K56" i="17"/>
  <c r="I56" i="17"/>
  <c r="H56" i="17"/>
  <c r="M51" i="17"/>
  <c r="L51" i="17"/>
  <c r="K51" i="17"/>
  <c r="I51" i="17"/>
  <c r="H51" i="17"/>
  <c r="M49" i="17"/>
  <c r="L49" i="17"/>
  <c r="K49" i="17"/>
  <c r="I49" i="17"/>
  <c r="H49" i="17"/>
  <c r="K46" i="17"/>
  <c r="M45" i="17"/>
  <c r="M46" i="17" s="1"/>
  <c r="L45" i="17"/>
  <c r="L46" i="17" s="1"/>
  <c r="K45" i="17"/>
  <c r="I45" i="17"/>
  <c r="I46" i="17" s="1"/>
  <c r="H45" i="17"/>
  <c r="H46" i="17" s="1"/>
  <c r="K37" i="17"/>
  <c r="K35" i="17"/>
  <c r="K33" i="17"/>
  <c r="M27" i="17"/>
  <c r="L27" i="17"/>
  <c r="K27" i="17"/>
  <c r="I27" i="17"/>
  <c r="H27" i="17"/>
  <c r="L25" i="17"/>
  <c r="K25" i="17"/>
  <c r="I25" i="17"/>
  <c r="H25" i="17"/>
  <c r="M23" i="17"/>
  <c r="L23" i="17"/>
  <c r="K23" i="17"/>
  <c r="I23" i="17"/>
  <c r="K21" i="17"/>
  <c r="K18" i="17"/>
  <c r="M15" i="17"/>
  <c r="L15" i="17"/>
  <c r="K15" i="17"/>
  <c r="I15" i="17"/>
  <c r="H15" i="17"/>
  <c r="K12" i="17"/>
  <c r="H72" i="16"/>
  <c r="H66" i="16"/>
  <c r="J61" i="16"/>
  <c r="K60" i="16"/>
  <c r="I60" i="16"/>
  <c r="H60" i="16"/>
  <c r="M58" i="16"/>
  <c r="M61" i="16" s="1"/>
  <c r="L58" i="16"/>
  <c r="L61" i="16" s="1"/>
  <c r="K58" i="16"/>
  <c r="J58" i="16"/>
  <c r="I58" i="16"/>
  <c r="H58" i="16"/>
  <c r="J55" i="16"/>
  <c r="M54" i="16"/>
  <c r="L54" i="16"/>
  <c r="K54" i="16"/>
  <c r="I54" i="16"/>
  <c r="H54" i="16"/>
  <c r="K51" i="16"/>
  <c r="I51" i="16"/>
  <c r="H51" i="16"/>
  <c r="K49" i="16"/>
  <c r="I49" i="16"/>
  <c r="H49" i="16"/>
  <c r="K47" i="16"/>
  <c r="I47" i="16"/>
  <c r="H47" i="16"/>
  <c r="K45" i="16"/>
  <c r="I45" i="16"/>
  <c r="H45" i="16"/>
  <c r="M43" i="16"/>
  <c r="L43" i="16"/>
  <c r="K43" i="16"/>
  <c r="I43" i="16"/>
  <c r="H43" i="16"/>
  <c r="M39" i="16"/>
  <c r="L39" i="16"/>
  <c r="K39" i="16"/>
  <c r="J39" i="16"/>
  <c r="I39" i="16"/>
  <c r="H39" i="16"/>
  <c r="M37" i="16"/>
  <c r="L37" i="16"/>
  <c r="K37" i="16"/>
  <c r="J37" i="16"/>
  <c r="I37" i="16"/>
  <c r="H37" i="16"/>
  <c r="M35" i="16"/>
  <c r="L35" i="16"/>
  <c r="K35" i="16"/>
  <c r="J35" i="16"/>
  <c r="I35" i="16"/>
  <c r="H35" i="16"/>
  <c r="M33" i="16"/>
  <c r="L33" i="16"/>
  <c r="K33" i="16"/>
  <c r="J33" i="16"/>
  <c r="I33" i="16"/>
  <c r="H33" i="16"/>
  <c r="M30" i="16"/>
  <c r="L30" i="16"/>
  <c r="K30" i="16"/>
  <c r="J30" i="16"/>
  <c r="I30" i="16"/>
  <c r="H30" i="16"/>
  <c r="M27" i="16"/>
  <c r="L27" i="16"/>
  <c r="K27" i="16"/>
  <c r="J27" i="16"/>
  <c r="I27" i="16"/>
  <c r="H27" i="16"/>
  <c r="K26" i="16"/>
  <c r="H23" i="16"/>
  <c r="M19" i="16"/>
  <c r="L19" i="16"/>
  <c r="H19" i="16"/>
  <c r="M18" i="16"/>
  <c r="L18" i="16"/>
  <c r="K18" i="16"/>
  <c r="I18" i="16"/>
  <c r="H18" i="16"/>
  <c r="H11" i="15"/>
  <c r="I11" i="15"/>
  <c r="J11" i="15"/>
  <c r="K11" i="15"/>
  <c r="L11" i="15"/>
  <c r="M11" i="15"/>
  <c r="M14" i="15" s="1"/>
  <c r="H13" i="15"/>
  <c r="I13" i="15"/>
  <c r="J13" i="15"/>
  <c r="K13" i="15"/>
  <c r="K14" i="15" s="1"/>
  <c r="L13" i="15"/>
  <c r="M13" i="15"/>
  <c r="I14" i="15"/>
  <c r="H19" i="15"/>
  <c r="I19" i="15"/>
  <c r="J19" i="15"/>
  <c r="K19" i="15"/>
  <c r="L19" i="15"/>
  <c r="M19" i="15"/>
  <c r="H22" i="15"/>
  <c r="I22" i="15"/>
  <c r="J22" i="15"/>
  <c r="K22" i="15"/>
  <c r="L22" i="15"/>
  <c r="M22" i="15"/>
  <c r="H24" i="15"/>
  <c r="I24" i="15"/>
  <c r="J24" i="15"/>
  <c r="K24" i="15"/>
  <c r="L24" i="15"/>
  <c r="M24" i="15"/>
  <c r="I27" i="15"/>
  <c r="J27" i="15"/>
  <c r="K27" i="15"/>
  <c r="L27" i="15"/>
  <c r="M27" i="15"/>
  <c r="H42" i="15"/>
  <c r="I42" i="15"/>
  <c r="J42" i="15"/>
  <c r="K42" i="15"/>
  <c r="L42" i="15"/>
  <c r="M42" i="15"/>
  <c r="H46" i="15"/>
  <c r="I46" i="15"/>
  <c r="J46" i="15"/>
  <c r="K46" i="15"/>
  <c r="L46" i="15"/>
  <c r="M46" i="15"/>
  <c r="H52" i="15"/>
  <c r="I52" i="15"/>
  <c r="J52" i="15"/>
  <c r="K52" i="15"/>
  <c r="L52" i="15"/>
  <c r="M52" i="15"/>
  <c r="M57" i="15" s="1"/>
  <c r="H54" i="15"/>
  <c r="I54" i="15"/>
  <c r="J54" i="15"/>
  <c r="K54" i="15"/>
  <c r="L54" i="15"/>
  <c r="M54" i="15"/>
  <c r="H56" i="15"/>
  <c r="I56" i="15"/>
  <c r="J56" i="15"/>
  <c r="K56" i="15"/>
  <c r="L56" i="15"/>
  <c r="M56" i="15"/>
  <c r="H60" i="15"/>
  <c r="I60" i="15"/>
  <c r="J60" i="15"/>
  <c r="K60" i="15"/>
  <c r="L60" i="15"/>
  <c r="M60" i="15"/>
  <c r="H62" i="15"/>
  <c r="I62" i="15"/>
  <c r="J62" i="15"/>
  <c r="K62" i="15"/>
  <c r="K80" i="15" s="1"/>
  <c r="L62" i="15"/>
  <c r="M62" i="15"/>
  <c r="H64" i="15"/>
  <c r="I64" i="15"/>
  <c r="J64" i="15"/>
  <c r="K64" i="15"/>
  <c r="L64" i="15"/>
  <c r="M64" i="15"/>
  <c r="H66" i="15"/>
  <c r="I66" i="15"/>
  <c r="J66" i="15"/>
  <c r="K66" i="15"/>
  <c r="L66" i="15"/>
  <c r="M66" i="15"/>
  <c r="H68" i="15"/>
  <c r="I68" i="15"/>
  <c r="J68" i="15"/>
  <c r="K68" i="15"/>
  <c r="L68" i="15"/>
  <c r="M68" i="15"/>
  <c r="H70" i="15"/>
  <c r="I70" i="15"/>
  <c r="J70" i="15"/>
  <c r="K70" i="15"/>
  <c r="L70" i="15"/>
  <c r="M70" i="15"/>
  <c r="H72" i="15"/>
  <c r="I72" i="15"/>
  <c r="J72" i="15"/>
  <c r="K72" i="15"/>
  <c r="L72" i="15"/>
  <c r="M72" i="15"/>
  <c r="H74" i="15"/>
  <c r="I74" i="15"/>
  <c r="J74" i="15"/>
  <c r="K74" i="15"/>
  <c r="L74" i="15"/>
  <c r="M74" i="15"/>
  <c r="H78" i="15"/>
  <c r="I78" i="15"/>
  <c r="J78" i="15"/>
  <c r="K78" i="15"/>
  <c r="L78" i="15"/>
  <c r="M78" i="15"/>
  <c r="H84" i="15"/>
  <c r="I84" i="15"/>
  <c r="J84" i="15"/>
  <c r="K84" i="15"/>
  <c r="L84" i="15"/>
  <c r="M84" i="15"/>
  <c r="H89" i="15"/>
  <c r="H95" i="15"/>
  <c r="H52" i="14"/>
  <c r="H46" i="14"/>
  <c r="M38" i="14"/>
  <c r="L38" i="14"/>
  <c r="L39" i="14" s="1"/>
  <c r="K38" i="14"/>
  <c r="J38" i="14"/>
  <c r="I38" i="14"/>
  <c r="H38" i="14"/>
  <c r="H39" i="14" s="1"/>
  <c r="M35" i="14"/>
  <c r="L35" i="14"/>
  <c r="K35" i="14"/>
  <c r="J35" i="14"/>
  <c r="I35" i="14"/>
  <c r="H35" i="14"/>
  <c r="M30" i="14"/>
  <c r="L30" i="14"/>
  <c r="K30" i="14"/>
  <c r="I30" i="14"/>
  <c r="H30" i="14"/>
  <c r="M27" i="14"/>
  <c r="M31" i="14" s="1"/>
  <c r="L27" i="14"/>
  <c r="K27" i="14"/>
  <c r="J27" i="14"/>
  <c r="J31" i="14" s="1"/>
  <c r="I27" i="14"/>
  <c r="I31" i="14" s="1"/>
  <c r="H27" i="14"/>
  <c r="M22" i="14"/>
  <c r="L22" i="14"/>
  <c r="K22" i="14"/>
  <c r="J22" i="14"/>
  <c r="I22" i="14"/>
  <c r="H22" i="14"/>
  <c r="M19" i="14"/>
  <c r="L19" i="14"/>
  <c r="K19" i="14"/>
  <c r="J19" i="14"/>
  <c r="I19" i="14"/>
  <c r="H19" i="14"/>
  <c r="M17" i="14"/>
  <c r="L17" i="14"/>
  <c r="K17" i="14"/>
  <c r="J17" i="14"/>
  <c r="I17" i="14"/>
  <c r="H17" i="14"/>
  <c r="M13" i="14"/>
  <c r="L13" i="14"/>
  <c r="K13" i="14"/>
  <c r="J13" i="14"/>
  <c r="I13" i="14"/>
  <c r="H13" i="14"/>
  <c r="H119" i="13"/>
  <c r="H113" i="13"/>
  <c r="M105" i="13"/>
  <c r="L105" i="13"/>
  <c r="K105" i="13"/>
  <c r="J105" i="13"/>
  <c r="I105" i="13"/>
  <c r="H105" i="13"/>
  <c r="M102" i="13"/>
  <c r="L102" i="13"/>
  <c r="K102" i="13"/>
  <c r="K106" i="13" s="1"/>
  <c r="J102" i="13"/>
  <c r="I102" i="13"/>
  <c r="H102" i="13"/>
  <c r="H99" i="13"/>
  <c r="M89" i="13"/>
  <c r="L89" i="13"/>
  <c r="K89" i="13"/>
  <c r="J89" i="13"/>
  <c r="I89" i="13"/>
  <c r="H89" i="13"/>
  <c r="M87" i="13"/>
  <c r="L87" i="13"/>
  <c r="K87" i="13"/>
  <c r="J87" i="13"/>
  <c r="I87" i="13"/>
  <c r="H87" i="13"/>
  <c r="M84" i="13"/>
  <c r="L84" i="13"/>
  <c r="K84" i="13"/>
  <c r="J84" i="13"/>
  <c r="I84" i="13"/>
  <c r="H84" i="13"/>
  <c r="M79" i="13"/>
  <c r="L79" i="13"/>
  <c r="K79" i="13"/>
  <c r="J79" i="13"/>
  <c r="I79" i="13"/>
  <c r="H79" i="13"/>
  <c r="M76" i="13"/>
  <c r="L76" i="13"/>
  <c r="K76" i="13"/>
  <c r="J76" i="13"/>
  <c r="I76" i="13"/>
  <c r="H76" i="13"/>
  <c r="M74" i="13"/>
  <c r="L74" i="13"/>
  <c r="K74" i="13"/>
  <c r="J74" i="13"/>
  <c r="I74" i="13"/>
  <c r="H74" i="13"/>
  <c r="M72" i="13"/>
  <c r="L72" i="13"/>
  <c r="L80" i="13" s="1"/>
  <c r="K72" i="13"/>
  <c r="J72" i="13"/>
  <c r="I72" i="13"/>
  <c r="H72" i="13"/>
  <c r="H80" i="13" s="1"/>
  <c r="M67" i="13"/>
  <c r="L67" i="13"/>
  <c r="K67" i="13"/>
  <c r="J67" i="13"/>
  <c r="I67" i="13"/>
  <c r="H67" i="13"/>
  <c r="M61" i="13"/>
  <c r="L61" i="13"/>
  <c r="K61" i="13"/>
  <c r="J61" i="13"/>
  <c r="I61" i="13"/>
  <c r="H61" i="13"/>
  <c r="M59" i="13"/>
  <c r="L59" i="13"/>
  <c r="K59" i="13"/>
  <c r="J59" i="13"/>
  <c r="I59" i="13"/>
  <c r="H59" i="13"/>
  <c r="M56" i="13"/>
  <c r="L56" i="13"/>
  <c r="K56" i="13"/>
  <c r="J56" i="13"/>
  <c r="I56" i="13"/>
  <c r="H56" i="13"/>
  <c r="M54" i="13"/>
  <c r="L54" i="13"/>
  <c r="K54" i="13"/>
  <c r="J54" i="13"/>
  <c r="I54" i="13"/>
  <c r="H54" i="13"/>
  <c r="M51" i="13"/>
  <c r="L51" i="13"/>
  <c r="K51" i="13"/>
  <c r="J51" i="13"/>
  <c r="I51" i="13"/>
  <c r="H51" i="13"/>
  <c r="M48" i="13"/>
  <c r="L48" i="13"/>
  <c r="K48" i="13"/>
  <c r="K68" i="13" s="1"/>
  <c r="J48" i="13"/>
  <c r="J68" i="13" s="1"/>
  <c r="I48" i="13"/>
  <c r="H48" i="13"/>
  <c r="M42" i="13"/>
  <c r="L42" i="13"/>
  <c r="K42" i="13"/>
  <c r="J42" i="13"/>
  <c r="I42" i="13"/>
  <c r="H42" i="13"/>
  <c r="M40" i="13"/>
  <c r="L40" i="13"/>
  <c r="K40" i="13"/>
  <c r="J40" i="13"/>
  <c r="I40" i="13"/>
  <c r="H40" i="13"/>
  <c r="M38" i="13"/>
  <c r="L38" i="13"/>
  <c r="K38" i="13"/>
  <c r="J38" i="13"/>
  <c r="I38" i="13"/>
  <c r="H38" i="13"/>
  <c r="M34" i="13"/>
  <c r="L34" i="13"/>
  <c r="K34" i="13"/>
  <c r="J34" i="13"/>
  <c r="I34" i="13"/>
  <c r="H34" i="13"/>
  <c r="M32" i="13"/>
  <c r="L32" i="13"/>
  <c r="K32" i="13"/>
  <c r="I32" i="13"/>
  <c r="M28" i="13"/>
  <c r="L28" i="13"/>
  <c r="K28" i="13"/>
  <c r="J28" i="13"/>
  <c r="I28" i="13"/>
  <c r="H28" i="13"/>
  <c r="M24" i="13"/>
  <c r="L24" i="13"/>
  <c r="K24" i="13"/>
  <c r="J24" i="13"/>
  <c r="I24" i="13"/>
  <c r="H24" i="13"/>
  <c r="M21" i="13"/>
  <c r="L21" i="13"/>
  <c r="K21" i="13"/>
  <c r="J21" i="13"/>
  <c r="I21" i="13"/>
  <c r="H21" i="13"/>
  <c r="M16" i="13"/>
  <c r="L16" i="13"/>
  <c r="K16" i="13"/>
  <c r="J16" i="13"/>
  <c r="I16" i="13"/>
  <c r="H16" i="13"/>
  <c r="H43" i="13" s="1"/>
  <c r="M12" i="13"/>
  <c r="L12" i="13"/>
  <c r="I43" i="13"/>
  <c r="I98" i="12"/>
  <c r="I92" i="12"/>
  <c r="M84" i="12"/>
  <c r="L84" i="12"/>
  <c r="K84" i="12"/>
  <c r="J84" i="12"/>
  <c r="I84" i="12"/>
  <c r="H84" i="12"/>
  <c r="M80" i="12"/>
  <c r="L80" i="12"/>
  <c r="K80" i="12"/>
  <c r="J80" i="12"/>
  <c r="I80" i="12"/>
  <c r="H80" i="12"/>
  <c r="K78" i="12"/>
  <c r="J78" i="12"/>
  <c r="I78" i="12"/>
  <c r="H78" i="12"/>
  <c r="K76" i="12"/>
  <c r="J76" i="12"/>
  <c r="I76" i="12"/>
  <c r="H76" i="12"/>
  <c r="H74" i="12"/>
  <c r="M72" i="12"/>
  <c r="L72" i="12"/>
  <c r="K72" i="12"/>
  <c r="J72" i="12"/>
  <c r="I72" i="12"/>
  <c r="H72" i="12"/>
  <c r="M70" i="12"/>
  <c r="L70" i="12"/>
  <c r="K70" i="12"/>
  <c r="I70" i="12"/>
  <c r="H70" i="12"/>
  <c r="M68" i="12"/>
  <c r="L68" i="12"/>
  <c r="K68" i="12"/>
  <c r="J68" i="12"/>
  <c r="I68" i="12"/>
  <c r="H68" i="12"/>
  <c r="M66" i="12"/>
  <c r="L66" i="12"/>
  <c r="K66" i="12"/>
  <c r="J66" i="12"/>
  <c r="I66" i="12"/>
  <c r="H66" i="12"/>
  <c r="M63" i="12"/>
  <c r="L63" i="12"/>
  <c r="K63" i="12"/>
  <c r="J63" i="12"/>
  <c r="I63" i="12"/>
  <c r="H63" i="12"/>
  <c r="M61" i="12"/>
  <c r="L61" i="12"/>
  <c r="K61" i="12"/>
  <c r="J61" i="12"/>
  <c r="I61" i="12"/>
  <c r="H61" i="12"/>
  <c r="M57" i="12"/>
  <c r="L57" i="12"/>
  <c r="K57" i="12"/>
  <c r="J57" i="12"/>
  <c r="I57" i="12"/>
  <c r="H57" i="12"/>
  <c r="M55" i="12"/>
  <c r="L55" i="12"/>
  <c r="H55" i="12"/>
  <c r="M53" i="12"/>
  <c r="L53" i="12"/>
  <c r="K53" i="12"/>
  <c r="J53" i="12"/>
  <c r="I53" i="12"/>
  <c r="H53" i="12"/>
  <c r="M51" i="12"/>
  <c r="L51" i="12"/>
  <c r="K51" i="12"/>
  <c r="J51" i="12"/>
  <c r="I51" i="12"/>
  <c r="H51" i="12"/>
  <c r="M49" i="12"/>
  <c r="L49" i="12"/>
  <c r="K49" i="12"/>
  <c r="J49" i="12"/>
  <c r="I49" i="12"/>
  <c r="H49" i="12"/>
  <c r="M47" i="12"/>
  <c r="L47" i="12"/>
  <c r="K47" i="12"/>
  <c r="J47" i="12"/>
  <c r="I47" i="12"/>
  <c r="H47" i="12"/>
  <c r="M44" i="12"/>
  <c r="L44" i="12"/>
  <c r="K44" i="12"/>
  <c r="J44" i="12"/>
  <c r="I44" i="12"/>
  <c r="H44" i="12"/>
  <c r="M42" i="12"/>
  <c r="L42" i="12"/>
  <c r="K42" i="12"/>
  <c r="J42" i="12"/>
  <c r="I42" i="12"/>
  <c r="H42" i="12"/>
  <c r="M40" i="12"/>
  <c r="L40" i="12"/>
  <c r="K40" i="12"/>
  <c r="J40" i="12"/>
  <c r="I40" i="12"/>
  <c r="H40" i="12"/>
  <c r="K35" i="12"/>
  <c r="I35" i="12"/>
  <c r="H35" i="12"/>
  <c r="M33" i="12"/>
  <c r="L33" i="12"/>
  <c r="K33" i="12"/>
  <c r="J33" i="12"/>
  <c r="I33" i="12"/>
  <c r="H33" i="12"/>
  <c r="M30" i="12"/>
  <c r="L30" i="12"/>
  <c r="K30" i="12"/>
  <c r="J30" i="12"/>
  <c r="I30" i="12"/>
  <c r="H30" i="12"/>
  <c r="M23" i="12"/>
  <c r="L23" i="12"/>
  <c r="K23" i="12"/>
  <c r="J23" i="12"/>
  <c r="I23" i="12"/>
  <c r="I36" i="12" s="1"/>
  <c r="H23" i="12"/>
  <c r="M19" i="12"/>
  <c r="L19" i="12"/>
  <c r="K19" i="12"/>
  <c r="J19" i="12"/>
  <c r="I19" i="12"/>
  <c r="H19" i="12"/>
  <c r="M17" i="12"/>
  <c r="L17" i="12"/>
  <c r="K17" i="12"/>
  <c r="J17" i="12"/>
  <c r="I17" i="12"/>
  <c r="H17" i="12"/>
  <c r="M14" i="12"/>
  <c r="L14" i="12"/>
  <c r="K14" i="12"/>
  <c r="J14" i="12"/>
  <c r="I14" i="12"/>
  <c r="H14" i="12"/>
  <c r="I72" i="10"/>
  <c r="I66" i="10"/>
  <c r="K59" i="10"/>
  <c r="J59" i="10"/>
  <c r="I59" i="10"/>
  <c r="M58" i="10"/>
  <c r="M59" i="10" s="1"/>
  <c r="L58" i="10"/>
  <c r="L59" i="10" s="1"/>
  <c r="H58" i="10"/>
  <c r="H59" i="10" s="1"/>
  <c r="K54" i="10"/>
  <c r="J54" i="10"/>
  <c r="I54" i="10"/>
  <c r="M53" i="10"/>
  <c r="L53" i="10"/>
  <c r="H53" i="10"/>
  <c r="M50" i="10"/>
  <c r="L50" i="10"/>
  <c r="H50" i="10"/>
  <c r="M47" i="10"/>
  <c r="L47" i="10"/>
  <c r="H47" i="10"/>
  <c r="M40" i="10"/>
  <c r="L40" i="10"/>
  <c r="K40" i="10"/>
  <c r="I40" i="10"/>
  <c r="H40" i="10"/>
  <c r="M39" i="10"/>
  <c r="L39" i="10"/>
  <c r="K39" i="10"/>
  <c r="J39" i="10"/>
  <c r="I39" i="10"/>
  <c r="H39" i="10"/>
  <c r="M37" i="10"/>
  <c r="L37" i="10"/>
  <c r="K37" i="10"/>
  <c r="J37" i="10"/>
  <c r="I37" i="10"/>
  <c r="H37" i="10"/>
  <c r="M34" i="10"/>
  <c r="L34" i="10"/>
  <c r="K34" i="10"/>
  <c r="I34" i="10"/>
  <c r="H34" i="10"/>
  <c r="M31" i="10"/>
  <c r="M41" i="10" s="1"/>
  <c r="L31" i="10"/>
  <c r="K31" i="10"/>
  <c r="I31" i="10"/>
  <c r="H31" i="10"/>
  <c r="J27" i="10"/>
  <c r="M26" i="10"/>
  <c r="L26" i="10"/>
  <c r="K26" i="10"/>
  <c r="K27" i="10" s="1"/>
  <c r="I26" i="10"/>
  <c r="I27" i="10" s="1"/>
  <c r="H26" i="10"/>
  <c r="M24" i="10"/>
  <c r="L24" i="10"/>
  <c r="H24" i="10"/>
  <c r="J18" i="10"/>
  <c r="M17" i="10"/>
  <c r="L17" i="10"/>
  <c r="K17" i="10"/>
  <c r="K18" i="10" s="1"/>
  <c r="I17" i="10"/>
  <c r="I18" i="10" s="1"/>
  <c r="H17" i="10"/>
  <c r="H14" i="10"/>
  <c r="M12" i="10"/>
  <c r="L12" i="10"/>
  <c r="L18" i="10" s="1"/>
  <c r="H12" i="10"/>
  <c r="H350" i="4"/>
  <c r="H344" i="4"/>
  <c r="M337" i="4"/>
  <c r="L337" i="4"/>
  <c r="K337" i="4"/>
  <c r="J337" i="4"/>
  <c r="I337" i="4"/>
  <c r="H337" i="4"/>
  <c r="M333" i="4"/>
  <c r="L333" i="4"/>
  <c r="K333" i="4"/>
  <c r="J333" i="4"/>
  <c r="I333" i="4"/>
  <c r="H333" i="4"/>
  <c r="M331" i="4"/>
  <c r="L331" i="4"/>
  <c r="K331" i="4"/>
  <c r="J331" i="4"/>
  <c r="I331" i="4"/>
  <c r="H331" i="4"/>
  <c r="M327" i="4"/>
  <c r="L327" i="4"/>
  <c r="K327" i="4"/>
  <c r="J327" i="4"/>
  <c r="I327" i="4"/>
  <c r="H327" i="4"/>
  <c r="M323" i="4"/>
  <c r="L323" i="4"/>
  <c r="K323" i="4"/>
  <c r="J323" i="4"/>
  <c r="I323" i="4"/>
  <c r="H323" i="4"/>
  <c r="M318" i="4"/>
  <c r="L318" i="4"/>
  <c r="K318" i="4"/>
  <c r="J318" i="4"/>
  <c r="I318" i="4"/>
  <c r="H318" i="4"/>
  <c r="M313" i="4"/>
  <c r="L313" i="4"/>
  <c r="K313" i="4"/>
  <c r="J313" i="4"/>
  <c r="I313" i="4"/>
  <c r="H313" i="4"/>
  <c r="M308" i="4"/>
  <c r="L308" i="4"/>
  <c r="K308" i="4"/>
  <c r="J308" i="4"/>
  <c r="I308" i="4"/>
  <c r="H308" i="4"/>
  <c r="M303" i="4"/>
  <c r="L303" i="4"/>
  <c r="K303" i="4"/>
  <c r="J303" i="4"/>
  <c r="I303" i="4"/>
  <c r="H303" i="4"/>
  <c r="M299" i="4"/>
  <c r="L299" i="4"/>
  <c r="K299" i="4"/>
  <c r="J299" i="4"/>
  <c r="I299" i="4"/>
  <c r="H299" i="4"/>
  <c r="M294" i="4"/>
  <c r="L294" i="4"/>
  <c r="K294" i="4"/>
  <c r="J294" i="4"/>
  <c r="I294" i="4"/>
  <c r="H294" i="4"/>
  <c r="M289" i="4"/>
  <c r="L289" i="4"/>
  <c r="K289" i="4"/>
  <c r="J289" i="4"/>
  <c r="I289" i="4"/>
  <c r="H289" i="4"/>
  <c r="M284" i="4"/>
  <c r="L284" i="4"/>
  <c r="K284" i="4"/>
  <c r="J284" i="4"/>
  <c r="I284" i="4"/>
  <c r="H284" i="4"/>
  <c r="M279" i="4"/>
  <c r="L279" i="4"/>
  <c r="K279" i="4"/>
  <c r="J279" i="4"/>
  <c r="I279" i="4"/>
  <c r="H279" i="4"/>
  <c r="M274" i="4"/>
  <c r="L274" i="4"/>
  <c r="K274" i="4"/>
  <c r="J274" i="4"/>
  <c r="I274" i="4"/>
  <c r="H274" i="4"/>
  <c r="M269" i="4"/>
  <c r="L269" i="4"/>
  <c r="K269" i="4"/>
  <c r="J269" i="4"/>
  <c r="I269" i="4"/>
  <c r="H269" i="4"/>
  <c r="M264" i="4"/>
  <c r="L264" i="4"/>
  <c r="K264" i="4"/>
  <c r="J264" i="4"/>
  <c r="I264" i="4"/>
  <c r="H264" i="4"/>
  <c r="M259" i="4"/>
  <c r="L259" i="4"/>
  <c r="K259" i="4"/>
  <c r="J259" i="4"/>
  <c r="I259" i="4"/>
  <c r="H259" i="4"/>
  <c r="M254" i="4"/>
  <c r="L254" i="4"/>
  <c r="K254" i="4"/>
  <c r="J254" i="4"/>
  <c r="I254" i="4"/>
  <c r="H254" i="4"/>
  <c r="M249" i="4"/>
  <c r="L249" i="4"/>
  <c r="K249" i="4"/>
  <c r="J249" i="4"/>
  <c r="I249" i="4"/>
  <c r="H249" i="4"/>
  <c r="M244" i="4"/>
  <c r="L244" i="4"/>
  <c r="K244" i="4"/>
  <c r="J244" i="4"/>
  <c r="I244" i="4"/>
  <c r="H244" i="4"/>
  <c r="M239" i="4"/>
  <c r="L239" i="4"/>
  <c r="K239" i="4"/>
  <c r="J239" i="4"/>
  <c r="I239" i="4"/>
  <c r="H239" i="4"/>
  <c r="M234" i="4"/>
  <c r="L234" i="4"/>
  <c r="K234" i="4"/>
  <c r="J234" i="4"/>
  <c r="I234" i="4"/>
  <c r="H234" i="4"/>
  <c r="M229" i="4"/>
  <c r="L229" i="4"/>
  <c r="K229" i="4"/>
  <c r="J229" i="4"/>
  <c r="I229" i="4"/>
  <c r="H229" i="4"/>
  <c r="M224" i="4"/>
  <c r="L224" i="4"/>
  <c r="K224" i="4"/>
  <c r="J224" i="4"/>
  <c r="I224" i="4"/>
  <c r="H224" i="4"/>
  <c r="M219" i="4"/>
  <c r="L219" i="4"/>
  <c r="K219" i="4"/>
  <c r="J219" i="4"/>
  <c r="I219" i="4"/>
  <c r="H219" i="4"/>
  <c r="M214" i="4"/>
  <c r="L214" i="4"/>
  <c r="K214" i="4"/>
  <c r="J214" i="4"/>
  <c r="I214" i="4"/>
  <c r="H214" i="4"/>
  <c r="M209" i="4"/>
  <c r="L209" i="4"/>
  <c r="K209" i="4"/>
  <c r="J209" i="4"/>
  <c r="I209" i="4"/>
  <c r="H209" i="4"/>
  <c r="M204" i="4"/>
  <c r="L204" i="4"/>
  <c r="K204" i="4"/>
  <c r="J204" i="4"/>
  <c r="I204" i="4"/>
  <c r="H204" i="4"/>
  <c r="M199" i="4"/>
  <c r="L199" i="4"/>
  <c r="K199" i="4"/>
  <c r="J199" i="4"/>
  <c r="I199" i="4"/>
  <c r="H199" i="4"/>
  <c r="M194" i="4"/>
  <c r="L194" i="4"/>
  <c r="K194" i="4"/>
  <c r="J194" i="4"/>
  <c r="I194" i="4"/>
  <c r="H194" i="4"/>
  <c r="M189" i="4"/>
  <c r="L189" i="4"/>
  <c r="K189" i="4"/>
  <c r="J189" i="4"/>
  <c r="I189" i="4"/>
  <c r="H189" i="4"/>
  <c r="M184" i="4"/>
  <c r="L184" i="4"/>
  <c r="K184" i="4"/>
  <c r="J184" i="4"/>
  <c r="I184" i="4"/>
  <c r="H184" i="4"/>
  <c r="M179" i="4"/>
  <c r="L179" i="4"/>
  <c r="K179" i="4"/>
  <c r="J179" i="4"/>
  <c r="I179" i="4"/>
  <c r="H179" i="4"/>
  <c r="M174" i="4"/>
  <c r="L174" i="4"/>
  <c r="L338" i="4" s="1"/>
  <c r="K174" i="4"/>
  <c r="K338" i="4" s="1"/>
  <c r="J174" i="4"/>
  <c r="I174" i="4"/>
  <c r="H174" i="4"/>
  <c r="M167" i="4"/>
  <c r="L167" i="4"/>
  <c r="K167" i="4"/>
  <c r="K168" i="4" s="1"/>
  <c r="J167" i="4"/>
  <c r="I167" i="4"/>
  <c r="M155" i="4"/>
  <c r="L155" i="4"/>
  <c r="K155" i="4"/>
  <c r="J155" i="4"/>
  <c r="I155" i="4"/>
  <c r="H155" i="4"/>
  <c r="M150" i="4"/>
  <c r="L150" i="4"/>
  <c r="K150" i="4"/>
  <c r="J150" i="4"/>
  <c r="I150" i="4"/>
  <c r="H150" i="4"/>
  <c r="M145" i="4"/>
  <c r="L145" i="4"/>
  <c r="K145" i="4"/>
  <c r="J145" i="4"/>
  <c r="I145" i="4"/>
  <c r="H145" i="4"/>
  <c r="M140" i="4"/>
  <c r="L140" i="4"/>
  <c r="K140" i="4"/>
  <c r="J140" i="4"/>
  <c r="I140" i="4"/>
  <c r="H140" i="4"/>
  <c r="M135" i="4"/>
  <c r="L135" i="4"/>
  <c r="K135" i="4"/>
  <c r="J135" i="4"/>
  <c r="I135" i="4"/>
  <c r="H135" i="4"/>
  <c r="M130" i="4"/>
  <c r="L130" i="4"/>
  <c r="K130" i="4"/>
  <c r="J130" i="4"/>
  <c r="I130" i="4"/>
  <c r="H130" i="4"/>
  <c r="M125" i="4"/>
  <c r="L125" i="4"/>
  <c r="K125" i="4"/>
  <c r="J125" i="4"/>
  <c r="I125" i="4"/>
  <c r="H125" i="4"/>
  <c r="M120" i="4"/>
  <c r="L120" i="4"/>
  <c r="K120" i="4"/>
  <c r="J120" i="4"/>
  <c r="I120" i="4"/>
  <c r="H120" i="4"/>
  <c r="M115" i="4"/>
  <c r="L115" i="4"/>
  <c r="K115" i="4"/>
  <c r="J115" i="4"/>
  <c r="I115" i="4"/>
  <c r="H115" i="4"/>
  <c r="M110" i="4"/>
  <c r="L110" i="4"/>
  <c r="K110" i="4"/>
  <c r="J110" i="4"/>
  <c r="I110" i="4"/>
  <c r="H110" i="4"/>
  <c r="M105" i="4"/>
  <c r="L105" i="4"/>
  <c r="K105" i="4"/>
  <c r="J105" i="4"/>
  <c r="I105" i="4"/>
  <c r="H105" i="4"/>
  <c r="M100" i="4"/>
  <c r="L100" i="4"/>
  <c r="K100" i="4"/>
  <c r="J100" i="4"/>
  <c r="I100" i="4"/>
  <c r="H100" i="4"/>
  <c r="M91" i="4"/>
  <c r="L91" i="4"/>
  <c r="K91" i="4"/>
  <c r="J91" i="4"/>
  <c r="I91" i="4"/>
  <c r="H91" i="4"/>
  <c r="M87" i="4"/>
  <c r="L87" i="4"/>
  <c r="K87" i="4"/>
  <c r="J87" i="4"/>
  <c r="I87" i="4"/>
  <c r="H87" i="4"/>
  <c r="M83" i="4"/>
  <c r="L83" i="4"/>
  <c r="K83" i="4"/>
  <c r="J83" i="4"/>
  <c r="I83" i="4"/>
  <c r="H83" i="4"/>
  <c r="M78" i="4"/>
  <c r="L78" i="4"/>
  <c r="K78" i="4"/>
  <c r="J78" i="4"/>
  <c r="I78" i="4"/>
  <c r="H78" i="4"/>
  <c r="M74" i="4"/>
  <c r="L74" i="4"/>
  <c r="K74" i="4"/>
  <c r="J74" i="4"/>
  <c r="I74" i="4"/>
  <c r="H74" i="4"/>
  <c r="M69" i="4"/>
  <c r="L69" i="4"/>
  <c r="K69" i="4"/>
  <c r="J69" i="4"/>
  <c r="I69" i="4"/>
  <c r="H69" i="4"/>
  <c r="M64" i="4"/>
  <c r="L64" i="4"/>
  <c r="K64" i="4"/>
  <c r="J64" i="4"/>
  <c r="I64" i="4"/>
  <c r="H64" i="4"/>
  <c r="M59" i="4"/>
  <c r="L59" i="4"/>
  <c r="K59" i="4"/>
  <c r="J59" i="4"/>
  <c r="I59" i="4"/>
  <c r="H59" i="4"/>
  <c r="M54" i="4"/>
  <c r="L54" i="4"/>
  <c r="K54" i="4"/>
  <c r="J54" i="4"/>
  <c r="I54" i="4"/>
  <c r="H54" i="4"/>
  <c r="M49" i="4"/>
  <c r="M92" i="4" s="1"/>
  <c r="L49" i="4"/>
  <c r="K49" i="4"/>
  <c r="J49" i="4"/>
  <c r="I49" i="4"/>
  <c r="I92" i="4" s="1"/>
  <c r="H49" i="4"/>
  <c r="M44" i="4"/>
  <c r="L44" i="4"/>
  <c r="L92" i="4" s="1"/>
  <c r="K44" i="4"/>
  <c r="K92" i="4" s="1"/>
  <c r="J44" i="4"/>
  <c r="I44" i="4"/>
  <c r="H44" i="4"/>
  <c r="H92" i="4" s="1"/>
  <c r="M37" i="4"/>
  <c r="L37" i="4"/>
  <c r="K37" i="4"/>
  <c r="J37" i="4"/>
  <c r="I37" i="4"/>
  <c r="H37" i="4"/>
  <c r="M33" i="4"/>
  <c r="L33" i="4"/>
  <c r="K33" i="4"/>
  <c r="J33" i="4"/>
  <c r="I33" i="4"/>
  <c r="H33" i="4"/>
  <c r="M28" i="4"/>
  <c r="L28" i="4"/>
  <c r="K28" i="4"/>
  <c r="J28" i="4"/>
  <c r="I28" i="4"/>
  <c r="H28" i="4"/>
  <c r="M23" i="4"/>
  <c r="L23" i="4"/>
  <c r="K23" i="4"/>
  <c r="J23" i="4"/>
  <c r="I23" i="4"/>
  <c r="H23" i="4"/>
  <c r="M17" i="4"/>
  <c r="L17" i="4"/>
  <c r="K17" i="4"/>
  <c r="J17" i="4"/>
  <c r="I17" i="4"/>
  <c r="H17" i="4"/>
  <c r="M12" i="4"/>
  <c r="L12" i="4"/>
  <c r="L38" i="4" s="1"/>
  <c r="K12" i="4"/>
  <c r="K38" i="4" s="1"/>
  <c r="J12" i="4"/>
  <c r="I12" i="4"/>
  <c r="H12" i="4"/>
  <c r="H38" i="4" s="1"/>
  <c r="H338" i="4" l="1"/>
  <c r="L57" i="15"/>
  <c r="H57" i="15"/>
  <c r="J80" i="15"/>
  <c r="M47" i="15"/>
  <c r="I47" i="15"/>
  <c r="H14" i="15"/>
  <c r="M168" i="4"/>
  <c r="J58" i="12"/>
  <c r="M36" i="12"/>
  <c r="J43" i="13"/>
  <c r="H354" i="4"/>
  <c r="K36" i="12"/>
  <c r="K87" i="12"/>
  <c r="K47" i="15"/>
  <c r="K55" i="16"/>
  <c r="L55" i="16"/>
  <c r="M19" i="18"/>
  <c r="H41" i="10"/>
  <c r="I60" i="10"/>
  <c r="K60" i="10"/>
  <c r="J36" i="12"/>
  <c r="K58" i="12"/>
  <c r="K39" i="14"/>
  <c r="I39" i="14"/>
  <c r="M39" i="14"/>
  <c r="L47" i="15"/>
  <c r="H47" i="15"/>
  <c r="J47" i="15"/>
  <c r="J14" i="15"/>
  <c r="L14" i="15"/>
  <c r="K40" i="16"/>
  <c r="J19" i="18"/>
  <c r="M27" i="10"/>
  <c r="L27" i="10"/>
  <c r="M43" i="13"/>
  <c r="K43" i="13"/>
  <c r="I68" i="13"/>
  <c r="M68" i="13"/>
  <c r="K80" i="13"/>
  <c r="K90" i="13"/>
  <c r="I106" i="13"/>
  <c r="I107" i="13" s="1"/>
  <c r="I108" i="13" s="1"/>
  <c r="M106" i="13"/>
  <c r="H31" i="14"/>
  <c r="L31" i="14"/>
  <c r="I57" i="15"/>
  <c r="L85" i="12"/>
  <c r="J106" i="13"/>
  <c r="J79" i="15"/>
  <c r="H55" i="16"/>
  <c r="H62" i="16" s="1"/>
  <c r="H63" i="16" s="1"/>
  <c r="M55" i="16"/>
  <c r="M38" i="4"/>
  <c r="M93" i="4" s="1"/>
  <c r="I338" i="4"/>
  <c r="I339" i="4" s="1"/>
  <c r="H27" i="10"/>
  <c r="K41" i="10"/>
  <c r="J41" i="10"/>
  <c r="J42" i="10" s="1"/>
  <c r="I20" i="12"/>
  <c r="M20" i="12"/>
  <c r="K20" i="12"/>
  <c r="H58" i="12"/>
  <c r="L58" i="12"/>
  <c r="M85" i="12"/>
  <c r="I103" i="12"/>
  <c r="I80" i="13"/>
  <c r="M80" i="13"/>
  <c r="I90" i="13"/>
  <c r="M90" i="13"/>
  <c r="J23" i="14"/>
  <c r="J40" i="14" s="1"/>
  <c r="J41" i="14" s="1"/>
  <c r="H23" i="14"/>
  <c r="L23" i="14"/>
  <c r="L40" i="14" s="1"/>
  <c r="L41" i="14" s="1"/>
  <c r="J39" i="14"/>
  <c r="M79" i="15"/>
  <c r="M82" i="15" s="1"/>
  <c r="I79" i="15"/>
  <c r="J40" i="16"/>
  <c r="H40" i="16"/>
  <c r="L40" i="16"/>
  <c r="I61" i="16"/>
  <c r="H76" i="16"/>
  <c r="K19" i="18"/>
  <c r="K26" i="18" s="1"/>
  <c r="I38" i="4"/>
  <c r="I93" i="4" s="1"/>
  <c r="K339" i="4"/>
  <c r="M338" i="4"/>
  <c r="J38" i="4"/>
  <c r="J92" i="4"/>
  <c r="L168" i="4"/>
  <c r="J338" i="4"/>
  <c r="J339" i="4" s="1"/>
  <c r="H18" i="10"/>
  <c r="M18" i="10"/>
  <c r="L41" i="10"/>
  <c r="I41" i="10"/>
  <c r="H54" i="10"/>
  <c r="L54" i="10"/>
  <c r="M54" i="10"/>
  <c r="M60" i="10" s="1"/>
  <c r="J60" i="10"/>
  <c r="J20" i="12"/>
  <c r="H20" i="12"/>
  <c r="L20" i="12"/>
  <c r="H36" i="12"/>
  <c r="L36" i="12"/>
  <c r="I58" i="12"/>
  <c r="M58" i="12"/>
  <c r="J87" i="12"/>
  <c r="L43" i="13"/>
  <c r="H68" i="13"/>
  <c r="L68" i="13"/>
  <c r="J80" i="13"/>
  <c r="J90" i="13"/>
  <c r="H90" i="13"/>
  <c r="L90" i="13"/>
  <c r="H106" i="13"/>
  <c r="L106" i="13"/>
  <c r="K23" i="14"/>
  <c r="I23" i="14"/>
  <c r="I40" i="14" s="1"/>
  <c r="I41" i="14" s="1"/>
  <c r="M23" i="14"/>
  <c r="M40" i="14" s="1"/>
  <c r="M41" i="14" s="1"/>
  <c r="K31" i="14"/>
  <c r="L80" i="15"/>
  <c r="L81" i="15" s="1"/>
  <c r="H79" i="15"/>
  <c r="H82" i="15" s="1"/>
  <c r="L28" i="15"/>
  <c r="H28" i="15"/>
  <c r="I40" i="16"/>
  <c r="M40" i="16"/>
  <c r="I55" i="16"/>
  <c r="H61" i="16"/>
  <c r="K61" i="16"/>
  <c r="H19" i="18"/>
  <c r="L19" i="18"/>
  <c r="L26" i="18" s="1"/>
  <c r="I40" i="18"/>
  <c r="J57" i="15"/>
  <c r="J82" i="15" s="1"/>
  <c r="I80" i="15"/>
  <c r="I81" i="15" s="1"/>
  <c r="K57" i="15"/>
  <c r="M28" i="15"/>
  <c r="K79" i="15"/>
  <c r="H99" i="15"/>
  <c r="L79" i="15"/>
  <c r="L82" i="15" s="1"/>
  <c r="M80" i="15"/>
  <c r="H80" i="15"/>
  <c r="H81" i="15" s="1"/>
  <c r="H58" i="14"/>
  <c r="H125" i="13"/>
  <c r="L107" i="13"/>
  <c r="L108" i="13" s="1"/>
  <c r="K107" i="13"/>
  <c r="K108" i="13" s="1"/>
  <c r="M107" i="13"/>
  <c r="M108" i="13" s="1"/>
  <c r="H26" i="18"/>
  <c r="M26" i="18"/>
  <c r="I26" i="18"/>
  <c r="J26" i="18"/>
  <c r="J62" i="16"/>
  <c r="J63" i="16" s="1"/>
  <c r="I62" i="16"/>
  <c r="I63" i="16" s="1"/>
  <c r="M62" i="16"/>
  <c r="M63" i="16" s="1"/>
  <c r="L62" i="16"/>
  <c r="L63" i="16" s="1"/>
  <c r="K62" i="16"/>
  <c r="K63" i="16" s="1"/>
  <c r="M81" i="15"/>
  <c r="I87" i="12"/>
  <c r="L42" i="10"/>
  <c r="I42" i="10"/>
  <c r="I61" i="10" s="1"/>
  <c r="H60" i="10"/>
  <c r="J61" i="10"/>
  <c r="K42" i="10"/>
  <c r="K61" i="10" s="1"/>
  <c r="M42" i="10"/>
  <c r="L60" i="10"/>
  <c r="L61" i="10" s="1"/>
  <c r="K93" i="4"/>
  <c r="J93" i="4"/>
  <c r="M339" i="4"/>
  <c r="H93" i="4"/>
  <c r="L93" i="4"/>
  <c r="H339" i="4"/>
  <c r="L339" i="4"/>
  <c r="M86" i="12" l="1"/>
  <c r="M87" i="12" s="1"/>
  <c r="H86" i="12"/>
  <c r="H87" i="12" s="1"/>
  <c r="K82" i="15"/>
  <c r="I82" i="15"/>
  <c r="H40" i="14"/>
  <c r="H41" i="14" s="1"/>
  <c r="L86" i="12"/>
  <c r="L87" i="12" s="1"/>
  <c r="H107" i="13"/>
  <c r="H108" i="13" s="1"/>
  <c r="J107" i="13"/>
  <c r="J108" i="13" s="1"/>
  <c r="H42" i="10"/>
  <c r="H61" i="10" s="1"/>
  <c r="M340" i="4"/>
  <c r="J340" i="4"/>
  <c r="K340" i="4"/>
  <c r="L340" i="4"/>
  <c r="M61" i="10"/>
  <c r="I340" i="4"/>
  <c r="K40" i="14"/>
  <c r="K41" i="14" s="1"/>
  <c r="H340" i="4"/>
  <c r="H100" i="2" l="1"/>
  <c r="I39" i="2"/>
  <c r="J39" i="2"/>
  <c r="I44" i="2"/>
  <c r="J44" i="2"/>
  <c r="I54" i="2"/>
  <c r="J54" i="2"/>
  <c r="I52" i="2"/>
  <c r="J52" i="2"/>
  <c r="K52" i="2"/>
  <c r="I50" i="2"/>
  <c r="J50" i="2"/>
  <c r="I48" i="2"/>
  <c r="J48" i="2"/>
  <c r="I46" i="2"/>
  <c r="J46" i="2"/>
  <c r="I41" i="2"/>
  <c r="J41" i="2"/>
  <c r="K39" i="2"/>
  <c r="I37" i="2"/>
  <c r="J37" i="2"/>
  <c r="I35" i="2"/>
  <c r="J35" i="2"/>
  <c r="I33" i="2"/>
  <c r="J33" i="2"/>
  <c r="I31" i="2"/>
  <c r="J31" i="2"/>
  <c r="I28" i="2"/>
  <c r="I55" i="2" s="1"/>
  <c r="J28" i="2"/>
  <c r="H95" i="2"/>
  <c r="I81" i="2"/>
  <c r="J81" i="2"/>
  <c r="K81" i="2"/>
  <c r="L81" i="2"/>
  <c r="M81" i="2"/>
  <c r="I79" i="2"/>
  <c r="J79" i="2"/>
  <c r="K79" i="2"/>
  <c r="L79" i="2"/>
  <c r="M79" i="2"/>
  <c r="H79" i="2"/>
  <c r="I19" i="2"/>
  <c r="J19" i="2"/>
  <c r="K19" i="2"/>
  <c r="L19" i="2"/>
  <c r="M19" i="2"/>
  <c r="H19" i="2"/>
  <c r="H21" i="2"/>
  <c r="I21" i="2"/>
  <c r="J21" i="2"/>
  <c r="K21" i="2"/>
  <c r="L21" i="2"/>
  <c r="M21" i="2"/>
  <c r="M52" i="2"/>
  <c r="L52" i="2"/>
  <c r="H52" i="2"/>
  <c r="J64" i="2"/>
  <c r="H63" i="2"/>
  <c r="H64" i="2" s="1"/>
  <c r="I23" i="2"/>
  <c r="J23" i="2"/>
  <c r="J24" i="2" s="1"/>
  <c r="K23" i="2"/>
  <c r="L23" i="2"/>
  <c r="M23" i="2"/>
  <c r="H23" i="2"/>
  <c r="I63" i="2"/>
  <c r="I64" i="2" s="1"/>
  <c r="K63" i="2"/>
  <c r="K64" i="2" s="1"/>
  <c r="L63" i="2"/>
  <c r="L64" i="2" s="1"/>
  <c r="M63" i="2"/>
  <c r="M64" i="2" s="1"/>
  <c r="M44" i="2"/>
  <c r="L44" i="2"/>
  <c r="H59" i="2"/>
  <c r="H60" i="2" s="1"/>
  <c r="H28" i="2"/>
  <c r="H31" i="2"/>
  <c r="H33" i="2"/>
  <c r="H35" i="2"/>
  <c r="H37" i="2"/>
  <c r="H39" i="2"/>
  <c r="H41" i="2"/>
  <c r="H44" i="2"/>
  <c r="H46" i="2"/>
  <c r="H48" i="2"/>
  <c r="H54" i="2"/>
  <c r="H50" i="2"/>
  <c r="H81" i="2"/>
  <c r="H77" i="2"/>
  <c r="H71" i="2"/>
  <c r="H72" i="2" s="1"/>
  <c r="H73" i="2" s="1"/>
  <c r="K28" i="2"/>
  <c r="K31" i="2"/>
  <c r="K33" i="2"/>
  <c r="K35" i="2"/>
  <c r="K37" i="2"/>
  <c r="K41" i="2"/>
  <c r="K44" i="2"/>
  <c r="K46" i="2"/>
  <c r="K48" i="2"/>
  <c r="K54" i="2"/>
  <c r="K50" i="2"/>
  <c r="L28" i="2"/>
  <c r="L31" i="2"/>
  <c r="L33" i="2"/>
  <c r="L35" i="2"/>
  <c r="L37" i="2"/>
  <c r="L39" i="2"/>
  <c r="L41" i="2"/>
  <c r="L46" i="2"/>
  <c r="L48" i="2"/>
  <c r="L54" i="2"/>
  <c r="L50" i="2"/>
  <c r="M28" i="2"/>
  <c r="M31" i="2"/>
  <c r="M33" i="2"/>
  <c r="M35" i="2"/>
  <c r="M37" i="2"/>
  <c r="M39" i="2"/>
  <c r="M41" i="2"/>
  <c r="M46" i="2"/>
  <c r="M48" i="2"/>
  <c r="M54" i="2"/>
  <c r="M50" i="2"/>
  <c r="I71" i="2"/>
  <c r="I72" i="2" s="1"/>
  <c r="I73" i="2" s="1"/>
  <c r="I59" i="2"/>
  <c r="I60" i="2" s="1"/>
  <c r="J72" i="2"/>
  <c r="J73" i="2" s="1"/>
  <c r="J59" i="2"/>
  <c r="J60" i="2" s="1"/>
  <c r="K59" i="2"/>
  <c r="K60" i="2" s="1"/>
  <c r="K77" i="2"/>
  <c r="K82" i="2" s="1"/>
  <c r="K71" i="2"/>
  <c r="K72" i="2" s="1"/>
  <c r="K73" i="2" s="1"/>
  <c r="L77" i="2"/>
  <c r="L71" i="2"/>
  <c r="L72" i="2" s="1"/>
  <c r="L73" i="2" s="1"/>
  <c r="L59" i="2"/>
  <c r="L60" i="2" s="1"/>
  <c r="M77" i="2"/>
  <c r="M71" i="2"/>
  <c r="M72" i="2" s="1"/>
  <c r="M73" i="2" s="1"/>
  <c r="M59" i="2"/>
  <c r="M60" i="2" s="1"/>
  <c r="I77" i="2"/>
  <c r="H82" i="2" l="1"/>
  <c r="H83" i="2" s="1"/>
  <c r="I24" i="2"/>
  <c r="H24" i="2"/>
  <c r="K24" i="2"/>
  <c r="M24" i="2"/>
  <c r="L24" i="2"/>
  <c r="K55" i="2"/>
  <c r="J55" i="2"/>
  <c r="L55" i="2"/>
  <c r="M55" i="2"/>
  <c r="M82" i="2"/>
  <c r="M83" i="2" s="1"/>
  <c r="I82" i="2"/>
  <c r="I83" i="2" s="1"/>
  <c r="L82" i="2"/>
  <c r="L83" i="2" s="1"/>
  <c r="J82" i="2"/>
  <c r="J83" i="2" s="1"/>
  <c r="H55" i="2"/>
  <c r="H104" i="2"/>
  <c r="K83" i="2"/>
  <c r="L65" i="2" l="1"/>
  <c r="L84" i="2" s="1"/>
  <c r="J65" i="2"/>
  <c r="J84" i="2" s="1"/>
  <c r="K65" i="2"/>
  <c r="K84" i="2" s="1"/>
  <c r="H65" i="2"/>
  <c r="H84" i="2" s="1"/>
  <c r="I65" i="2"/>
  <c r="I84" i="2" s="1"/>
  <c r="M65" i="2"/>
  <c r="M84" i="2" s="1"/>
  <c r="J48" i="15"/>
  <c r="K48" i="15"/>
  <c r="I48" i="15"/>
  <c r="L37" i="15"/>
  <c r="L48" i="15" s="1"/>
  <c r="L85" i="15" s="1"/>
  <c r="M37" i="15"/>
  <c r="M48" i="15" s="1"/>
  <c r="M85" i="15" s="1"/>
  <c r="H48" i="15"/>
  <c r="H85" i="15" s="1"/>
</calcChain>
</file>

<file path=xl/sharedStrings.xml><?xml version="1.0" encoding="utf-8"?>
<sst xmlns="http://schemas.openxmlformats.org/spreadsheetml/2006/main" count="4126" uniqueCount="883">
  <si>
    <t>Programos tikslo kodas</t>
  </si>
  <si>
    <t>Uždavinio kodas</t>
  </si>
  <si>
    <t>Priemonės kodas</t>
  </si>
  <si>
    <t>Pavadinimas</t>
  </si>
  <si>
    <t>Asignavimų valdytojo kodas</t>
  </si>
  <si>
    <t>Priemonės vykdytojo kodas</t>
  </si>
  <si>
    <t>Finansavimo šaltinis</t>
  </si>
  <si>
    <t>Iš viso</t>
  </si>
  <si>
    <t>Išlaidoms</t>
  </si>
  <si>
    <t>Turtui įsigyti ir finansiniams įsipareigojimams vykdyti</t>
  </si>
  <si>
    <t>planas</t>
  </si>
  <si>
    <t>Iš jų darbo užmokesčiui</t>
  </si>
  <si>
    <t>01</t>
  </si>
  <si>
    <t>Iš viso:</t>
  </si>
  <si>
    <t>02</t>
  </si>
  <si>
    <t>Iš viso uždaviniui:</t>
  </si>
  <si>
    <t>Iš viso tikslui:</t>
  </si>
  <si>
    <t xml:space="preserve">Iš viso  programai: </t>
  </si>
  <si>
    <t>Finansavimo šaltinių suvestinė</t>
  </si>
  <si>
    <t>Finansavimo šaltiniai</t>
  </si>
  <si>
    <t>SAVIVALDYBĖS  LĖŠOS, IŠ VISO:</t>
  </si>
  <si>
    <t>KITI ŠALTINIAI, IŠ VISO:</t>
  </si>
  <si>
    <t>IŠ VISO:</t>
  </si>
  <si>
    <t>Rezultato, produkto kriterijaus</t>
  </si>
  <si>
    <t>Vykdytojo kodas</t>
  </si>
  <si>
    <t xml:space="preserve">                              Pavadinimas</t>
  </si>
  <si>
    <t>Panevėžio miesto savivaldybės administracija</t>
  </si>
  <si>
    <t>Architektūros ir urbanistikos skyrius</t>
  </si>
  <si>
    <t>Centralizuotas vidaus audito skyrius</t>
  </si>
  <si>
    <t>Civilinės saugos skyrius</t>
  </si>
  <si>
    <t>Ekonomikos ir turto valdymo skyrius</t>
  </si>
  <si>
    <t>Finansų ir biudžeto skyrius</t>
  </si>
  <si>
    <t>Buhalterinės apskaitos skyrius</t>
  </si>
  <si>
    <t>Informacinės visuomenės plėtros skyrius</t>
  </si>
  <si>
    <t>Investicijų skyrius</t>
  </si>
  <si>
    <t>Miesto ūkio skyrius</t>
  </si>
  <si>
    <t>Personalo skyrius</t>
  </si>
  <si>
    <t>Ryšių su visuomene skyrius</t>
  </si>
  <si>
    <t>Statybos ir statinių priežiūros skyrius</t>
  </si>
  <si>
    <t>Teisės skyrius</t>
  </si>
  <si>
    <t>Ūkio ir eksploatavimo skyrius</t>
  </si>
  <si>
    <t>Viešosios tvarkos ir kontrolės skyrius</t>
  </si>
  <si>
    <t>Viešųjų pirkimų skyrius</t>
  </si>
  <si>
    <t>Civilinės metrikacijos skyrius</t>
  </si>
  <si>
    <t>Ekologijos skyrius</t>
  </si>
  <si>
    <t>Kanceliarija</t>
  </si>
  <si>
    <t>Kultūros ir meno skyrius</t>
  </si>
  <si>
    <t>Kultūros paveldo skyrius</t>
  </si>
  <si>
    <t>Socialinės paramos skyrius</t>
  </si>
  <si>
    <t>Sveikatos skyrius</t>
  </si>
  <si>
    <t>Švietimo skyrius</t>
  </si>
  <si>
    <t>Užsienio ryšių skyrius</t>
  </si>
  <si>
    <t>Vaiko teisių apsaugos skyrius</t>
  </si>
  <si>
    <t>Vyriausiasis jaunimo reikalų specialistas</t>
  </si>
  <si>
    <t>Priemonių vykdytojų kodų klasifikatorius</t>
  </si>
  <si>
    <t>Kūno kultūros ir sporto centras</t>
  </si>
  <si>
    <t>pavadinimas</t>
  </si>
  <si>
    <t xml:space="preserve"> TIKSLŲ, UŽDAVINIŲ IR PRIEMONIŲ, PRIEMONIŲ IŠLAIDŲ  IR REZULTATO, PRODUKTO VERTINIMO KRITERIJŲ SUVESTINĖ</t>
  </si>
  <si>
    <t>03</t>
  </si>
  <si>
    <t>04</t>
  </si>
  <si>
    <t>Organizuoti Savivaldybės administracijos darbą</t>
  </si>
  <si>
    <t>SB</t>
  </si>
  <si>
    <t>0</t>
  </si>
  <si>
    <t>05</t>
  </si>
  <si>
    <t>06</t>
  </si>
  <si>
    <t>07</t>
  </si>
  <si>
    <t>08</t>
  </si>
  <si>
    <t>09</t>
  </si>
  <si>
    <t>10</t>
  </si>
  <si>
    <t>11</t>
  </si>
  <si>
    <t>12</t>
  </si>
  <si>
    <t>13</t>
  </si>
  <si>
    <t xml:space="preserve"> Tvarkyti Gyventojų registrą ir teikti duomenis Valstybės registrui</t>
  </si>
  <si>
    <t>Registruoti civilinės būklės aktus</t>
  </si>
  <si>
    <t>Kontroliuoti valstybinės kalbos vartojimą ir taisyklingumą</t>
  </si>
  <si>
    <t xml:space="preserve"> Vykdyti žemės ūkio funkcijas</t>
  </si>
  <si>
    <t>Tvarkyti archyvinius dokumentus</t>
  </si>
  <si>
    <t>Teikti pirminę teisinę pagalbą</t>
  </si>
  <si>
    <t xml:space="preserve"> Organizuoti Gyventojų gyvenamosios vietos deklaravimą</t>
  </si>
  <si>
    <t>Teikti duomenis Valstybės suteiktos pagalbos registrui</t>
  </si>
  <si>
    <t>SAVIVALDYBĖS VALDYMO PROGRAMA (01)</t>
  </si>
  <si>
    <t>Dalyvauti vietos ir tarptautinių organizacijų veikloje</t>
  </si>
  <si>
    <t>2</t>
  </si>
  <si>
    <t>Sudaryti  sąlygas iš anksto negalimoms suplanuoti priemonėms vykdyti ir Savivaldybės įsipareigojimams vykdyti</t>
  </si>
  <si>
    <t>Tinkamai įgyvendinti Savivaldybei perduotas valstybės funkcijas.</t>
  </si>
  <si>
    <t>17</t>
  </si>
  <si>
    <t>3</t>
  </si>
  <si>
    <t>19</t>
  </si>
  <si>
    <t>6</t>
  </si>
  <si>
    <t>288724610</t>
  </si>
  <si>
    <t>Siekti darnios miesto plėtros, tinkamai prižiūrėti Savivaldybės turtą ir užtikrinti einamųjų išlaidų finansavimą</t>
  </si>
  <si>
    <t>Iš dalies finansuoti ES fondų  lėšomis finansuojamus projektus, tinkamai valdyti ir administruoti ilgalaikius skolinius įsipareigojimus. Užtikrinti einamųjų išlaidų finansavimą</t>
  </si>
  <si>
    <t>0;2</t>
  </si>
  <si>
    <t>0;5</t>
  </si>
  <si>
    <t>Finansinių įsipareigojimų vykdymas (proc.paskolų ir palūkanų mokėjimas pagal grafiką bei skolų mokėjimas pagal pasirašytas skolų grąžinimo sutartis ir kitų finansinių įsipareigojimų vykdymas)</t>
  </si>
  <si>
    <t>1500</t>
  </si>
  <si>
    <t>Civilinės būklės aktų įrašymo sudarymo, keitimo, papildymo, atkūrimo anuliavimas bei pakartotinių dokumentų išdavimas per metus (vnt.)</t>
  </si>
  <si>
    <t>5000</t>
  </si>
  <si>
    <t>Tobulinti "Vieno langelio" sistemą</t>
  </si>
  <si>
    <t>+</t>
  </si>
  <si>
    <t>Efektyviai organizuoti Savivaldybės darbą, tinkamai įgyvendinant jos funkcijas</t>
  </si>
  <si>
    <t>Užtikrinti Savivaldybės kontrolės ir audito tarnybos darbą</t>
  </si>
  <si>
    <t>Per metus suteikta pirminė teisinė pagalba (asmenų skaičius)</t>
  </si>
  <si>
    <t>Dalyvauti  Baltijos miestų sąjungos (BMS) ir  Lietuvos savivaldybių asociacijos (LSA) veikloje</t>
  </si>
  <si>
    <t>Organizacijų, kurių narė yra Savivaldybė skaičius (vnt.)</t>
  </si>
  <si>
    <t>Sudaryti savivaldybės administracijos direktoriaus rezervą</t>
  </si>
  <si>
    <t>Organizuoti savivaldybės Tarybos, Tarybos sekretoriato darbą</t>
  </si>
  <si>
    <t>Administruoti socialines išmokas ir kompensacijas</t>
  </si>
  <si>
    <t>23</t>
  </si>
  <si>
    <t>SB(VB)</t>
  </si>
  <si>
    <t xml:space="preserve"> Organizuoti civilinę saugą ir mobilizaciją</t>
  </si>
  <si>
    <t xml:space="preserve"> Administruoti viešuosius darbus</t>
  </si>
  <si>
    <t>Įgyvendinti Panevėžio miesto savivaldybės korupcijos prevencijos programos priemonių planą</t>
  </si>
  <si>
    <t>Atstovauti vaiko interesams (atvejų skaičius)</t>
  </si>
  <si>
    <t>Grąžinti ilgalaikes paskolas ir vykdyti finansinius įsipareigojimus</t>
  </si>
  <si>
    <t>Numatyti Savivaldybės biudžete lėšų, reikalingų palūkanoms ir kitoms su paskolomis susijusiomis išlaidoms padengti</t>
  </si>
  <si>
    <t>Gyventojų aptarnavimo kokybės vertinimas Savivaldybėje, proc. (internetinė apklausa)</t>
  </si>
  <si>
    <t>Vykdyti vaikų  teisių apsaugą
Vykdyti jaunimo teisių apsaugą</t>
  </si>
  <si>
    <t xml:space="preserve">27;
25
</t>
  </si>
  <si>
    <t>Valstybės tarnautojų pareigybių skaičius</t>
  </si>
  <si>
    <t>Darbuotojų, dirbančių pagal darbo sutartis, pareigybių skaičius</t>
  </si>
  <si>
    <t>Kontrolės ir audito tarnybos pareigybių skaičius</t>
  </si>
  <si>
    <t>Savivaldybei priskirtai valstybinei žemei ir kitam valstybiniam turtui valdyti, naudoti ir disponuoti  juo patikėjimo teise</t>
  </si>
  <si>
    <t>Įsigyti 4 automobiliai išperkamosios nuomos būdu</t>
  </si>
  <si>
    <t>1</t>
  </si>
  <si>
    <t>2016 metai</t>
  </si>
  <si>
    <t>2017 metai</t>
  </si>
  <si>
    <t>Perduotoms skoloms bankams sumokėti</t>
  </si>
  <si>
    <r>
      <t xml:space="preserve">Savivaldybės biudžeto lėšos </t>
    </r>
    <r>
      <rPr>
        <b/>
        <sz val="9"/>
        <rFont val="Times New Roman"/>
        <family val="1"/>
      </rPr>
      <t>SB</t>
    </r>
  </si>
  <si>
    <r>
      <t xml:space="preserve">Savivaldybės aplinkos apsaugos rėmimo specialiosios programos lėšos </t>
    </r>
    <r>
      <rPr>
        <b/>
        <sz val="9"/>
        <rFont val="Times New Roman"/>
        <family val="1"/>
      </rPr>
      <t>SB(AA)</t>
    </r>
  </si>
  <si>
    <r>
      <t xml:space="preserve">Valstybės biudžeto specialiosios tikslinės dotacijos lėšos </t>
    </r>
    <r>
      <rPr>
        <b/>
        <sz val="9"/>
        <rFont val="Times New Roman"/>
        <family val="1"/>
      </rPr>
      <t>SB(VB)</t>
    </r>
  </si>
  <si>
    <r>
      <t xml:space="preserve"> Valstybės  biudžeto lėšos </t>
    </r>
    <r>
      <rPr>
        <b/>
        <sz val="9"/>
        <rFont val="Times New Roman"/>
        <family val="1"/>
      </rPr>
      <t>VB</t>
    </r>
  </si>
  <si>
    <r>
      <t xml:space="preserve">Paskolos lėšos </t>
    </r>
    <r>
      <rPr>
        <b/>
        <sz val="9"/>
        <rFont val="Times New Roman"/>
        <family val="1"/>
      </rPr>
      <t>P</t>
    </r>
  </si>
  <si>
    <r>
      <t xml:space="preserve">Europos Sąjungos paramos lėšos </t>
    </r>
    <r>
      <rPr>
        <b/>
        <sz val="9"/>
        <rFont val="Times New Roman"/>
        <family val="1"/>
      </rPr>
      <t>ES</t>
    </r>
  </si>
  <si>
    <r>
      <t xml:space="preserve">Kiti finansavimo šaltiniai </t>
    </r>
    <r>
      <rPr>
        <b/>
        <sz val="9"/>
        <rFont val="Times New Roman"/>
        <family val="1"/>
      </rPr>
      <t>Kt</t>
    </r>
  </si>
  <si>
    <t xml:space="preserve">Skirti lėšų  pagrindinės mokyklos pastato (V.Alanto g.10) nebaigtos statybos ir statybvietės apsaugai  </t>
  </si>
  <si>
    <t>VB</t>
  </si>
  <si>
    <t>Asignavimai biudžetiniams 2016 metams, tūkst. Eur</t>
  </si>
  <si>
    <t>2017 metų išlaidų projektas, tūkst. Eur</t>
  </si>
  <si>
    <t>2018 metų išlaidų projektas, tūkst. Eur</t>
  </si>
  <si>
    <t>2018 metai</t>
  </si>
  <si>
    <t>Asignavimų poreikis biudžetiniams 2016 metams, tūkst. Eur</t>
  </si>
  <si>
    <t>Sumažinti korupcijos mastą, užtikrinti veiksmingą ir kryptingą korupcijos prevencijos priemonių vykdymo koordinavimą, korupcijos kontrolės tęstinumą, padidinti skaidrumą, atvirumą, kelti visuomenės antikorupcinį sąmoningumą.</t>
  </si>
  <si>
    <t>Užtikrinti Savivaldybės viešojo administravimo ir viešųjų paslaugų teikimo skaidrumą, atvirumą, teisinių ir antikorupcinių principų laikymąsi, ilgalaikėmis priemonėmis ir procedūromis užkirsti kelią korupcijai.</t>
  </si>
  <si>
    <t xml:space="preserve"> Įvykdyti visi kriterijai, numatyti Panevėžio miesto savivaldybės Korupcijos prevencijos programos įgyvendinimo priemonių plane</t>
  </si>
  <si>
    <t>Gyventojų pasitenkinimo Savivaldybės administracijos skyrių ir įstaigų atliekamomis viešosiomis paslaugomis kilimas 12 proc. (kasmet po 4 proc.)</t>
  </si>
  <si>
    <t>Sporto skyrius</t>
  </si>
  <si>
    <t>Savivaldybės Tarybos narių skaičius</t>
  </si>
  <si>
    <t>129</t>
  </si>
  <si>
    <t>140,5</t>
  </si>
  <si>
    <t>*</t>
  </si>
  <si>
    <t>Apmokytų Savivaldybės administracijos dirbančiųjų skaičius</t>
  </si>
  <si>
    <t>80</t>
  </si>
  <si>
    <t>85</t>
  </si>
  <si>
    <t>90</t>
  </si>
  <si>
    <t>* pagal naują pareigybių skaičių po Savivaldybės administracijos struktūrinių pertvarkymų</t>
  </si>
  <si>
    <t>Tarybos ir mero sekretoriato pareigybių skaičius</t>
  </si>
  <si>
    <t>Apmokytų Tarybos narių skaičius</t>
  </si>
  <si>
    <t>Apmokytų Tarybos ir mero sekretoriato darbuotojų skaičius</t>
  </si>
  <si>
    <t>INVESTICIJŲ PROJEKTŲ PROGRAMA (02)</t>
  </si>
  <si>
    <t>Asignavimai biudžetiniams 2016 metams, tūkst.Eur.</t>
  </si>
  <si>
    <t>2017 metų išlaidų projektas, tūkst.Eur.</t>
  </si>
  <si>
    <t>2018 metų išlaidų projektas, tūkst.Eur.</t>
  </si>
  <si>
    <t>Padidinti ekonomiškai aktyvių gyventojų skaičių, skatinant verslo kūrimąsi ir plėtrą ir didinant socialinę integraciją (ITVP)</t>
  </si>
  <si>
    <t>Padidinti investicinį Panevėžio miesto patrauklumą, pertvarkant (konvertuojant) ekonominį potencialą turinčias viešąsias erdves  ir sukuriant inžinerinę infrastruktūrą</t>
  </si>
  <si>
    <t>Įgyvendinti projektą „Autobusų stoties teritorijos konversija, pritaikant ją komercinei ir bendruomenių veiklai“</t>
  </si>
  <si>
    <t>8; 0</t>
  </si>
  <si>
    <t>P</t>
  </si>
  <si>
    <t>Parengtas projektinis pasiūlymas</t>
  </si>
  <si>
    <t>Parengtas investicijų projektas</t>
  </si>
  <si>
    <t>ES</t>
  </si>
  <si>
    <t>Parengtas techninis projektas</t>
  </si>
  <si>
    <t>Atlikta projekto darbų, proc.</t>
  </si>
  <si>
    <t>Įgyvendinti projektą „Autobusų stoties prieigų sutvarkymas"</t>
  </si>
  <si>
    <t>Sutvarkytos autobusų stoties prieigos (m²)</t>
  </si>
  <si>
    <t>Įgyvendinti projektą „Panevėžio Senvagės teritorijos kompleksinis sutvarkymas“</t>
  </si>
  <si>
    <t>8; 12</t>
  </si>
  <si>
    <t>Parengta paraiška</t>
  </si>
  <si>
    <t>Kompleksiškai sutvarkyta Senvagė (m²)</t>
  </si>
  <si>
    <t>Įgyvendinti projektą „Teritorijos prie „Ekrano“ marių (prie J. Biliūno g.) konversija, pritaikant ją aktyviam poilsiui, užimtumui ir vietos verslo skatinimui“</t>
  </si>
  <si>
    <t xml:space="preserve">Sutvarkyta teritorija prie Ekrano marių (Biliūno g.), (m²). </t>
  </si>
  <si>
    <t>Įgyvendinti projektą „J. Janonio gatvės (nuo žiedo iki Savitiškio g.) prieigų sutvarkymas“</t>
  </si>
  <si>
    <t>8;0</t>
  </si>
  <si>
    <t>Sutvarkytos J. Janonio gatvės prieigos (m²)</t>
  </si>
  <si>
    <t xml:space="preserve">Įgyvendinti projektą „Aktyvaus poilsio ir turizmo infrastruktūra Ekrano marių pakrantėje“  </t>
  </si>
  <si>
    <t>Atlikti rinkos tyrimai</t>
  </si>
  <si>
    <t>Sukurta aktyvaus poilsio ir turizmo infrastruktūra Ekrano marių pakrantėje</t>
  </si>
  <si>
    <t>Padidinti gyventojų ekonominį aktyvumą ir socialinę įtrauktį, kuriant bendruomenei atviras erdves, prieinamas socialines paslaugas ir skatinant bendruomenių, viešųjų institucijų ir verslo sektoriaus bendradarbiavimą</t>
  </si>
  <si>
    <t xml:space="preserve"> Įgyvendinti projektą „Laisvės aikštės ir jos prieigų  kompleksinis sutvarkymas“</t>
  </si>
  <si>
    <t>Sutvarkyta Laisvės aikštė ir jos prieigos</t>
  </si>
  <si>
    <t>Įgyvendinti projektą „Nepriklausomybės aikštės ir jos prieigų sutvarkymas“</t>
  </si>
  <si>
    <t>Sutvarkyta |Nepriklausomybės aikštė ir jos prieigos</t>
  </si>
  <si>
    <t>Įgyvendinti projektą „Panevėžio miesto dailės galerijos aktualizavimas“</t>
  </si>
  <si>
    <t>Įgyvendintas projektas</t>
  </si>
  <si>
    <t>Įgyvendinti projektą „Moigių namų pastatų komplekso modernizavimas ir pritaikymas visuomenės poreikiams“</t>
  </si>
  <si>
    <t>8; 21</t>
  </si>
  <si>
    <t>Įgyvendinti projektą „Panevėžio Bendruomenių rūmų patalpų pritaikymas gyventojų socialinei, kultūrinei veiklai, užimtumo ir verslumo skatinimui, Bendruomenių rūmų prieigų sutvarkymas“</t>
  </si>
  <si>
    <t>Įgyvendinti projektą „Regos centro „Linelis“ pastato vidaus patalpų ir ugdymo aplinkos modernizavimas“</t>
  </si>
  <si>
    <t xml:space="preserve"> Įgyvendinti projektą „VšĮ Šv. Juozapo globos namų infrastruktūros modernizavimas ir paslaugų plėtra įkuriant savarankiško gyvenimo namus“</t>
  </si>
  <si>
    <t>Įgyvendinti projektą „Pastato lopšelio darželio (Trumpoji g. 1, Panevėžys), rekonstravimas, pritaikant VšĮ Panevėžio greitosios medicinos pagalbos stoties  veiklai“</t>
  </si>
  <si>
    <t>8 ;12</t>
  </si>
  <si>
    <t>Įgyvendinti projektą „Socialinio būsto plėtra“</t>
  </si>
  <si>
    <t>8;12</t>
  </si>
  <si>
    <t>Įgyvendinti projektą „VšĮ Panevėžio palaikomojo gydymo ir slaugos ligoninės (M. Tiškevičiaus g.6, Panevėžys) išorės kapitalinis remontas“</t>
  </si>
  <si>
    <t>Įgyvendinti projektą „Politinių kalinių ir tremtinių bei jų šeimų narių sugrįžimo į Lietuvą aprūpinimo programos įgyvendinimas savivaldybėse“</t>
  </si>
  <si>
    <t>8;4</t>
  </si>
  <si>
    <t>Pagerinti gyvenamosios aplinkos kokybę, siekiant prisitaikyti prie demografinių pokyčių (ITVP)</t>
  </si>
  <si>
    <t>Pagerinti miesto aplinkosauginę būklę</t>
  </si>
  <si>
    <t xml:space="preserve"> Įgyvendinti projektą „Kultūros ir poilsio parko modernizavimas, gerinant miesto gamtinę aplinką ir gyvenimo kokybę, skatinat lankytojų srautus, aktyvų laisvalaikį“</t>
  </si>
  <si>
    <t>Įgyvendinti projektą „Jaunimo sodo sutvarkymas“</t>
  </si>
  <si>
    <t xml:space="preserve"> Įgyvendinti projektą „Skaistakalnio parko ir jo prieigų sutvarkymas“</t>
  </si>
  <si>
    <t xml:space="preserve"> Įgyvendinti projektą „Kraštovaizdžio tvarkymas ir atkūrimas Panevėžio mieste“</t>
  </si>
  <si>
    <t>8;1</t>
  </si>
  <si>
    <t>Sutvarkytas ir atkurtas kraštovaizdis Panevėžio mieste (arealų sk.)</t>
  </si>
  <si>
    <t xml:space="preserve"> Įgyvendinti projektą „Oro kokybės valdymo planų parengimas ir taršos mažinimo priemonių įgyvendinimas“</t>
  </si>
  <si>
    <t>8;18</t>
  </si>
  <si>
    <t>Įgyvendinti projektą „Darnaus judumo plano parengimas“</t>
  </si>
  <si>
    <t>Įgyvendinti projektą ‚„Bike sharing“ sistemos diegimas ir dviračių statymo vietų įrengimas“</t>
  </si>
  <si>
    <t>Įgyvendinti projektą „Ekologiško viešojo transporto plėtra Panevėžyje“</t>
  </si>
  <si>
    <t>8; 9</t>
  </si>
  <si>
    <t>Įsigyti ekologiški autobusai, vnt.</t>
  </si>
  <si>
    <t>Įgyvendinti projektą „Dviračių takų plėtra Panevėžyje (Nemuno g. dviračių tako (nuo Klaipėdos g. iki Ramygalos g. ) rekonstrukcija ir trūkstamų atkarpų įrengimas)“</t>
  </si>
  <si>
    <t>Įgyvendinti projektą „Elektromobilių akumuliatorių įkrovimo stotelių įrengimas (Savitiškio g., Laisvės a., prie „Cido“ arenos, Ukmergės g.)“</t>
  </si>
  <si>
    <t>8;9</t>
  </si>
  <si>
    <t xml:space="preserve"> Įgyvendinti projektą „Panevėžio A. Jakšto g. rekonstrukcija“</t>
  </si>
  <si>
    <t>Įgyvendinti projektą „Panevėžio miesto gatvių apšvietimo rekonstrukcija“</t>
  </si>
  <si>
    <t>Paskatinti Panevėžio miesto gyvenamųjų rajonų fizinį ir  socialinį persitvarkymą</t>
  </si>
  <si>
    <t xml:space="preserve"> Įgyvendinti projektą „Komunalinių atliekų rūšiuojamojo surinkimo infrastruktūra“</t>
  </si>
  <si>
    <t>Įgyvendinti projektą „Lietaus vandens surinkimo, valymo ir nuotekų bei drenažo sistemų projektavimas, diegimas ir renovavimas“</t>
  </si>
  <si>
    <t>Įgyvendinti projektą „Panevėžio dailės, muzikos mokyklos ir Moksleivių namų modernizavimas“</t>
  </si>
  <si>
    <t>Įgyvendinti projektą „Panevėžio „Vilties“ progimnazijos vidaus patalpų ir ugdymo aplinkos modernizavimas“</t>
  </si>
  <si>
    <t>Įgyvendinti projektą „Alfonso Lipniūno progimnazijos vidaus patalpų ir ugdymo aplinkos modernizavimas“</t>
  </si>
  <si>
    <t>Įgyvendinti projektą „ „Saulėtekio“ progimnazijos vidaus patalpų ir ugdymo aplinkos modernizavimas“</t>
  </si>
  <si>
    <t>Įgyvendinti projektą „Lopšelio - darželio „Rugelis“ vidaus patalpų ir ugdymo aplinkos modernizavimas“</t>
  </si>
  <si>
    <t>Įgyvendinti projektą „Lopšelio - darželio „Taika“ pastato modernizavimas, siekiant pagerinti pastato energetines savybes“</t>
  </si>
  <si>
    <t>Įgyvendinti projektą „Lopšelio - darželio „Gintarėlis“ pastato modernizavimas, siekiant pagerinti pastato energetines savybes“</t>
  </si>
  <si>
    <t>Įgyvendinti projektą „ „Vilties“ progimnazijos pastato modernizavimas, siekiant pagerinti pastato energetines savybes, II etapas“</t>
  </si>
  <si>
    <t>Įgyvendinti projektą „Panevėžio lengvosios atletikos maniežo  pastato modernizavimas, siekiant pagerinti pastato energetines savybes“</t>
  </si>
  <si>
    <t>Parengtas energinis auditas</t>
  </si>
  <si>
    <t>Įgyvendinti projektą „ „Minties“ gimnazijos pastato vidaus patalpų ir ugdymo aplinkos modernizavimas“</t>
  </si>
  <si>
    <t>14</t>
  </si>
  <si>
    <t>Įgyvendinti projektą „Panevėžio gamtos mokyklos pastato atnaujininas (modernizavimas)</t>
  </si>
  <si>
    <t>8;21;
12</t>
  </si>
  <si>
    <t>15</t>
  </si>
  <si>
    <t>Įgyvendinti projektą „Lopšelio - darželio „Voveraitė“ pastato modernizavimas, siekiant pagerinti pastato energetines savybes“</t>
  </si>
  <si>
    <t>16</t>
  </si>
  <si>
    <t>Įgyvendinti projektą „Kastyčio Ramanausko lopšelio - darželio pastato vidaus patalpų ir ugdymo aplinkos modernizavimas“</t>
  </si>
  <si>
    <t>Įgyvendinti projektą „Panevėžio moksleivių namų pastato modernizavimas, siekiant pagerinti pastato energetines savybes“</t>
  </si>
  <si>
    <t>8</t>
  </si>
  <si>
    <t>18</t>
  </si>
  <si>
    <t>Įgyvendinti projektą „Lopšelio - darželio „Draugystė“ pastato modernizavimas, siekiant pagerinti pastato energetines savybes“</t>
  </si>
  <si>
    <t>Įgyvendinti projektą „Lopšelio - darželio „Žibutė“ pastato vidaus patalpų ir ugdymo aplinkos modernizavimas“</t>
  </si>
  <si>
    <t>20</t>
  </si>
  <si>
    <t>Įgyvendinti projektą „Lopšelio - darželio „Sigutė“ pastato vidaus patalpų ir ugdymo aplinkos modernizavimas“</t>
  </si>
  <si>
    <t>21</t>
  </si>
  <si>
    <t>Įgyvendinti projektą „Lopšelio - darželio „Nykštukas“ pastato vidaus patalpų ir ugdymo aplinkos modernizavimas“</t>
  </si>
  <si>
    <t>22</t>
  </si>
  <si>
    <t>Įgyvendinti projektą  „ „Alfonso Lipniūno“ progimnazijos pastato modernizavimas, siekiant pagerinti pastato energetines savybes“</t>
  </si>
  <si>
    <t>Įgyvendinti projektą  „ „Saulėtekio“ progimnazijos pastato modernizavimas, siekiant pagerinti pastato energetines savybes“</t>
  </si>
  <si>
    <t>24</t>
  </si>
  <si>
    <t>Įgyvendinti projektą „ Lopšelio - darželio „Diemedis“ pastato modernizavimas, siekiant pagerinti pastato energetines savybes“</t>
  </si>
  <si>
    <t>25</t>
  </si>
  <si>
    <t>Įgyvendinti projektą „Lopšelio - darželio „Vaivorykštė“ pastato modernizavimas, siekiant pagerinti pastato energetines savybes“</t>
  </si>
  <si>
    <t>26</t>
  </si>
  <si>
    <t>Įgyvendinti projektą „Lopšelio - darželio „Nykštukas“ pastato modernizavimas, siekiant pagerinti pastato energetines savybes“</t>
  </si>
  <si>
    <t>27</t>
  </si>
  <si>
    <t>Įgyvendinti projektą „Mykolo Karkos  pagrindinės mokyklos sporto aikštyno atnaujinimas“</t>
  </si>
  <si>
    <t>28</t>
  </si>
  <si>
    <t>Įgyvendinti projektą „Panevėžio kūno kultūros ir sporto centro "Aukštaitija" sporto komplekso stadiono (A. Jakšto g.1, Panevėžys) rekonstravimas“</t>
  </si>
  <si>
    <t>29</t>
  </si>
  <si>
    <t>Įgyvendinti projektą „ Panevėžio „Rožyno“ progimnazijos įvažos kapitalinis remontas“</t>
  </si>
  <si>
    <t>30</t>
  </si>
  <si>
    <t>Įgyvendinti projektą  "Panevėžio "Žemynos" progimnazijos pastato dalies kapitalinis remontas"</t>
  </si>
  <si>
    <t>31</t>
  </si>
  <si>
    <t>32</t>
  </si>
  <si>
    <t>33</t>
  </si>
  <si>
    <t>Parengti dokumentus, reikalingus Europos Sąjungos fondų investicijoms gauti</t>
  </si>
  <si>
    <t>Atlikti energijos vartojimo auditai (vnt.)</t>
  </si>
  <si>
    <t>34</t>
  </si>
  <si>
    <t>Administruoti investicijų projektus</t>
  </si>
  <si>
    <t>35</t>
  </si>
  <si>
    <t xml:space="preserve">Vykdyti investicijų projektus, naudojant bankų paskolos lėšas </t>
  </si>
  <si>
    <t>Asignavimų poreikis biudžetiniams 2016 metams, tūkst.Eur.</t>
  </si>
  <si>
    <r>
      <t xml:space="preserve">Specialiosios programos lėšos </t>
    </r>
    <r>
      <rPr>
        <b/>
        <sz val="9"/>
        <rFont val="Times New Roman"/>
        <family val="1"/>
      </rPr>
      <t>SP</t>
    </r>
  </si>
  <si>
    <t>Asignavimai biudžetiniams 2016 metams, tūkst.Eur</t>
  </si>
  <si>
    <t>SB(AA)</t>
  </si>
  <si>
    <t>50</t>
  </si>
  <si>
    <t>5</t>
  </si>
  <si>
    <t>70</t>
  </si>
  <si>
    <r>
      <t xml:space="preserve">Kelių priežiūros ir plėtros programos lėšos </t>
    </r>
    <r>
      <rPr>
        <b/>
        <sz val="9"/>
        <rFont val="Times New Roman"/>
        <family val="1"/>
      </rPr>
      <t>KPPP</t>
    </r>
  </si>
  <si>
    <t>4</t>
  </si>
  <si>
    <t>Asignavimų poreikis biudžetiniams 2016 metams, tūkst.Eur</t>
  </si>
  <si>
    <r>
      <t xml:space="preserve">Privatizavimo fondo lėšos </t>
    </r>
    <r>
      <rPr>
        <b/>
        <sz val="9"/>
        <rFont val="Times New Roman"/>
        <family val="1"/>
      </rPr>
      <t>PF</t>
    </r>
  </si>
  <si>
    <t>2017 metų išlaidų projektas, tūkst.Eur</t>
  </si>
  <si>
    <t>2018 metų išlaidų projektas, tūkst.Eur</t>
  </si>
  <si>
    <t>SP</t>
  </si>
  <si>
    <r>
      <t xml:space="preserve">Specialiosios programos lėšos (Įstaigų pajamos už paslaugas) </t>
    </r>
    <r>
      <rPr>
        <b/>
        <sz val="9"/>
        <rFont val="Times New Roman"/>
        <family val="1"/>
      </rPr>
      <t>SP</t>
    </r>
  </si>
  <si>
    <t>9</t>
  </si>
  <si>
    <r>
      <t xml:space="preserve">Savivaldybės biudžeto lėšos </t>
    </r>
    <r>
      <rPr>
        <b/>
        <sz val="10"/>
        <rFont val="Times New Roman"/>
        <family val="1"/>
      </rPr>
      <t>SB</t>
    </r>
  </si>
  <si>
    <r>
      <t xml:space="preserve">Specialiosios programos lėšos (Įstaigų pajamos už paslaugas) </t>
    </r>
    <r>
      <rPr>
        <b/>
        <sz val="10"/>
        <rFont val="Times New Roman"/>
        <family val="1"/>
      </rPr>
      <t>SP</t>
    </r>
  </si>
  <si>
    <r>
      <t xml:space="preserve">Valstybės biudžeto specialiosios tikslinės dotacijos lėšos </t>
    </r>
    <r>
      <rPr>
        <b/>
        <sz val="10"/>
        <rFont val="Times New Roman"/>
        <family val="1"/>
      </rPr>
      <t>SB(VB)</t>
    </r>
  </si>
  <si>
    <r>
      <t xml:space="preserve"> Valstybės  biudžeto lėšos </t>
    </r>
    <r>
      <rPr>
        <b/>
        <sz val="10"/>
        <rFont val="Times New Roman"/>
        <family val="1"/>
      </rPr>
      <t>VB</t>
    </r>
  </si>
  <si>
    <r>
      <t xml:space="preserve">Paskolos lėšos </t>
    </r>
    <r>
      <rPr>
        <b/>
        <sz val="10"/>
        <rFont val="Times New Roman"/>
        <family val="1"/>
      </rPr>
      <t>P</t>
    </r>
  </si>
  <si>
    <r>
      <t xml:space="preserve">Europos Sąjungos paramos lėšos </t>
    </r>
    <r>
      <rPr>
        <b/>
        <sz val="10"/>
        <rFont val="Times New Roman"/>
        <family val="1"/>
      </rPr>
      <t>ES</t>
    </r>
  </si>
  <si>
    <r>
      <t xml:space="preserve">Kiti finansavimo šaltiniai </t>
    </r>
    <r>
      <rPr>
        <b/>
        <sz val="10"/>
        <rFont val="Times New Roman"/>
        <family val="1"/>
      </rPr>
      <t>Kt</t>
    </r>
  </si>
  <si>
    <t>RINKODAROS, TURIZMO  IR VIEŠŲJŲ RYŠIŲ PROGRAMA (08)</t>
  </si>
  <si>
    <t>2018 metų išlaidų projektas, tūkst. Eur.</t>
  </si>
  <si>
    <t>Panevėžio, kaip regiono lyderio įvaizdžio formavimas</t>
  </si>
  <si>
    <t>Įgyvendinti savivaldybės viešųjų ryšių strategiją</t>
  </si>
  <si>
    <t>Skleisti informaciją apie Panevėžio miesto savivaldybės veiklą, sprendimus, projektus, renginius spaudoje, internete, televizijoje, radijuje, socialiniuose tinkluose, leidiniuose ir kt. žiniasklaidos priemonėse</t>
  </si>
  <si>
    <t xml:space="preserve"> TV, radijo laidos, vnt.</t>
  </si>
  <si>
    <t>Koordinuoti ir atnaujinti Savivaldybės interneto svetainę</t>
  </si>
  <si>
    <t>Savivaldybės interneto svetainės atnaujinimas, pildymas</t>
  </si>
  <si>
    <t>Formuoti miesto foto, video medžiagą</t>
  </si>
  <si>
    <t>Nuotraukų ir video skaičius</t>
  </si>
  <si>
    <t>Plėtoti  tarptautinį bendradarbiavimą</t>
  </si>
  <si>
    <t>Palaikyti ryšius su užsienio miestais, miestais partneriais, tarptautinėmis organizacijomis</t>
  </si>
  <si>
    <t>Surengti  renginiai (parodos, mugės, šventės, vykusios užsienyje, kuriose pristatytas Panevėžys)</t>
  </si>
  <si>
    <t>Suorganizuoti  vizitai į užsienio šalis</t>
  </si>
  <si>
    <t>Pakviesta užsienio delegacijų</t>
  </si>
  <si>
    <t>Dalyvauta  Baltijos miestų sąjungos komisijų  posėdžiuose</t>
  </si>
  <si>
    <t>Atnaujinti interneto Panevėžio miesto savivaldybės svetainę anglų kalba</t>
  </si>
  <si>
    <t>Vykdyti miesto rinkodaros programos priemones</t>
  </si>
  <si>
    <t>Formuoti Savivaldybės firminį stilių, įsigyti suvenyrų, dovanų</t>
  </si>
  <si>
    <t xml:space="preserve">Įsigyti suvenyrai </t>
  </si>
  <si>
    <t>Leisti leidinius</t>
  </si>
  <si>
    <t>Išleistų leidinių skaičius</t>
  </si>
  <si>
    <t>Vykdyti konkursus, projektus</t>
  </si>
  <si>
    <t>Įvykdytų konkursų, projektų skaičius</t>
  </si>
  <si>
    <t>Dalyvauti parodose</t>
  </si>
  <si>
    <t>Parodų skaičius</t>
  </si>
  <si>
    <t>Formuoti patrauklaus turizmui miesto įvaizdį</t>
  </si>
  <si>
    <t>Vykdyti Panevėžio miesto turizmo rinkodarą</t>
  </si>
  <si>
    <t>Parengti, išleisti ir platinti turistams skirtą informacinį leidinį apie Panevėžio turizmo objektus</t>
  </si>
  <si>
    <t>8
VšĮ PTIC</t>
  </si>
  <si>
    <t>Išleistas turistams skirtas leidinys</t>
  </si>
  <si>
    <t>Pristatyti Panevėžio miesto turizmo galimybes tarptautinėse turizmo parodose, verslo misijose, forumuose</t>
  </si>
  <si>
    <t>Dalyvauta tarptautinėse turizmo parodose (parodų skaičius)</t>
  </si>
  <si>
    <t>Užtikrinti nemokamos informacijos apie turizmo paslaugas teikimą per Panevėžio turizmo informacijos centrą</t>
  </si>
  <si>
    <t>Užtikrintas nuolatinis nemokamos informacijos teikimas miesto svečiams</t>
  </si>
  <si>
    <t>Paskatinti turizmo paslaugų plėtrą</t>
  </si>
  <si>
    <t>Vykdyti sutartinius įsipareigojimus dėl Panevėžio universalios sporto arenos „Cido“ veiklos</t>
  </si>
  <si>
    <t xml:space="preserve">0; 8
</t>
  </si>
  <si>
    <t>Cido“ arenoje suorganizuotų renginių skaičius per metus</t>
  </si>
  <si>
    <t>Sumokėti draudimo mokesčiai</t>
  </si>
  <si>
    <t>MIESTO INFRASTRUKTŪROS OBJEKTŲ PLĖTROS, MODERNIZAVIMO, PRIEŽIŪROS PROGRAMA (10)</t>
  </si>
  <si>
    <t>Pagerinti miesto ūkio infrastruktūrą ir saugumą</t>
  </si>
  <si>
    <t>Tobulinti miesto ūkio infrastruktūrą</t>
  </si>
  <si>
    <t>Prižiūrėti infrastruktūros objektus</t>
  </si>
  <si>
    <t>Mažosios architektūros priežiūra</t>
  </si>
  <si>
    <t>Kelio informacinių ženklų, nuorodų, iškabų įrengimas, priežiūra</t>
  </si>
  <si>
    <t>Paplūdimių, želdinių, kapinių priežiūra</t>
  </si>
  <si>
    <t>Daugiabučių namų įvažų remontas</t>
  </si>
  <si>
    <t>Finansuoti vaizdo kamerų, kitų techninių priemonių naudojimą viešoms vietoms stebėti</t>
  </si>
  <si>
    <t>Vaizdo kamerų skaičius</t>
  </si>
  <si>
    <t>Vykdomi vaizdo kameromis transliuojamojo vaizdo stebėjimai</t>
  </si>
  <si>
    <t>Atlikti gatvių kadastriniai matavimai ir jų teisinė registracija</t>
  </si>
  <si>
    <t>Gerinti susisiekimo sistemą.</t>
  </si>
  <si>
    <t xml:space="preserve">Organizuoti rinkliavą už transporto stovėjimą gatvėse ir aikštėse </t>
  </si>
  <si>
    <t>9;12</t>
  </si>
  <si>
    <t>KPPP</t>
  </si>
  <si>
    <t>Prižiūrėti eismo reguliavimo priemones, įrengti naujas priemones eismo saugumui didinti</t>
  </si>
  <si>
    <t>Eismo saugumo priemonių įrengimas</t>
  </si>
  <si>
    <t>Kelio ženklų priežiūra</t>
  </si>
  <si>
    <t>Sujungti magistralę „Via Baltica“ su Panevėžio laisvąja ekonomine zona</t>
  </si>
  <si>
    <t xml:space="preserve">Bendradarbiauta su Lietuvos automobilių kelių direkcija prie Susisiekimo ministerijos, įgyvendinant kelio A17 Panevėžio aplinkkelio ruožo nuo 0,0 iki 22,225 km rekonstrukcijos projektą, ir atlikti būtinus vietinių gatvių įrengimo darbus, užtikrinant saugų eismo organizavimą ir sujungimą su Pažalvaičių gatve ir J.Janonio gatvės tęsiniu už aplinkkelio </t>
  </si>
  <si>
    <t>J.Janonio g. rekonstrukcijos techninio projekto koregavimas/parengimas, siekiant gatvę tiesiogiai sujungti su numatomu įrengti žiedu</t>
  </si>
  <si>
    <t>Pagaminti blankus licencijoms ir leidimams išduoti</t>
  </si>
  <si>
    <t>Tvarkyti ir modernizuoti viešąsias erdves</t>
  </si>
  <si>
    <t>Tvarkyti miesto parkus ir skverus, kitas viešąsias teritorijas, prižiūrėti ir atnaujinti želdinius, želdynus, gėlynus</t>
  </si>
  <si>
    <t>Miesto vejų ir žolynų priežiūra
Miesto gėlynų priežiūra</t>
  </si>
  <si>
    <t>Organizuoti bepriežiūrių ir bešeimininkių gyvūnų gaudymą ir laikinąją globą</t>
  </si>
  <si>
    <t>Laidoti vienišus ir neatpažintus žmones</t>
  </si>
  <si>
    <t xml:space="preserve">Panevėžio miesto Pašilių kapinių (Panevėžio rajono savivaldybės Ramygalos seniūnija, I Pašilių kaimas) statyba (išplėtimas)
</t>
  </si>
  <si>
    <t>9;1; 12</t>
  </si>
  <si>
    <t>Parengtas Pašilių kapinių techninis  projektas</t>
  </si>
  <si>
    <t>Atlikti I etapo statybos darbai</t>
  </si>
  <si>
    <t>Puošti ir tvarkyti miestą švenčių ir renginių metu</t>
  </si>
  <si>
    <t>9; 1</t>
  </si>
  <si>
    <t>Papuoštas miestas švenčių ir renginių metu</t>
  </si>
  <si>
    <t>Remontuoti viešąjį tualetą Vilniaus gatvėje</t>
  </si>
  <si>
    <t>Suremontuotas viešasis tualetas</t>
  </si>
  <si>
    <t>Skirti lėšas nenumatytoms išlaidoms</t>
  </si>
  <si>
    <t>Skirti lėšas renginių aptarnavimui</t>
  </si>
  <si>
    <t>0;9</t>
  </si>
  <si>
    <t>Skoloms už  miesto tvarkymo darbus sumokėti</t>
  </si>
  <si>
    <t>Modernizuoti, renovuoti, remontuoti  Savivaldybei priklausančius objektus ir vykdyti jų plėtrą</t>
  </si>
  <si>
    <t>Likviduoti gedimus, įvykusius Savivaldybei priklausančiuose pastatuose, ir nugriauti statinius, teismo pripažintus bešeimininkiais</t>
  </si>
  <si>
    <t xml:space="preserve">Likviduota gedimų
</t>
  </si>
  <si>
    <t>Vykdyti Užsakovo funkcijas</t>
  </si>
  <si>
    <t>Statybos techninio priežiūrėtojo draudimas
Išimta statybą leidžiančių dokumentų
Atliktos ekspertizės</t>
  </si>
  <si>
    <t>Apdrausti turtą, sukurtą įgyvendinant projektus finansuojamus iš ES lėšų</t>
  </si>
  <si>
    <t xml:space="preserve">Apdrausti viešosios paskirties pastatai </t>
  </si>
  <si>
    <t>Rekonstruoti ir remontuoti kultūros ir meno įstaigų pastatus</t>
  </si>
  <si>
    <t>20; 12</t>
  </si>
  <si>
    <t>Suremontuota dalis Panevėžio lėlių vežimo teatro patalpų</t>
  </si>
  <si>
    <t>Suremontuota kultūros ir meno įstaigų pastatų</t>
  </si>
  <si>
    <t>Remontuoti savivaldybės pastatą</t>
  </si>
  <si>
    <t>Suremontuoti pastato  balkonai</t>
  </si>
  <si>
    <t>39</t>
  </si>
  <si>
    <t>Atlikti projektavimo darbus</t>
  </si>
  <si>
    <t>40</t>
  </si>
  <si>
    <t>Parengti Panevėžio miesto A. Mackevičiaus gatvės dalies (nuo A. Mackevičiaus g. Nr. 57 iki Nr. 57A) rekonstravimo techninį darbo projektą ir atlikti statybos darbus</t>
  </si>
  <si>
    <t>0;12</t>
  </si>
  <si>
    <t>Parengtas Panevėžio miesto A. Mackevičiaus gatvės dalies (nuo A. Mackevičiaus g. Nr. 57 iki Nr. 57A) rekonstravimo techninis darbo projektas ir atlikti statybos darbai</t>
  </si>
  <si>
    <t>41</t>
  </si>
  <si>
    <t xml:space="preserve">Kapitaliai suremontuoti gyvenamosios paskirties patalpas (Kniaudiškių g. 38-1, Panevėžys), pritaikant Panevėžio miesto savivaldybės viešosios bibliotekos Vaikų literatūros skyriaus „Žalioji pelėda“ (Kniaudiškių g. 38-22, Panevėžys) veiklai </t>
  </si>
  <si>
    <t xml:space="preserve">Kapitaliai suremontuotos gyvenamosios paskirties patalpos (Kniaudiškių g. 38-1, Panevėžys), pritaikant Panevėžio miesto savivaldybės viešosios bibliotekos Vaikų literatūros skyriaus „Žalioji pelėda“ (Kniaudiškių g. 38-22, Panevėžys) veiklai </t>
  </si>
  <si>
    <t>47</t>
  </si>
  <si>
    <t>Atlikti Panevėžio „Vilties“ progimnazijos pastato vidaus patalpų remontą</t>
  </si>
  <si>
    <t>Atliktas Panevėžio „Vilties“ progimnazijos pastato vidaus patalpų remontas (dušo, persirengimo kambarių prie sporto salės ir berniukų tualetų remonto techninio darbo projekto parengimas ir darbai)</t>
  </si>
  <si>
    <t>48</t>
  </si>
  <si>
    <t>Parengti Panevėžio miesto savivaldybės archyvo pastato (Pilėnų g.43, Panevėžys) kapitalinio remonto techninį projektą ir atlikti dalį remonto darbų.</t>
  </si>
  <si>
    <t>Parengtas Panevėžio miesto savivaldybės archyvo pastato (Pilėnų g.43, Panevėžys) kapitalinio remonto techninis projektas ir atlikta dalis remonto darbų</t>
  </si>
  <si>
    <t>Iš viso tikslams:</t>
  </si>
  <si>
    <t>Valstybės lėšos VB (Kelių priežiūros ir plėtros programos lėšos KPPP)</t>
  </si>
  <si>
    <t>KULTŪROS IR MENO PROGRAMA (11)</t>
  </si>
  <si>
    <t>Paversti Panevėžio miestą kultūros traukos centru</t>
  </si>
  <si>
    <t>Sudaryti tinkamas sąlygas profesionalaus meno kūrybai, įkurti ir vystyti kūrybinių industrijų sektorių mieste</t>
  </si>
  <si>
    <t>Sudaryti sąlygas Lėlių vežimo teatro veiklai</t>
  </si>
  <si>
    <t>191782373</t>
  </si>
  <si>
    <t>20; 0</t>
  </si>
  <si>
    <t>Spektaklių skaičius per metus</t>
  </si>
  <si>
    <t>185</t>
  </si>
  <si>
    <t>190</t>
  </si>
  <si>
    <t>195</t>
  </si>
  <si>
    <t xml:space="preserve">Premjerų skaičius per metus </t>
  </si>
  <si>
    <t>Žiūrovų (lankytojų) skaičius  per metus</t>
  </si>
  <si>
    <t>13000</t>
  </si>
  <si>
    <t>14300</t>
  </si>
  <si>
    <t>15700</t>
  </si>
  <si>
    <t>Sudaryti sąlygas teatro ,,Menas“ veiklai</t>
  </si>
  <si>
    <t>190432352</t>
  </si>
  <si>
    <t xml:space="preserve">Žiūrovų (lankytojų) skaičius per metus </t>
  </si>
  <si>
    <t>15100</t>
  </si>
  <si>
    <t>16600</t>
  </si>
  <si>
    <t>18200</t>
  </si>
  <si>
    <t>Sudaryti sąlygas Muzikinio teatro veiklai</t>
  </si>
  <si>
    <t>148428990</t>
  </si>
  <si>
    <t>Koncertų skaičius per metus</t>
  </si>
  <si>
    <t>Naujų parengtų programų skaičius per metus</t>
  </si>
  <si>
    <t>9800</t>
  </si>
  <si>
    <t>10100</t>
  </si>
  <si>
    <t>12000</t>
  </si>
  <si>
    <t>Sudaryti sąlygas koncertinės įstaigos „Panevėžio garsas“ veiklai</t>
  </si>
  <si>
    <t>190866014</t>
  </si>
  <si>
    <t>36</t>
  </si>
  <si>
    <t>38</t>
  </si>
  <si>
    <t>Naujų parengtų programų skaičius  per metus</t>
  </si>
  <si>
    <t>Sudaryti sąlygas Dailės galerijos veiklai</t>
  </si>
  <si>
    <t>302477544</t>
  </si>
  <si>
    <t>Parodų skaičius per metus</t>
  </si>
  <si>
    <t>37</t>
  </si>
  <si>
    <t xml:space="preserve">Parodų lankytojų skaičius  </t>
  </si>
  <si>
    <t>Naujų parengtų edukacinių programų skaičius</t>
  </si>
  <si>
    <t>Edukacinių programų dalyvių skaičius</t>
  </si>
  <si>
    <t>4400</t>
  </si>
  <si>
    <t>4800</t>
  </si>
  <si>
    <t>5300</t>
  </si>
  <si>
    <t>Sudaryti sąlygas kino centrui „Garsas“ nekomercinio kino sklaidai</t>
  </si>
  <si>
    <t>148504349</t>
  </si>
  <si>
    <t>Nekomercinio kino rodymas (proc.)</t>
  </si>
  <si>
    <t>Kino renginių skaičius</t>
  </si>
  <si>
    <t xml:space="preserve">Žiūrovų (lankytojų) skaičius pr metus </t>
  </si>
  <si>
    <t>43900</t>
  </si>
  <si>
    <t>48300</t>
  </si>
  <si>
    <t>53100</t>
  </si>
  <si>
    <t>Skirti stipendijas menininkams</t>
  </si>
  <si>
    <t>Skirtų stipendijų skaičius</t>
  </si>
  <si>
    <t>Remti iniciatyvas, skatinančias profesionalių menininkų įtraukimą į vietos kultūrinius projektus</t>
  </si>
  <si>
    <t>Paremtų profesionalaus meno projektų skaičius</t>
  </si>
  <si>
    <t>Parengti kūrybinių industrijų galimybių plėtros studiją ir pagal ją įgyvendinti priemones</t>
  </si>
  <si>
    <t>Parengta studija</t>
  </si>
  <si>
    <t>Įgyvendintų priemonių skaičius</t>
  </si>
  <si>
    <t>Nuosekliai ir planingai remti tarptautinius profesionalaus meno festivalius vykstančius mieste</t>
  </si>
  <si>
    <t>Paremtų tarptautinių profesionalaus meno festivalių skaičius</t>
  </si>
  <si>
    <t>Užtikrinti, kad kultūra Panevėžyje būtų aukštos šiuolaikiškos kokybės ir išsiskirtų iš kitų miestų</t>
  </si>
  <si>
    <t>Sudaryti sąlygas Savivaldybės viešosios bibliotekos veiklai</t>
  </si>
  <si>
    <t>190431250</t>
  </si>
  <si>
    <t>Viešosios bibliotekos skaitytojų skaičius per metus</t>
  </si>
  <si>
    <t>12605</t>
  </si>
  <si>
    <t>12610</t>
  </si>
  <si>
    <t>Įsigytų naujų knygų skaičius</t>
  </si>
  <si>
    <t>3800</t>
  </si>
  <si>
    <t>4000</t>
  </si>
  <si>
    <t>4200</t>
  </si>
  <si>
    <t>Aptarnaujamų prieigų skaičius</t>
  </si>
  <si>
    <t>55</t>
  </si>
  <si>
    <t>Interneto lankytojų skaičius</t>
  </si>
  <si>
    <t>Užtikrinti Panevėžio paveldo skaitmeninimą ir skelbimą</t>
  </si>
  <si>
    <t>Suskaitmenintų dokumentų skaičius</t>
  </si>
  <si>
    <t>300</t>
  </si>
  <si>
    <t>Paskelbtų suskaitmenintų dokumentų skaičius</t>
  </si>
  <si>
    <t>200</t>
  </si>
  <si>
    <t>Modernizuoti kultūros įstaigų fizinę ir informacinę infrastruktūrą</t>
  </si>
  <si>
    <t>Parengtas kultūros įstaigų modernizavimo planas</t>
  </si>
  <si>
    <t>Sutvarkytų įstaigų skaičius</t>
  </si>
  <si>
    <t>Aktyvinti skaitmeninimo procesus</t>
  </si>
  <si>
    <t>Skaitmenizuotų įstaigų skaičius</t>
  </si>
  <si>
    <t>Modernizuoti muziejaus ekspozicijas, diegti interaktyvius kūrybinius sprendimus ir pritaikyti įvairių socialinių bei amžiaus grupių poreikiams</t>
  </si>
  <si>
    <t>Modernizuotų ekspozicijų skaičius</t>
  </si>
  <si>
    <t>Sudaryti infrastruktūrines sąlygas miesto viešųjų bibliotekų paslaugų plėtrai ir kaitai</t>
  </si>
  <si>
    <t>Modernizuotų bibliotekų skaičius</t>
  </si>
  <si>
    <t xml:space="preserve">Įgyvendinti renginių rinkodaros priemones </t>
  </si>
  <si>
    <t>Įgyvendintų rinkodaros priemonių skaičius</t>
  </si>
  <si>
    <t>Puoselėti kultūros paveldą</t>
  </si>
  <si>
    <t>Užtikrinti Kraštotyros muziejaus veiklą</t>
  </si>
  <si>
    <t xml:space="preserve">190431446 </t>
  </si>
  <si>
    <t>Kraštotyros muziejaus lankytojų skaičius</t>
  </si>
  <si>
    <t>18000</t>
  </si>
  <si>
    <t>19800</t>
  </si>
  <si>
    <t>Naujų edukacinių programų skaičius</t>
  </si>
  <si>
    <t>Edukacinių programų lankytojų skaičius per metus</t>
  </si>
  <si>
    <t>6900</t>
  </si>
  <si>
    <t>7600</t>
  </si>
  <si>
    <t>8400</t>
  </si>
  <si>
    <t>Remti naujų kultūros paveldo ekspozicijų įrengimo projektus</t>
  </si>
  <si>
    <t>Naujų kultūros paveldo ekspozicijų skaičius</t>
  </si>
  <si>
    <t>Formuoti Aukštaitijos dailės kolekciją</t>
  </si>
  <si>
    <t>Įsigyta dailės kūrinių skaičius</t>
  </si>
  <si>
    <t>Įsigyti naujų eksponatų ir papildyti jais Kraštotyros muziejaus ekspozicijas</t>
  </si>
  <si>
    <t>Įsigytų eksponatų skaičius</t>
  </si>
  <si>
    <t>150</t>
  </si>
  <si>
    <t>Didinti kultūros ir meno indėlį į miesto gyvybiškumą</t>
  </si>
  <si>
    <t>Remti tradicinius ir unikalius miesto kultūros renginius, akcijas, forumus</t>
  </si>
  <si>
    <t>Paremtų kultūros renginių, akcijų, forumų skaičius</t>
  </si>
  <si>
    <t>Parengti trimetę menininkų, kultūros specialistų pasikeitimo patirtimi su miestais partneriais programą</t>
  </si>
  <si>
    <t>20; 0; 
26</t>
  </si>
  <si>
    <t xml:space="preserve">Parengta trimetė programa </t>
  </si>
  <si>
    <t>Įgyvendinama programa</t>
  </si>
  <si>
    <t>Parengti pagrindinių Panevėžio miesto kultūros renginių statuso suteikimo ir jo dalinio finansavimo iš Savivaldybės biudžeto lėšų tvarkos aprašą</t>
  </si>
  <si>
    <t>Parengtas pagrindinių Panevėžio miesto kultūros renginių statuso suteikimo ir jo dalinio finansavimo iš Savivaldybės biudžeto lėšų tvarkos aprašas</t>
  </si>
  <si>
    <t>Sudaryti sąlygas miesto gyventojams, ypač jaunimui, dalyvauti kultūros ir meno veikloje, ugdyti jų kūrybiškumą ir meninę raišką</t>
  </si>
  <si>
    <t>Sudaryti sąlygas kultūros centro Panevėžio bendruomenių rūmų veiklai</t>
  </si>
  <si>
    <t>288724610
193278297</t>
  </si>
  <si>
    <t>Renginių miesto bendruomenei skaičius per metus</t>
  </si>
  <si>
    <t>480</t>
  </si>
  <si>
    <t>520</t>
  </si>
  <si>
    <t>570</t>
  </si>
  <si>
    <t xml:space="preserve">Plėtoti meninį ugdymą Panevėžyje </t>
  </si>
  <si>
    <t xml:space="preserve">Į meninį ugdymą įtrauktų gyventojų skaičius
</t>
  </si>
  <si>
    <t>315</t>
  </si>
  <si>
    <t>346</t>
  </si>
  <si>
    <t>380</t>
  </si>
  <si>
    <t xml:space="preserve">Paremtų meninio ugdymo projektų skaičius </t>
  </si>
  <si>
    <t>Meno kolektyvų, klubų, būrelių skaičius</t>
  </si>
  <si>
    <t>Remti naujoviškas sociakultūrines iniciatyvas, susijusias su miesto mikrorajonuose gyvenančiųjų įtraukimu į kultūros kūrimą ir sklaidą</t>
  </si>
  <si>
    <t>Paremtų kultūros ir sklaidos projektų skaičius</t>
  </si>
  <si>
    <t>Sudaryti sąlygas mėgėjų meno  kolektyvų pasirengimui dalyvauti Dainų šventėje</t>
  </si>
  <si>
    <t>Finansuotų meno kolektyvų skaičius</t>
  </si>
  <si>
    <t>KŪNO KULTŪROS IR SPORTO PROGRAMA (12)</t>
  </si>
  <si>
    <t>2017 metų išlaidų projektas, tūkst.Eurų</t>
  </si>
  <si>
    <t>2018metai</t>
  </si>
  <si>
    <t xml:space="preserve">Sudaryti sąlygas kūno kultūros ir sporto veiklų plėtojimui                   </t>
  </si>
  <si>
    <t>Plėtoti ir propaguoti kūno kultūrą ir sportą.</t>
  </si>
  <si>
    <t>Remti  biudžetinių ir nevyriausybinių kūno kultūros ir sporto organizacijų veiklos programas</t>
  </si>
  <si>
    <t>300036519
300630183</t>
  </si>
  <si>
    <t>22; 28;
Futbolo akademija</t>
  </si>
  <si>
    <t>Panevėžio kūno kultūros ir sporto centre, Futbolo akademijoje ir „Žemynos“ pagrindinėje mokykloje (plaukimas) sportuojančių moksleivių skaičius</t>
  </si>
  <si>
    <t xml:space="preserve">Nevyriausybinėse kūno kultūros ir sporto organizacijose sportuojančių skaičius </t>
  </si>
  <si>
    <t>Miesto sporto bazėse vykusių įvairių sporto šakų varžybų skaičius</t>
  </si>
  <si>
    <t xml:space="preserve">Finansuotų nevyriausybinių sporto organizacijų programų skaičius </t>
  </si>
  <si>
    <t>Rengti aukšto meistriškumo sportininkus iš dalies finansuojant jų rengimo programas</t>
  </si>
  <si>
    <t xml:space="preserve">288724610
</t>
  </si>
  <si>
    <t>0; 28</t>
  </si>
  <si>
    <t xml:space="preserve">Olimpinei ir nacionalinei rinktinei parengtų sportininkų skaičius </t>
  </si>
  <si>
    <t xml:space="preserve">Pasaulio ir Europos pirmenybėse dalyvavusių miesto sportininkų,  skaičius </t>
  </si>
  <si>
    <t xml:space="preserve">Komandų, užimančių prizines vietas, šalies pirmenybėse, skaičius </t>
  </si>
  <si>
    <t xml:space="preserve">Remiamų žaidimų sporto komandų skaičius </t>
  </si>
  <si>
    <t>Remti neįgaliųjų sporto  klubų programas</t>
  </si>
  <si>
    <t>300036519</t>
  </si>
  <si>
    <t>22; 28</t>
  </si>
  <si>
    <t>Paremtų neįgaliųjų sporto klubų projektų skaičius</t>
  </si>
  <si>
    <t>Remti Kūno kultūros ir sporto centro, Futbolo akademijos ir nevyriausybinių kūno kultūros ir sporto organizacijų rengiamų tradicinių ir naujų kūno kultūros ir sporto renginių programas</t>
  </si>
  <si>
    <t>28; 22;
 Futbolo akademija</t>
  </si>
  <si>
    <t>Finansuojamų tarptautinių renginių skaičius</t>
  </si>
  <si>
    <t>Finansuojamų renginių programų skaičius</t>
  </si>
  <si>
    <t>Plėtoti judėjimo "Sportas visiems"  veiklą</t>
  </si>
  <si>
    <t>Pratęsti daugiabučių namų kiemuose ir mokyklų teritorijose esančių sporto aikštelių sutvarkymo programos įgyvendinimą</t>
  </si>
  <si>
    <t>Sutvarkytų daugiabučių namų kiemuose ir mokyklų teritorijose esančių sporto aikštelių skaičius</t>
  </si>
  <si>
    <t>Įrengtų vaikų žaidimų ir lauko treniruoklių aikštelių skaičius</t>
  </si>
  <si>
    <t>Organizuoti masinius kūno kultūros ir sporto renginius miesto gyventojams</t>
  </si>
  <si>
    <t xml:space="preserve">
300036519</t>
  </si>
  <si>
    <t>Organizuotų masinių sporto renginių miesto gyventojams skaičius</t>
  </si>
  <si>
    <t>Remti didelio meistriškumo sportinę veiklą</t>
  </si>
  <si>
    <t>Remti olimpinio rezervo sportininkų rengimą</t>
  </si>
  <si>
    <t>Pasaulio ir Europos čempionatuose dalyvavusių sportininkų skaičius</t>
  </si>
  <si>
    <t>Remti žaidimų sporto šakų komandas, reprezentuojančias miestą</t>
  </si>
  <si>
    <t>22, 28</t>
  </si>
  <si>
    <t>Paramą gavusių profesionalių komandų skaičius</t>
  </si>
  <si>
    <r>
      <t xml:space="preserve">Savivaldybės biudžeto lėšos </t>
    </r>
    <r>
      <rPr>
        <b/>
        <sz val="9"/>
        <rFont val="Times New Roman"/>
        <family val="1"/>
        <charset val="186"/>
      </rPr>
      <t xml:space="preserve">SB </t>
    </r>
    <r>
      <rPr>
        <sz val="9"/>
        <rFont val="Times New Roman"/>
        <family val="1"/>
        <charset val="186"/>
      </rPr>
      <t>(pajamos už paslaugas)</t>
    </r>
  </si>
  <si>
    <t>Vaikų skaičius</t>
  </si>
  <si>
    <t>Sumokėti Panevėžio rajono savivaldybei už vaikus, lankančius rajono ikimokyklinio ugdymo įstaigas</t>
  </si>
  <si>
    <t>Premijuotų darbų skaičius</t>
  </si>
  <si>
    <t>P.Butėno premijos skyrimas</t>
  </si>
  <si>
    <t>Išvykų skaičius</t>
  </si>
  <si>
    <t>Transporto skyrimas mokiniams nuvežti į olimpiadas, konkursus, varžybas</t>
  </si>
  <si>
    <t>Renginių skaičius</t>
  </si>
  <si>
    <t>Konkursų, olimpiadų organizavimas</t>
  </si>
  <si>
    <t xml:space="preserve">Mokslų akademijos dienos organizavimas </t>
  </si>
  <si>
    <t>Iš dalies finansuotų tinkamai parengtų mokslo projektų skaičius (proc.)</t>
  </si>
  <si>
    <t>Renginių  skaičius</t>
  </si>
  <si>
    <t>Tarptautinės Mokytojo dienos minėjimas</t>
  </si>
  <si>
    <t>Mokinių skaičius</t>
  </si>
  <si>
    <t>Gabių mokinių skatinimas</t>
  </si>
  <si>
    <t>Vaikų ir mokinių organizacijų veiklai</t>
  </si>
  <si>
    <t>Dalyvavimas vaikų socializacijos programose</t>
  </si>
  <si>
    <t>Organizuoti švietimo,kultūros ir kitų renginius</t>
  </si>
  <si>
    <t>Kolektyvų veikloje dalyvaujančių vaikų ir jaunuolių skaičius</t>
  </si>
  <si>
    <t>Kolektyvų dalyvavimo regiono ir respublikinėse meno šventėse finansavimas</t>
  </si>
  <si>
    <t>Premijų skaičius</t>
  </si>
  <si>
    <t>Meno srityje gabių vaikų ir jaunuolių skatinimas premijomis</t>
  </si>
  <si>
    <t>Iš dalies finansuotų tinkamai parengtų projektų skaičius (proc.)</t>
  </si>
  <si>
    <t xml:space="preserve">Vaikų ir jaunimo meno projektų ir  tautinio  meno kolektyvų veiklos projektų konkurso organizavimas </t>
  </si>
  <si>
    <t>Sudaryti sąlygas vaikų ir jaunimo meniniam ugdymui</t>
  </si>
  <si>
    <t>Tenkinti mokinių užimtumo poreikius, specifinių gebėjimų vystymą</t>
  </si>
  <si>
    <t>7,75</t>
  </si>
  <si>
    <t>6,75</t>
  </si>
  <si>
    <t>Darbuotojų skaičius</t>
  </si>
  <si>
    <t>Pedagogų švietimo centro išlaikymas</t>
  </si>
  <si>
    <t>14,5</t>
  </si>
  <si>
    <t>Pedagoginės-psichologinės tarnybos išlaikymas</t>
  </si>
  <si>
    <t>Sudaryti sąlygas mokiniui,mokytojui,mokyklai gauti pedagoginę,psichologinę,metodinę pagalbą</t>
  </si>
  <si>
    <t>Neformaliojo vaikų švietimo (NVŠ krepšelis) programose dalyvaujančių mokinių skaičius</t>
  </si>
  <si>
    <t>110</t>
  </si>
  <si>
    <t>115</t>
  </si>
  <si>
    <t>Neformaliojo vaikų švietimo mokyklose ir formalųjį švietimą papildančio ugdymo mokyklose dirbančių pedagogų skaičius</t>
  </si>
  <si>
    <t>Neformaliojo vaikų švietimo programų įgyvendinimas</t>
  </si>
  <si>
    <t>Neformaliojo vaikų švietimo mokyklų ir formalųjį švietimą papildančio ugdymo mokyklų  skaičius</t>
  </si>
  <si>
    <t>Neformaliojo vaikų švietimo mokyklų aplinkos išlaikymas</t>
  </si>
  <si>
    <t>Sudaryti sąlygas mokinių saviraiškai neformaliojo vaikų švietimo mokyklose ir formalujį švietimą papildančio ugdymo mokyklose</t>
  </si>
  <si>
    <t>K.Paltaroko gimnazijos išlaikymas</t>
  </si>
  <si>
    <t>5800</t>
  </si>
  <si>
    <t>5900</t>
  </si>
  <si>
    <t>6000</t>
  </si>
  <si>
    <t>Egzempliorių skaičius</t>
  </si>
  <si>
    <t>Mokyklinės dokumentacijos įsigijimas iš ŠMM</t>
  </si>
  <si>
    <t>10850</t>
  </si>
  <si>
    <t>11140</t>
  </si>
  <si>
    <t>11490</t>
  </si>
  <si>
    <t xml:space="preserve">Pradinio, pagrindinio, vidurinio ugdymo  programų įgyvendinimas </t>
  </si>
  <si>
    <t>1000</t>
  </si>
  <si>
    <t>1032</t>
  </si>
  <si>
    <t>1082</t>
  </si>
  <si>
    <t>Bendrojo ugdymo mokyklose dirbančių pedagogų skaičius</t>
  </si>
  <si>
    <t>Bendrojo ugdymo mokyklų skaičius</t>
  </si>
  <si>
    <t xml:space="preserve">Bendrojo ugdymo mokyklų išlaikymas </t>
  </si>
  <si>
    <t>Sudaryti sąlygas mokinių mokymuisi bendrojo ugdymo mokyklose</t>
  </si>
  <si>
    <t>Pedagogų skaičius</t>
  </si>
  <si>
    <t>Priešmokyklinio ugdymo grupes lankančių vaikų skaičius</t>
  </si>
  <si>
    <t>Ikimokyklinio ir privalomojo priešmokyklinio ugdymo programų įgyvendinimo užtikrinimas</t>
  </si>
  <si>
    <t>Ikimokyklines ugdymo mokyklas lankančių vaikų skaičius</t>
  </si>
  <si>
    <t xml:space="preserve"> Ikimokyklinių ugdymo mokyklų skaičius</t>
  </si>
  <si>
    <t xml:space="preserve">Ikimokyklinių ugdymo mokyklų aplinkos išlaikymas </t>
  </si>
  <si>
    <t>Sudaryti sąlygas bendrųjų vaikų gebėjimų ir vertybinių nuostatų ugdymui ikimokyklinio  ugdymo mokyklose</t>
  </si>
  <si>
    <t>Švietimo, mokslo ir studijų kolybės bei prieinamumo gerinimas</t>
  </si>
  <si>
    <t>ŠVIETIMO IR UGDYMO PROGRAMA (13)</t>
  </si>
  <si>
    <t>VISUOMENĖS INICIATYVŲ SKATINIMO IR SAUGUMO UŽTIKRINIMO PROGRAMA (14)</t>
  </si>
  <si>
    <t>Skatinti ir remti bendruomenės iniciatyvas, įgyvendinti jaunimo politiką savivaldos lygmenyje bei užtikrinti Panevėžio miesto neigiamų socialinių veiksnių prevencijos priemonių  įgyvendinimą</t>
  </si>
  <si>
    <t>Įgyvendinti jaunimo politiką Panevėžio mieste</t>
  </si>
  <si>
    <t xml:space="preserve">Įtraukti jaunus žmones į sprendimų priėmimo procesą, organizuojant Jaunimo reikalų tarybos darbą                                                        </t>
  </si>
  <si>
    <t xml:space="preserve">288724610
</t>
  </si>
  <si>
    <t xml:space="preserve">jaunų žmonių dalyvavimas Jaunimo reikalų tarybos darbe                                                                                                                    </t>
  </si>
  <si>
    <t>Organizuoti ir administruoti Jaunimo reikalų tarybos darbą</t>
  </si>
  <si>
    <t>jaunų žmonių dalyvavusių sprendimus priimančių institucijų renginiuose skaičius</t>
  </si>
  <si>
    <t>Kelti Jaunimo reikalų tarybos narių kompetenciją</t>
  </si>
  <si>
    <t>jaunimo reikalų tarybos narių mokymų organizavimas</t>
  </si>
  <si>
    <t>kokybinis jaunų žmonių interesų atstovavimo įvertinimas (apklausa).</t>
  </si>
  <si>
    <t>Stiprinti jaunimo organizacijų potencialą</t>
  </si>
  <si>
    <t xml:space="preserve">Finansuoti jaunimo organizacijų projektus                                 </t>
  </si>
  <si>
    <t xml:space="preserve">finansuotų jaunimo organizacijų projektų skaičius                              </t>
  </si>
  <si>
    <t>jaunų žmonių, dalyvavusių verslumo projektuose skaičius</t>
  </si>
  <si>
    <t>Konsultuoti jaunimo organizacijas</t>
  </si>
  <si>
    <t>suteiktų konsultacijų skaičius</t>
  </si>
  <si>
    <t xml:space="preserve">Įgyvendinti jaunimo organizacijų potencialo stiprinimo priemones, finansuojant Panevėžio jaunimo centro „Apskritasis stalas“ veiklos programą                               </t>
  </si>
  <si>
    <t>jaunimo organizacijoms organizuotų  renginių  skaičius;   
 organizacijų dalyvavusių Panevėžio jaunimo centro „Apskritasis stalas“ veikloje skaičius</t>
  </si>
  <si>
    <t xml:space="preserve">Organizuoti asistento dieną ir jaunų žmonių susitikimus su verslo atstovais
</t>
  </si>
  <si>
    <t>priėmusių asistentus institucijų skaičius</t>
  </si>
  <si>
    <t>susitikimų su verslo atstovais skaičius</t>
  </si>
  <si>
    <t>Skatinti miesto bendruomenės bendruomeniškumą ir savišvietą</t>
  </si>
  <si>
    <t xml:space="preserve">Finansuoti nevyriausybinių organizacijų projektus
</t>
  </si>
  <si>
    <t xml:space="preserve">finansuotų projektų skaičius
</t>
  </si>
  <si>
    <t>Organizuoti nevyriausybinių organizacijų atstovams mokymus ir konsultacijas</t>
  </si>
  <si>
    <t xml:space="preserve">nevyriausybinėms organizacijoms suteiktų konsultacijų skaičius
</t>
  </si>
  <si>
    <t>aktyvių nevyriausybinių organizacijų skaičius</t>
  </si>
  <si>
    <t>Įtraukti nevyriausybines ir bendruomenines organizacijas į miesto valdymą</t>
  </si>
  <si>
    <t xml:space="preserve"> Susitikimų, bendrų pasitarimų skaičius</t>
  </si>
  <si>
    <t>Įgyvendinti kultūros savanorių programą</t>
  </si>
  <si>
    <t>Žmonių, įtrauktų į savanorystės programą skaičius</t>
  </si>
  <si>
    <t>finansuotų vietos bendruomenių skaičius</t>
  </si>
  <si>
    <r>
      <t xml:space="preserve">Sekti ir analizuoti </t>
    </r>
    <r>
      <rPr>
        <b/>
        <sz val="9"/>
        <rFont val="Times New Roman"/>
        <family val="1"/>
        <charset val="186"/>
      </rPr>
      <t xml:space="preserve">alkoholio, tabako, </t>
    </r>
    <r>
      <rPr>
        <b/>
        <sz val="9"/>
        <rFont val="Times New Roman"/>
        <family val="1"/>
      </rPr>
      <t xml:space="preserve">narkotinių ir kitų psichiką veikiančių medžiagų, nusikaltimų, prekybos žmonėmis ir prostitucijos, savižudybių bei vaiko teisių apsaugos prevencijos situaciją Panevėžyje, numatyti gaires ir prioritetus projektams, skatinantiems  neigiamų socialinių veiksnių prevencijos įgyvendinimą  mieste. </t>
    </r>
  </si>
  <si>
    <t>Finansuoti projektus neigiamų socialinių veiksnių prevencijai įgyvendinti</t>
  </si>
  <si>
    <t>finansuotų projektų skaičius</t>
  </si>
  <si>
    <t>Organizuoti socialinės rizikos vaikams atvirų durų dienas Panevėžio apskrities vyriausiajame policijos komisariate, Panevėžio miesto ir rajono policijos komisariate ir ekskursijas į įvairias teisėsaugos institucijas</t>
  </si>
  <si>
    <t xml:space="preserve">renginių skaičius                                                                       </t>
  </si>
  <si>
    <t>Koordinuoti socializacijos programos įgyvendinimą mieste</t>
  </si>
  <si>
    <t>komisijos posėdžių skaičius</t>
  </si>
  <si>
    <r>
      <t>Organizuoti ir įtraukti miesto ugdymo įstaigas į tradicinę žinių viktoriną  ,,Temidė” ir tarpžinybinio bendradarbiavimo akciją ,,Vaikų smurtui – ne”, „Gegužės mėnuo – be smurto prieš vaikus“,</t>
    </r>
    <r>
      <rPr>
        <sz val="10"/>
        <rFont val="Times New Roman"/>
        <family val="1"/>
        <charset val="186"/>
      </rPr>
      <t xml:space="preserve"> respublikinę AIDS dienos paminėjimo akciją.</t>
    </r>
  </si>
  <si>
    <t>dalyvavusių organizacijų skaičius</t>
  </si>
  <si>
    <t>Palaikyti nuolatinį ryšį su ugdymo įstaigas kuruojančiais policijos pareigūnais</t>
  </si>
  <si>
    <t>susitikimų skaičius</t>
  </si>
  <si>
    <t>Organizuoti  įstaigų vadovų, mokytojų, socialinių pedagogų ir kitų darbuotojų kvalifikacijos  prevencine tema tobulinimą</t>
  </si>
  <si>
    <t>kėlusių kvalifikaciją įstaigų vadovų, mokytojų, socialinius pedagogus ir kitų darbuotojų skaičius</t>
  </si>
  <si>
    <t>Policijos ir visuomenės bendradarbiavimo stiprinimas bei visuomenės įtraukimas į viešosios tvarkos užtikrinimą</t>
  </si>
  <si>
    <t>Skatinti policijos rėmėjų veiklą</t>
  </si>
  <si>
    <t>naujai priimtų į policijos rėmėjus asmenų skaičius</t>
  </si>
  <si>
    <t>Organizuoti savivaldybės, nevyriausybinių organizacijų  ir policijos  atstovų diskusijas</t>
  </si>
  <si>
    <t>organizuotų diskusijų skaičius</t>
  </si>
  <si>
    <t>SOCIALINĖS PARAMOS ĮGYVENDINIMO PROGRAMOS (15)</t>
  </si>
  <si>
    <t>2018 metų išlaidų projektas, tūkst.Eurų</t>
  </si>
  <si>
    <t>Įgyvendinti Lietuvos Respublikos įstatymų ir kitų norminių teisės aktų nustatytą socialinę politiką, teikiant piniginę socialinę paramą Panevėžio miesto gyventojams</t>
  </si>
  <si>
    <t>Užtikrinti socialinę paramą, nustatytą Lietuvos Respublikos dėl paramos mirties atveju įstatyme, Piniginės socialinės paramos nepasiturinčioms šeimoms ir vieniems gyvenantiems asmenims įstatyme, Valstybinių šalpos išmokų įstatyme, Išmokų vaikams įstatyme, Valstybės paramos ginkluoto pasipriešinimo (rezistencijos) dalyviams įstatyme ir Valstybės paramos žuvusių pasipriešinimo 1940-1990 metų okupacijos dalyvių šeimoms įstatyme.</t>
  </si>
  <si>
    <t>Skirti ir mokėti iš valstybės biudžeto specialiosios tikslinės dotacijos savivaldybių biudžetams lėšų vienkartines paramos mirties atveju pašalpas</t>
  </si>
  <si>
    <t>suteikta piniginė socialinė parama asmenims</t>
  </si>
  <si>
    <t>Skirti ir mokėti iš savivaldybės biudžeto lėšų socialines pašalpas nepasiturinčioms šeimoms ir vieniems gyvenantiems asmenims</t>
  </si>
  <si>
    <t>suteikta piniginė ir nepiniginė socialinė parama asmenims</t>
  </si>
  <si>
    <t>Skirti ir mokėti iš valstybės biudžeto lėšų šalpos pensijas, šalpos našlaičių pensijas, slaugos ir priežiūros (pagalbos) tikslines kompensacijas, šalpos kompensacijas, mokėti šalpos pensijas už invalidų slaugą namuose ir socialines pensijas</t>
  </si>
  <si>
    <t>23  6</t>
  </si>
  <si>
    <t>Skirti ir mokėti iš valstybės biudžeto lėšų vienkartines išmokas vaikui, vienkartines išmokas nėščiai moteriai, išmokas vaikui, globos (rūpybos) išmokas ir vienkartines išmokas būstui įsigyti arba įsikurti</t>
  </si>
  <si>
    <t>Skirti ir mokėti iš valstybės biudžeto lėšų vienkartines išmokas ginkluoto pasipriešinimo (rezistencijos) dalyviams - kariams savanoriams ir jiems laidoti</t>
  </si>
  <si>
    <t>Skirti ir mokėti iš valstybės biudžeto lėšų valstybės finansinę paramą užsienyje mirusių (žuvusių) Lietuvos Respublikos piliečių palaikų parvežimui</t>
  </si>
  <si>
    <t>Skirti ir mokėti iš valstybės biudžeto lėšų išmokas už komunalines paslaugas neįgaliesiems, auginantiems vaikus</t>
  </si>
  <si>
    <t>Skirti ir mokėti iš savivaldybės biudžeto lėšų pagalbos pinigus šeimoms, globojančioms nesusietus giminystės ryšiais vaikus</t>
  </si>
  <si>
    <t>Pervesti lėšas už bendravimo su vaikais tobulinimo kursus nepasiturintiems tėvams</t>
  </si>
  <si>
    <t>Užtikrinti socialinę paramą, nustatytą Lietuvos Respublikos piniginės socialinės paramos nepasiturinčioms šeimoms ir vieniems gyvenantiems asmenims įstatyme, Kompensacijų nepriklausomybės gynėjams, nukentėjusiems nuo 1991 m. sausio 11-13 d. ir po to vykdytos SSRS agresijos bei jų šeimoms įstatyme, Transporto lengvatų įstatyme ir Lietuvos Respublikos įstatyme "Dėl socialinės paramos asmenims, sužalotiems atliekant būtinąją karinę tarnybą sovietinėje armijoje, ir šioje armijoje žuvusiųjų šeimoms (1945 07 22 - 1991 12 31)"</t>
  </si>
  <si>
    <t xml:space="preserve">Skirti ir mokėti kompensacijas būsto šildymo išlaidoms bei išlaidoms šaltam ir karštam  vandeniui </t>
  </si>
  <si>
    <t>6480</t>
  </si>
  <si>
    <t>Skirti ir mokėti kompensacijas už išlaidas būstui nepriklausomybės gynėjams, nukentėjusiems nuo 1991 m. sausio 11-13 d. ir po to vykdytos SSRS agresijos, bei jų šeimos nariams</t>
  </si>
  <si>
    <t>Skirti ir mokėti iš valstybės biudžeto lėšų transporto išlaidų kompensacijas neįgaliesiems, turintiems sutrikusią judėjimo funkciją.</t>
  </si>
  <si>
    <t>166</t>
  </si>
  <si>
    <t>174</t>
  </si>
  <si>
    <t>Skirti ir mokėti iš valstybės biudžeto lėšų vienkartines kompensacijas asmenims, sužalotiems atliekant būtinąją karinę tarnybą sovietinėje armijoje, ir šioje armijoje žuvusiųjų šeimoms.</t>
  </si>
  <si>
    <t>Skirti ir mokėti būsto nuomos ar išperkamosios būsto nuomos mokesčių dalies kompensacijas.</t>
  </si>
  <si>
    <t>23  4</t>
  </si>
  <si>
    <t>140</t>
  </si>
  <si>
    <t>Vadovaujantis Lietuvos Respublikos transporto lengvatų įstatymu, kompensuoti tranporto išlaidas į teisę į šias lengvatas turintiems asmenims</t>
  </si>
  <si>
    <t>Kompensuoti iš Savivaldybės biudžeto lėšų transporto išlaidas teisę į transporto lengvatas turintiems asmenims.</t>
  </si>
  <si>
    <t>x</t>
  </si>
  <si>
    <t>Užtikrinti vienkartinę socialinę paramą nepasiturinčioms šeimoms ir vieniems gyvenantiems asmenims.</t>
  </si>
  <si>
    <t>Skirti ir mokėti iš Savivaldybės biudžeto lėšų vienkartines pašalpas nepasiturinčioms šeimoms ir vieniems gyvenantiems asmenims bei pašalpas stichinių    nelaimių atveju</t>
  </si>
  <si>
    <t>500</t>
  </si>
  <si>
    <t>Iš dalies kompensuoti iš Savivaldybės biudžeto lėšų pirties paslaugų išlaidas nepasiturintiems gyventojams, kurie neturi sąlygų išsimaudyti namuose.</t>
  </si>
  <si>
    <t>320</t>
  </si>
  <si>
    <t>Užtikrinti socialinę paramą, nustatytą  Lietuvos Respublikos socialinės paramos mokiniams įstatyme.</t>
  </si>
  <si>
    <t>Skirti ir mokėti iš valstybės biudžeto specialiosios tikslinės dotacijos savivaldybių biudžetams lėšų už  mokinių nemokamą maitinimą.</t>
  </si>
  <si>
    <t>1817</t>
  </si>
  <si>
    <t>1490</t>
  </si>
  <si>
    <t>Skirti ir mokėti iš valstybės biudžeto specialiosios tikslinės dotacijos savivaldybių biudžetams lėšų paramą mokinio reikmenims.</t>
  </si>
  <si>
    <t>1525</t>
  </si>
  <si>
    <t>1235</t>
  </si>
  <si>
    <t>Organizuoti bei teikti kokybiškas socialines paslaugas įvairioms miesto gyventojų socialinėms grupėms</t>
  </si>
  <si>
    <t>Užtikrinti vaikų, jaunuolių ir suaugusiųjų, turinčių proto ir kompleksinę negalią, globą.</t>
  </si>
  <si>
    <t>Teikti  dienos socialinės globos paslaugas sutrikusio intelekto vaikams Panevėžio specialiojoje mokykloje - daugiafunkciniame centre</t>
  </si>
  <si>
    <t>148209637</t>
  </si>
  <si>
    <t>suteiktos socialinės paslaugos asmenims</t>
  </si>
  <si>
    <t>K</t>
  </si>
  <si>
    <t>SB (VD)</t>
  </si>
  <si>
    <t>Teikti  dienos socialinės globos paslaugas sutrikusio intelekto jaunuoliams Panevėžio jaunuolių dienos centre</t>
  </si>
  <si>
    <t>248209780</t>
  </si>
  <si>
    <t>Užtikrinti vaikų, senyvo amžiaus asmenų ir asmenų, turinčių negalią, socialinę priežiūrą ir globą socialinių paslaugų įstaigose bei asmens namuose.</t>
  </si>
  <si>
    <t>Teikti  senyvo amžiaus asmenims ir asmenims, turintiems negalią, socialinės priežiūros - pagalbos į namus, dienos ir trumpalaikės socialinės globos paslaugas, teikti laikino apnakvindinimo ir trumpalaikės socialinės globos paslaugas socialinės rizikos asmenims, socialinės rizikos šeimų ir likusiems be tėvų globos vaikams Panevėžio socialinių paslaugų centre.</t>
  </si>
  <si>
    <t>300601541</t>
  </si>
  <si>
    <t>Teikti  socialinės globos paslaugas socialinių paslaugų įstaigose ir asmens namuose senyvo amžiaus asmenims ir asmenims, turintiems negalią. Teikti trumpalaikės ir ilgalaikės socialinės globos paslaugas socialinių paslaugų įstaigose likusiems be tėvų globos vaikams.</t>
  </si>
  <si>
    <t>Kitos su socialine apsauga susijusios priemonės</t>
  </si>
  <si>
    <t>Įgyvendinti Lietuvos Respublikos įstatymų ir kitų norminių teisės aktų nustatytą socialinę politiką, užtikrinant neįgaliųjų lygias teises ir galimybes visuomenėje.</t>
  </si>
  <si>
    <t>Užtikrinti neįgaliųjų integraciją, nustatytą Lietuvos Respublikos neįgaliųjų integracijos įstatyme, iš dalies finansuojant Gyvenamosios aplinkos neįgaliesiems ir Neįgaliųjų integracijos programas.</t>
  </si>
  <si>
    <t>Vykdyti Gyvenamosios aplinkos neįgaliesiems programą.</t>
  </si>
  <si>
    <t xml:space="preserve"> 6 </t>
  </si>
  <si>
    <t>pritaikyta gyvenamoji aplinka neįgaliesiems</t>
  </si>
  <si>
    <t>Vykdyti Neįgaliųjų integracijos programą.</t>
  </si>
  <si>
    <t>finansuotos neįgaliųjų integracijos programos</t>
  </si>
  <si>
    <t>Asignavimų poreikis biudžetiniams 2016 metams tūkst. Eur</t>
  </si>
  <si>
    <r>
      <t>Mokinio krepšelio lėšos</t>
    </r>
    <r>
      <rPr>
        <b/>
        <sz val="9"/>
        <rFont val="Times New Roman"/>
        <family val="1"/>
        <charset val="186"/>
      </rPr>
      <t xml:space="preserve"> K</t>
    </r>
  </si>
  <si>
    <r>
      <t xml:space="preserve">Valstybės dotacija regioninėms savivaldybėms </t>
    </r>
    <r>
      <rPr>
        <b/>
        <sz val="9"/>
        <rFont val="Times New Roman"/>
        <family val="1"/>
      </rPr>
      <t>SB(VD)</t>
    </r>
  </si>
  <si>
    <r>
      <t xml:space="preserve">Valstybės  biudžeto lėšos </t>
    </r>
    <r>
      <rPr>
        <b/>
        <sz val="9"/>
        <rFont val="Times New Roman"/>
        <family val="1"/>
      </rPr>
      <t>VB</t>
    </r>
  </si>
  <si>
    <t>VISUOMENĖS SVEIKATOS RĖMIMO SPECIALIOJI PROGRAMA (16)</t>
  </si>
  <si>
    <t>Gerinti gyventojų sveikatos priežiūros paslaugų kokybę, rengti, organizuoti ir įgyvendinti gyventojų sveikatos gerinimo programas, vykdyti gyventojų sveikatos būklės stebėseną</t>
  </si>
  <si>
    <t>Stiprinti žalos aplinkai prevenciją, gerinti visuomenės sveikatą</t>
  </si>
  <si>
    <t>Vykdyti mokinių visuomenės sveikatos priežiūrą, gyventojų sveikatos stebėseną ir gyventojų sveikatą stiprinančias priemones</t>
  </si>
  <si>
    <t>24; 30</t>
  </si>
  <si>
    <t xml:space="preserve">
VB</t>
  </si>
  <si>
    <t xml:space="preserve">Per metus surengtų paskaitų, mokymų skaičius </t>
  </si>
  <si>
    <t xml:space="preserve">Dalyvavusių asmenų skaičius </t>
  </si>
  <si>
    <t xml:space="preserve">
SB(VB)</t>
  </si>
  <si>
    <t>Vykdoma gyventojų sveikatos rodiklių stebėsena</t>
  </si>
  <si>
    <t>Vykdoma moksleivių visuomenės sveikatos priežiūra</t>
  </si>
  <si>
    <t>Vykdyti miesto maudyklų vandens kokybes ir miesto tyliųjų zonų triukšmo stebėseną</t>
  </si>
  <si>
    <t>Maudymosi sezono metu stebimų maudyklų skaičius</t>
  </si>
  <si>
    <t xml:space="preserve">Sebimų miesto tyliųjų zonų skaičius </t>
  </si>
  <si>
    <t>Organizuoti ir įgyvendinti gyventojų sveikatos gerinimo programas</t>
  </si>
  <si>
    <t xml:space="preserve">Finansuotų ir įgyvendintų sveikatą gerinančių projektų skaičius  </t>
  </si>
  <si>
    <t xml:space="preserve">Numatomas dalyvauti gyventojų skaičius </t>
  </si>
  <si>
    <t>Tobulinti sveikatos sistemos infrastruktūrą</t>
  </si>
  <si>
    <t>Įsteigti ir išlaikyti "Žemo slenksčio" kabinetą</t>
  </si>
  <si>
    <t>24; 31</t>
  </si>
  <si>
    <t>Įsteigtų ir išlaikytų "Žemo slenksčio" kabinetų skaičius</t>
  </si>
  <si>
    <r>
      <t xml:space="preserve">Savivaldybės specialiosios programos lėšos </t>
    </r>
    <r>
      <rPr>
        <b/>
        <sz val="10"/>
        <rFont val="Times New Roman"/>
        <family val="1"/>
      </rPr>
      <t>SB(AA)</t>
    </r>
  </si>
  <si>
    <t>Įsteigti kasmetines Panevėžio miesto kultūros ir meno premijas</t>
  </si>
  <si>
    <t>Įsteigtų kultūros ir meno premijų nominacijų skaičius</t>
  </si>
  <si>
    <t xml:space="preserve"> Mokslo ir studijų projektų finansavimas</t>
  </si>
  <si>
    <t>Įsteigtų nominacijų skaičius</t>
  </si>
  <si>
    <t>Įsteigti nominacijas ir pinigines premijas geriausiai dirbantiems švietimo darbuotojams</t>
  </si>
  <si>
    <t>Panevėžio "Senvagės" progimnazijos sporto aikštyno atnaujinimas</t>
  </si>
  <si>
    <t>Įgyvendinti projektą  "Panevėžio Vytauto Žemkalnio gimnazijos pastato dalies kapitalinis remontas"</t>
  </si>
  <si>
    <t>Įgyvendinti projektą „ „Minties“ gimnazijos pastato modernizavimas, siekiant pagerinti pastato energetines savybes (I ir II etapai)“</t>
  </si>
  <si>
    <t>Remontuoti, rekonstruoti, prižiūrėti miesto infrastruktūros objektus</t>
  </si>
  <si>
    <t>Parengtas Smėlynės gatvės kapitalinio remonto techninis projektas</t>
  </si>
  <si>
    <t>Rekonstruoti pėsčiųjų ir dviračių takai Kultūros ir poilsio parko teritorijoje</t>
  </si>
  <si>
    <r>
      <t xml:space="preserve"> Valstybės  biudžeto lėšos </t>
    </r>
    <r>
      <rPr>
        <b/>
        <sz val="9"/>
        <rFont val="Times New Roman"/>
        <family val="1"/>
      </rPr>
      <t>VB</t>
    </r>
    <r>
      <rPr>
        <sz val="9"/>
        <rFont val="Times New Roman"/>
        <family val="1"/>
      </rPr>
      <t xml:space="preserve"> (VIP numatytoms kapitalo investicijoms)</t>
    </r>
  </si>
  <si>
    <t>Rekonstruotos, kapitališkai suremontuotos miesto gatvės</t>
  </si>
  <si>
    <r>
      <t xml:space="preserve">Valstybės biudžeto specialiosios tikslinės dotacijos lėšos </t>
    </r>
    <r>
      <rPr>
        <b/>
        <sz val="9"/>
        <rFont val="Times New Roman"/>
        <family val="1"/>
      </rPr>
      <t xml:space="preserve">(VB) </t>
    </r>
  </si>
  <si>
    <t>(VB)</t>
  </si>
  <si>
    <t>Parengtos galimybių studijos/ investiciniai projektai/ kiti dokumantai (vnt.)</t>
  </si>
  <si>
    <r>
      <t xml:space="preserve">Valstybės biudžeto  lėšos </t>
    </r>
    <r>
      <rPr>
        <b/>
        <sz val="9"/>
        <rFont val="Times New Roman"/>
        <family val="1"/>
      </rPr>
      <t>(VB)</t>
    </r>
  </si>
  <si>
    <t>Atlikta tiltų ir viadukų priežiūra</t>
  </si>
  <si>
    <t>Atlikta šaligatvių , dviračių takų priežiūra</t>
  </si>
  <si>
    <t>Miesto gatvių ir viešųjų erdvių apšvietimo tinklų eksploatavimas ir remontas, gyvenamųjų kvartalų, aikščių, lietaus nuotekų tinklų priežiūra ir remontas</t>
  </si>
  <si>
    <t>Miesto teritorijų, viešųjų erdvių valymas</t>
  </si>
  <si>
    <t>Prižiūrėti, modernizuoti miesto inžinerinės infrastruktūros objektus</t>
  </si>
  <si>
    <t>Panevėžio m. J.Tilvyčio g. dalies (nuo Klaipėdos g. iki V.Alanto - J.Tilvyčio gatvių žiedinės sankryžos) kapitalinis remontas 
I etapas - J.Tilvyčio g. dalies (nuo Klaipėdos g. iki Nemuno g.) kapitalinis remontas</t>
  </si>
  <si>
    <t>II etapas - J.Tilvyčio g. dalies (nuo Nemuno g. iki V.Alanto - J.Tilvyčio g. žiedinės sankryžos) kapitalinis remontas</t>
  </si>
  <si>
    <t>V.Alanto g. tęsinys (nuo Projektuotojų g. iki Savitiškio - Kniaudiškių g. sankryžos) III etapas- kairioji eismo juosta nuo Projektuotojų g. iki V.Alanto g. - Savitiškio g. žiedinės sankryžos</t>
  </si>
  <si>
    <t>Finansuoti vietos bendruomenių veiklą</t>
  </si>
  <si>
    <t>URBANISTINĖS PLĖTROS PROGRAMA (03)</t>
  </si>
  <si>
    <t xml:space="preserve">Gerinti bendrąją infrastruktūrą ir išsaugoti kultūros paveldą
</t>
  </si>
  <si>
    <t>Parengti bendram infrastuktūros tobulinimui reikalingus dokumentus</t>
  </si>
  <si>
    <t xml:space="preserve">Organizuoti teritorijų planavimo dokumentų rengimą </t>
  </si>
  <si>
    <t>0;1</t>
  </si>
  <si>
    <t>Parengti planai, prilyginti detaliesiems planams</t>
  </si>
  <si>
    <t>Organizuoti žemės sklypų įregistravimą</t>
  </si>
  <si>
    <t>Įregistruoti sklypai</t>
  </si>
  <si>
    <t>Organizuoti žemės sklypų kadastrinius matavimus</t>
  </si>
  <si>
    <t>Atlikti kadastriniai matavimai</t>
  </si>
  <si>
    <t>Tęsti projekto "Panevėžio miesto teritorijų planavimo dokumentų parengimas, II etapas" baigiamojo etapo darbus</t>
  </si>
  <si>
    <t>Rengti žemės sklypų formavimo ir pertvarkymo projektus</t>
  </si>
  <si>
    <t>Organizuoti želdinių atsodinimą mieste</t>
  </si>
  <si>
    <t>Organizuotas želdinių atsodinimas</t>
  </si>
  <si>
    <t xml:space="preserve">01 </t>
  </si>
  <si>
    <t>Suformuoti Panevėžio miesto miškotvarkos duomenų žemėlapio teminį sluoksnį</t>
  </si>
  <si>
    <t>Suformuotas Panevėžio miesto miškotvarkos duomenų žemėlapio teminis sluoksnis (skaitmeninė laikmena)</t>
  </si>
  <si>
    <t>Parengti miesto bendrojo plano įgyvendinimo programą kartu su priemonių planu ir stebėsenos (monitoringo) ataskaitą</t>
  </si>
  <si>
    <t>Parengta programa kartu su priemonių planu ir stebėsenos ataskaita</t>
  </si>
  <si>
    <t>Modernizuoti  GIS  sistemą</t>
  </si>
  <si>
    <t>Atnaujinti programinę  įrangą, licencijų įsigijimą</t>
  </si>
  <si>
    <t>Atnaujinta programinė įranga</t>
  </si>
  <si>
    <t>Įsigyta programinė įranga</t>
  </si>
  <si>
    <t>Atnaujinti žemės sklypų kadastro duomenis GIS programoje</t>
  </si>
  <si>
    <t>Atnaujintos duomenų bazės</t>
  </si>
  <si>
    <t>Atnaujinti techninę įrangą</t>
  </si>
  <si>
    <t>Atnaujinta techninė  įranga</t>
  </si>
  <si>
    <t>Išsaugoti kultūros paveldą</t>
  </si>
  <si>
    <t>Vykdyti nekilnojamojo kultūros paveldo tvarkymo darbus</t>
  </si>
  <si>
    <t>0;21</t>
  </si>
  <si>
    <t>Įrengtos kapinių schemos ir rodyklės</t>
  </si>
  <si>
    <t>Tvarkomos senosios miesto kapinės   Apvaizdos take</t>
  </si>
  <si>
    <t>Vykdoma Nekilnojamojo kultūros paveldo vertinimo tarybos veikla (posėdžiai, vertinimo aktai, istorinė medžiaga)</t>
  </si>
  <si>
    <t xml:space="preserve">Vykdyti   įžymių žmonių,  istorinių datų, įvykių įamžinimą Panevėžio mieste </t>
  </si>
  <si>
    <t>Atminimo lentos Donatui Banioniui įamžinti pagaminimas ir sumontavimas (Ukmergės g.47A)</t>
  </si>
  <si>
    <t>1863 metų sukilėlių aikštės sutvarkymas</t>
  </si>
  <si>
    <t>Savanorių  (7 vnt.) ir 1863 m. sukilimo dalyvio ir geologo  V.Chmielevskio  sutvarkymo projekto parengimas ir sutvarkymas</t>
  </si>
  <si>
    <t>Parengtas seniausio miesto pastato (Kranto g.21) aplinkos sutvarkymo projektas ir sutvarkyta aplinka</t>
  </si>
  <si>
    <t>Dalyvauti  Europos tarybos organizuojamuose  Europos  kultūros paveldo dienų renginiuose</t>
  </si>
  <si>
    <t>Dalyvauta renginiuose (skaičius)</t>
  </si>
  <si>
    <t>Įsigyti ir racionaliai panaudoti visuomenės reikmėms reikalingą turtą</t>
  </si>
  <si>
    <t>Rengti žemės sklypų paėmimo visuomenės poreikiams projekto rengimą ir atlikti sąnaudų ir naudos analizę</t>
  </si>
  <si>
    <t>Parengtas projektas ir atlikta sąnaudų ir naudos analizė</t>
  </si>
  <si>
    <t>Atlikti žemės paėmimą visuomenės poreikiams keliams (Savitiškio g.) tiesti, taip pat jiems eksploatuoti reikalingiems, visuomenės reikmėms skirtiems inžineriniams statiniams</t>
  </si>
  <si>
    <t>Nupirkta žemė miesto gatvių tinklo plėtrai</t>
  </si>
  <si>
    <t>Parengtas specialusis planas</t>
  </si>
  <si>
    <t xml:space="preserve">Atlikti kadastrinius matavimus ir  teisinę registraciją </t>
  </si>
  <si>
    <t xml:space="preserve">Remontuoti, įrengti vaikų žaidimo ir sporto  aikšteles </t>
  </si>
  <si>
    <t>Suremontuotas pastato fasadas,  patalpos</t>
  </si>
  <si>
    <t>49</t>
  </si>
  <si>
    <t>Rekonstruoti ir remontuoti švietimo įstaigų pastatus</t>
  </si>
  <si>
    <t>0; 9</t>
  </si>
  <si>
    <t xml:space="preserve"> </t>
  </si>
  <si>
    <t>Pranešimai spaudai, straipsniai, vnt.</t>
  </si>
  <si>
    <t>Atliktas gatvių, šaligatvių, tiltų  remontas</t>
  </si>
  <si>
    <t xml:space="preserve"> 9; 12</t>
  </si>
  <si>
    <t>8; 1</t>
  </si>
  <si>
    <t>Rekonstruotas J.Tilvyčio g. ruožas  nuo Klaipėdos g. iki Nemuno g.</t>
  </si>
  <si>
    <t>Pakeisti J. Balčikonio gimnazijos sporto salės apšvietimas ir instaliacija</t>
  </si>
  <si>
    <r>
      <t xml:space="preserve"> </t>
    </r>
    <r>
      <rPr>
        <b/>
        <sz val="12"/>
        <rFont val="Times New Roman"/>
        <family val="1"/>
      </rPr>
      <t>4 Priedas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</si>
</sst>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4">
    <font>
      <sz val="10"/>
      <name val="Arial"/>
    </font>
    <font>
      <sz val="8"/>
      <name val="Arial"/>
      <family val="2"/>
      <charset val="186"/>
    </font>
    <font>
      <sz val="8"/>
      <name val="Times New Roman"/>
      <family val="1"/>
    </font>
    <font>
      <sz val="8"/>
      <name val="Times New Roman"/>
      <family val="1"/>
      <charset val="186"/>
    </font>
    <font>
      <sz val="12"/>
      <name val="Times New Roman"/>
      <family val="1"/>
    </font>
    <font>
      <b/>
      <sz val="10"/>
      <name val="Times New Roman"/>
      <family val="1"/>
    </font>
    <font>
      <sz val="10"/>
      <name val="Times New Roman"/>
      <family val="1"/>
    </font>
    <font>
      <b/>
      <sz val="9"/>
      <name val="Times New Roman"/>
      <family val="1"/>
    </font>
    <font>
      <sz val="9"/>
      <name val="Times New Roman"/>
      <family val="1"/>
    </font>
    <font>
      <sz val="7"/>
      <name val="Times New Roman"/>
      <family val="1"/>
    </font>
    <font>
      <b/>
      <sz val="8"/>
      <name val="Times New Roman"/>
      <family val="1"/>
    </font>
    <font>
      <sz val="10"/>
      <name val="Arial"/>
      <family val="2"/>
      <charset val="186"/>
    </font>
    <font>
      <sz val="12"/>
      <name val="Times New Roman"/>
      <family val="1"/>
      <charset val="186"/>
    </font>
    <font>
      <b/>
      <sz val="12"/>
      <name val="Times New Roman"/>
      <family val="1"/>
      <charset val="186"/>
    </font>
    <font>
      <sz val="9"/>
      <name val="Arial"/>
      <family val="2"/>
      <charset val="186"/>
    </font>
    <font>
      <sz val="10"/>
      <name val="Times New Roman"/>
      <family val="1"/>
      <charset val="186"/>
    </font>
    <font>
      <b/>
      <sz val="10"/>
      <name val="Times New Roman"/>
      <family val="1"/>
      <charset val="186"/>
    </font>
    <font>
      <sz val="8"/>
      <color theme="4"/>
      <name val="Times New Roman"/>
      <family val="1"/>
    </font>
    <font>
      <sz val="10"/>
      <color theme="4"/>
      <name val="Times New Roman"/>
      <family val="1"/>
    </font>
    <font>
      <sz val="9"/>
      <color theme="4"/>
      <name val="Times New Roman"/>
      <family val="1"/>
    </font>
    <font>
      <sz val="8"/>
      <color theme="4"/>
      <name val="Times New Roman"/>
      <family val="1"/>
      <charset val="186"/>
    </font>
    <font>
      <sz val="9"/>
      <name val="Times New Roman"/>
      <family val="1"/>
      <charset val="186"/>
    </font>
    <font>
      <b/>
      <sz val="12"/>
      <name val="Times New Roman"/>
      <family val="1"/>
    </font>
    <font>
      <b/>
      <sz val="9"/>
      <name val="Arial"/>
      <family val="2"/>
    </font>
    <font>
      <sz val="9"/>
      <name val="Arial"/>
      <family val="2"/>
    </font>
    <font>
      <b/>
      <sz val="10"/>
      <name val="Arial"/>
      <family val="2"/>
    </font>
    <font>
      <sz val="8"/>
      <color rgb="FFFF0000"/>
      <name val="Times New Roman"/>
      <family val="1"/>
    </font>
    <font>
      <sz val="11"/>
      <name val="Times New Roman"/>
      <family val="1"/>
      <charset val="186"/>
    </font>
    <font>
      <sz val="10"/>
      <name val="Arial"/>
      <family val="2"/>
    </font>
    <font>
      <sz val="11"/>
      <name val="Arial"/>
      <family val="2"/>
      <charset val="186"/>
    </font>
    <font>
      <b/>
      <sz val="12"/>
      <color rgb="FFFF0000"/>
      <name val="Times New Roman"/>
      <family val="1"/>
      <charset val="186"/>
    </font>
    <font>
      <sz val="9"/>
      <color rgb="FFFF0000"/>
      <name val="Times New Roman"/>
      <family val="1"/>
    </font>
    <font>
      <sz val="10"/>
      <name val="Times NewRoman"/>
      <charset val="186"/>
    </font>
    <font>
      <sz val="9"/>
      <color theme="5"/>
      <name val="Times New Roman"/>
      <family val="1"/>
    </font>
    <font>
      <sz val="10"/>
      <color rgb="FFFF0000"/>
      <name val="Times New Roman"/>
      <family val="1"/>
    </font>
    <font>
      <sz val="9"/>
      <color theme="5"/>
      <name val="Times New Roman"/>
      <family val="1"/>
      <charset val="186"/>
    </font>
    <font>
      <b/>
      <sz val="9"/>
      <color rgb="FFFF0000"/>
      <name val="Times New Roman"/>
      <family val="1"/>
    </font>
    <font>
      <sz val="8"/>
      <color indexed="10"/>
      <name val="Times New Roman"/>
      <family val="1"/>
    </font>
    <font>
      <b/>
      <sz val="10"/>
      <name val="Arial"/>
      <family val="2"/>
      <charset val="186"/>
    </font>
    <font>
      <sz val="10"/>
      <color rgb="FFFF0000"/>
      <name val="Arial"/>
      <family val="2"/>
      <charset val="186"/>
    </font>
    <font>
      <b/>
      <sz val="11"/>
      <name val="Times New Roman"/>
      <family val="1"/>
      <charset val="186"/>
    </font>
    <font>
      <b/>
      <sz val="9"/>
      <color theme="4"/>
      <name val="Times New Roman"/>
      <family val="1"/>
    </font>
    <font>
      <sz val="10"/>
      <color theme="4"/>
      <name val="Arial"/>
      <family val="2"/>
      <charset val="186"/>
    </font>
    <font>
      <sz val="10"/>
      <name val="Arial"/>
      <family val="2"/>
    </font>
    <font>
      <b/>
      <sz val="9"/>
      <name val="Times New Roman"/>
      <family val="1"/>
      <charset val="186"/>
    </font>
    <font>
      <b/>
      <sz val="8"/>
      <name val="Times New Roman"/>
      <family val="1"/>
      <charset val="186"/>
    </font>
    <font>
      <b/>
      <sz val="12"/>
      <name val="Arial"/>
      <family val="2"/>
      <charset val="186"/>
    </font>
    <font>
      <sz val="12"/>
      <name val="Arial"/>
      <family val="2"/>
      <charset val="186"/>
    </font>
    <font>
      <sz val="8"/>
      <color theme="3"/>
      <name val="Times New Roman"/>
      <family val="1"/>
    </font>
    <font>
      <b/>
      <sz val="9"/>
      <color theme="3"/>
      <name val="Times New Roman"/>
      <family val="1"/>
    </font>
    <font>
      <sz val="10"/>
      <color theme="3"/>
      <name val="Times New Roman"/>
      <family val="1"/>
    </font>
    <font>
      <sz val="9"/>
      <color theme="3"/>
      <name val="Times New Roman"/>
      <family val="1"/>
    </font>
    <font>
      <sz val="8"/>
      <color theme="3"/>
      <name val="Times New Roman"/>
      <family val="1"/>
      <charset val="186"/>
    </font>
    <font>
      <sz val="8"/>
      <color indexed="10"/>
      <name val="Times New Roman"/>
      <family val="1"/>
      <charset val="186"/>
    </font>
    <font>
      <b/>
      <sz val="9"/>
      <color theme="1"/>
      <name val="Times New Roman"/>
      <family val="1"/>
    </font>
    <font>
      <sz val="9"/>
      <color theme="1"/>
      <name val="Times New Roman"/>
      <family val="1"/>
    </font>
    <font>
      <sz val="10"/>
      <name val="Times New Roman"/>
      <family val="1"/>
    </font>
    <font>
      <sz val="6"/>
      <name val="Times New Roman"/>
      <family val="1"/>
    </font>
    <font>
      <sz val="8"/>
      <color theme="3" tint="-0.249977111117893"/>
      <name val="Times New Roman"/>
      <family val="1"/>
    </font>
    <font>
      <sz val="11"/>
      <name val="Times New Roman"/>
      <family val="1"/>
    </font>
    <font>
      <strike/>
      <sz val="9"/>
      <name val="Times New Roman"/>
      <family val="1"/>
    </font>
    <font>
      <b/>
      <sz val="12"/>
      <color rgb="FFFF0000"/>
      <name val="Arial"/>
      <family val="2"/>
      <charset val="186"/>
    </font>
    <font>
      <b/>
      <sz val="11"/>
      <name val="Arial"/>
      <family val="2"/>
      <charset val="186"/>
    </font>
    <font>
      <sz val="7"/>
      <name val="Times New Roman"/>
      <family val="1"/>
      <charset val="186"/>
    </font>
  </fonts>
  <fills count="11">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59999389629810485"/>
        <bgColor indexed="64"/>
      </patternFill>
    </fill>
  </fills>
  <borders count="80">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5">
    <xf numFmtId="0" fontId="0" fillId="0" borderId="0"/>
    <xf numFmtId="0" fontId="11" fillId="0" borderId="0"/>
    <xf numFmtId="9" fontId="28" fillId="0" borderId="0" applyFont="0" applyFill="0" applyBorder="0" applyAlignment="0" applyProtection="0"/>
    <xf numFmtId="0" fontId="56" fillId="0" borderId="0"/>
    <xf numFmtId="0" fontId="15" fillId="0" borderId="0"/>
  </cellStyleXfs>
  <cellXfs count="2042">
    <xf numFmtId="0" fontId="0" fillId="0" borderId="0" xfId="0"/>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3" fillId="0" borderId="0" xfId="0" applyFont="1" applyAlignment="1">
      <alignment vertical="top"/>
    </xf>
    <xf numFmtId="0" fontId="2" fillId="0" borderId="0" xfId="0" applyFont="1" applyBorder="1" applyAlignment="1">
      <alignment vertical="top"/>
    </xf>
    <xf numFmtId="0" fontId="6" fillId="0" borderId="0" xfId="0" applyFont="1" applyAlignment="1">
      <alignment horizontal="left" vertical="top"/>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0" fontId="10" fillId="4" borderId="13" xfId="0" applyFont="1" applyFill="1" applyBorder="1" applyAlignment="1">
      <alignment horizontal="center" vertical="top"/>
    </xf>
    <xf numFmtId="164" fontId="7" fillId="4" borderId="1" xfId="0" applyNumberFormat="1" applyFont="1" applyFill="1" applyBorder="1" applyAlignment="1">
      <alignment horizontal="center" vertical="center"/>
    </xf>
    <xf numFmtId="164" fontId="7" fillId="4" borderId="14" xfId="0" applyNumberFormat="1" applyFont="1" applyFill="1" applyBorder="1" applyAlignment="1">
      <alignment horizontal="center" vertical="center"/>
    </xf>
    <xf numFmtId="164" fontId="7" fillId="4" borderId="2" xfId="0" applyNumberFormat="1" applyFont="1" applyFill="1" applyBorder="1" applyAlignment="1">
      <alignment horizontal="center" vertical="center"/>
    </xf>
    <xf numFmtId="164" fontId="7" fillId="4" borderId="13" xfId="0" applyNumberFormat="1" applyFont="1" applyFill="1" applyBorder="1" applyAlignment="1">
      <alignment horizontal="center" vertical="center"/>
    </xf>
    <xf numFmtId="0" fontId="8" fillId="0" borderId="5" xfId="0" applyFont="1" applyFill="1" applyBorder="1" applyAlignment="1">
      <alignment horizontal="center" vertical="top" wrapText="1"/>
    </xf>
    <xf numFmtId="164" fontId="8" fillId="0" borderId="15" xfId="0" applyNumberFormat="1" applyFont="1" applyFill="1" applyBorder="1" applyAlignment="1">
      <alignment horizontal="center" vertical="center"/>
    </xf>
    <xf numFmtId="164" fontId="8" fillId="0" borderId="16" xfId="0" applyNumberFormat="1" applyFont="1" applyFill="1" applyBorder="1" applyAlignment="1">
      <alignment horizontal="center" vertical="center"/>
    </xf>
    <xf numFmtId="164" fontId="8" fillId="0" borderId="17" xfId="0" applyNumberFormat="1" applyFont="1" applyFill="1" applyBorder="1" applyAlignment="1">
      <alignment horizontal="center" vertical="center"/>
    </xf>
    <xf numFmtId="164" fontId="8" fillId="0" borderId="18" xfId="0" applyNumberFormat="1" applyFont="1" applyFill="1" applyBorder="1" applyAlignment="1">
      <alignment horizontal="center" vertical="center" wrapText="1"/>
    </xf>
    <xf numFmtId="164" fontId="8" fillId="0" borderId="5" xfId="0" applyNumberFormat="1" applyFont="1" applyFill="1" applyBorder="1" applyAlignment="1">
      <alignment horizontal="center" vertical="center"/>
    </xf>
    <xf numFmtId="164" fontId="7" fillId="4" borderId="22" xfId="0" applyNumberFormat="1" applyFont="1" applyFill="1" applyBorder="1" applyAlignment="1">
      <alignment horizontal="center" vertical="center" wrapText="1"/>
    </xf>
    <xf numFmtId="49" fontId="7" fillId="2" borderId="36" xfId="0" applyNumberFormat="1" applyFont="1" applyFill="1" applyBorder="1" applyAlignment="1">
      <alignment horizontal="center" vertical="top"/>
    </xf>
    <xf numFmtId="49" fontId="7" fillId="3" borderId="37" xfId="0" applyNumberFormat="1" applyFont="1" applyFill="1" applyBorder="1" applyAlignment="1">
      <alignment horizontal="center" vertical="top"/>
    </xf>
    <xf numFmtId="49" fontId="7" fillId="3" borderId="42" xfId="0" applyNumberFormat="1" applyFont="1" applyFill="1" applyBorder="1" applyAlignment="1">
      <alignment horizontal="center" vertical="top"/>
    </xf>
    <xf numFmtId="49" fontId="7" fillId="2" borderId="41" xfId="0" applyNumberFormat="1" applyFont="1" applyFill="1" applyBorder="1" applyAlignment="1">
      <alignment horizontal="center" vertical="top"/>
    </xf>
    <xf numFmtId="0" fontId="8" fillId="0" borderId="0" xfId="0" applyFont="1" applyFill="1" applyAlignment="1">
      <alignment vertical="top"/>
    </xf>
    <xf numFmtId="0" fontId="8" fillId="5" borderId="0" xfId="0" applyFont="1" applyFill="1" applyAlignment="1">
      <alignment vertical="top"/>
    </xf>
    <xf numFmtId="0" fontId="4" fillId="0" borderId="0" xfId="0" applyFont="1"/>
    <xf numFmtId="0" fontId="13" fillId="0" borderId="51" xfId="0" applyFont="1" applyBorder="1" applyAlignment="1">
      <alignment horizontal="center" vertical="top" wrapText="1"/>
    </xf>
    <xf numFmtId="0" fontId="13" fillId="0" borderId="25" xfId="0" applyFont="1" applyBorder="1" applyAlignment="1">
      <alignment vertical="top" wrapText="1"/>
    </xf>
    <xf numFmtId="0" fontId="13" fillId="0" borderId="19" xfId="0" applyFont="1" applyBorder="1" applyAlignment="1">
      <alignment horizontal="center" vertical="top" wrapText="1"/>
    </xf>
    <xf numFmtId="0" fontId="12" fillId="0" borderId="49" xfId="0" applyFont="1" applyBorder="1" applyAlignment="1">
      <alignment vertical="top" wrapText="1"/>
    </xf>
    <xf numFmtId="0" fontId="13" fillId="0" borderId="44" xfId="0" applyFont="1" applyBorder="1" applyAlignment="1">
      <alignment horizontal="center" vertical="top" wrapText="1"/>
    </xf>
    <xf numFmtId="0" fontId="12" fillId="0" borderId="47" xfId="0" applyFont="1" applyBorder="1" applyAlignment="1">
      <alignment vertical="top" wrapText="1"/>
    </xf>
    <xf numFmtId="0" fontId="2" fillId="0" borderId="1" xfId="0" applyFont="1" applyFill="1" applyBorder="1" applyAlignment="1">
      <alignment horizontal="center" vertical="center" textRotation="90" wrapText="1"/>
    </xf>
    <xf numFmtId="164" fontId="6" fillId="0" borderId="53" xfId="0" applyNumberFormat="1" applyFont="1" applyFill="1" applyBorder="1" applyAlignment="1">
      <alignment horizontal="left" vertical="center" wrapText="1"/>
    </xf>
    <xf numFmtId="164" fontId="6" fillId="5" borderId="5" xfId="0" applyNumberFormat="1" applyFont="1" applyFill="1" applyBorder="1" applyAlignment="1">
      <alignment horizontal="left" vertical="center" wrapText="1"/>
    </xf>
    <xf numFmtId="164" fontId="6" fillId="5" borderId="54" xfId="0" applyNumberFormat="1" applyFont="1" applyFill="1" applyBorder="1" applyAlignment="1">
      <alignment horizontal="left" vertical="center" wrapText="1"/>
    </xf>
    <xf numFmtId="49" fontId="8" fillId="0" borderId="8" xfId="0" applyNumberFormat="1" applyFont="1" applyFill="1" applyBorder="1" applyAlignment="1">
      <alignment horizontal="center" vertical="center"/>
    </xf>
    <xf numFmtId="164" fontId="8" fillId="0" borderId="5" xfId="0" applyNumberFormat="1" applyFont="1" applyFill="1" applyBorder="1" applyAlignment="1">
      <alignment horizontal="left" vertical="center"/>
    </xf>
    <xf numFmtId="49" fontId="7" fillId="2" borderId="3" xfId="0" applyNumberFormat="1" applyFont="1" applyFill="1" applyBorder="1" applyAlignment="1">
      <alignment horizontal="center" vertical="top" wrapText="1"/>
    </xf>
    <xf numFmtId="49" fontId="7" fillId="2" borderId="3" xfId="0" applyNumberFormat="1" applyFont="1" applyFill="1" applyBorder="1" applyAlignment="1">
      <alignment horizontal="center" vertical="top"/>
    </xf>
    <xf numFmtId="49" fontId="7" fillId="3" borderId="4" xfId="0" applyNumberFormat="1" applyFont="1" applyFill="1" applyBorder="1" applyAlignment="1">
      <alignment horizontal="center" vertical="top"/>
    </xf>
    <xf numFmtId="49" fontId="7" fillId="2" borderId="6" xfId="0" applyNumberFormat="1" applyFont="1" applyFill="1" applyBorder="1" applyAlignment="1">
      <alignment horizontal="center" vertical="top"/>
    </xf>
    <xf numFmtId="49" fontId="7" fillId="3" borderId="7" xfId="0" applyNumberFormat="1" applyFont="1" applyFill="1" applyBorder="1" applyAlignment="1">
      <alignment horizontal="center" vertical="top"/>
    </xf>
    <xf numFmtId="164" fontId="6" fillId="0" borderId="56" xfId="0" applyNumberFormat="1" applyFont="1" applyFill="1" applyBorder="1" applyAlignment="1">
      <alignment horizontal="left" vertical="center" wrapText="1"/>
    </xf>
    <xf numFmtId="49" fontId="8" fillId="0" borderId="53" xfId="0" applyNumberFormat="1" applyFont="1" applyFill="1" applyBorder="1" applyAlignment="1">
      <alignment horizontal="center" vertical="center"/>
    </xf>
    <xf numFmtId="0" fontId="6" fillId="0" borderId="46" xfId="0" applyFont="1" applyBorder="1" applyAlignment="1">
      <alignment horizontal="left" wrapText="1"/>
    </xf>
    <xf numFmtId="164" fontId="8" fillId="0" borderId="44" xfId="0" applyNumberFormat="1" applyFont="1" applyFill="1" applyBorder="1" applyAlignment="1">
      <alignment horizontal="center" vertical="center"/>
    </xf>
    <xf numFmtId="164" fontId="8" fillId="0" borderId="26" xfId="0" applyNumberFormat="1" applyFont="1" applyFill="1" applyBorder="1" applyAlignment="1">
      <alignment horizontal="center" vertical="top"/>
    </xf>
    <xf numFmtId="164" fontId="8" fillId="0" borderId="15" xfId="0" applyNumberFormat="1" applyFont="1" applyFill="1" applyBorder="1" applyAlignment="1">
      <alignment horizontal="center" vertical="top"/>
    </xf>
    <xf numFmtId="164" fontId="8" fillId="0" borderId="27" xfId="0" applyNumberFormat="1" applyFont="1" applyFill="1" applyBorder="1" applyAlignment="1">
      <alignment horizontal="center" vertical="top"/>
    </xf>
    <xf numFmtId="164" fontId="8" fillId="0" borderId="5" xfId="0" applyNumberFormat="1" applyFont="1" applyFill="1" applyBorder="1" applyAlignment="1">
      <alignment horizontal="center" vertical="top"/>
    </xf>
    <xf numFmtId="0" fontId="11" fillId="0" borderId="39" xfId="0" applyFont="1" applyBorder="1" applyAlignment="1"/>
    <xf numFmtId="0" fontId="11" fillId="0" borderId="38" xfId="0" applyFont="1" applyBorder="1" applyAlignment="1"/>
    <xf numFmtId="0" fontId="11" fillId="0" borderId="40" xfId="0" applyFont="1" applyBorder="1" applyAlignment="1"/>
    <xf numFmtId="0" fontId="11" fillId="0" borderId="57" xfId="0" applyFont="1" applyBorder="1" applyAlignment="1"/>
    <xf numFmtId="49" fontId="8" fillId="2" borderId="41" xfId="0" applyNumberFormat="1" applyFont="1" applyFill="1" applyBorder="1" applyAlignment="1">
      <alignment horizontal="center" vertical="top"/>
    </xf>
    <xf numFmtId="0" fontId="10" fillId="4" borderId="44" xfId="0" applyFont="1" applyFill="1" applyBorder="1" applyAlignment="1">
      <alignment horizontal="center" vertical="top"/>
    </xf>
    <xf numFmtId="164" fontId="7" fillId="4" borderId="43" xfId="0" applyNumberFormat="1" applyFont="1" applyFill="1" applyBorder="1" applyAlignment="1">
      <alignment horizontal="center" vertical="top"/>
    </xf>
    <xf numFmtId="164" fontId="7" fillId="4" borderId="32" xfId="0" applyNumberFormat="1" applyFont="1" applyFill="1" applyBorder="1" applyAlignment="1">
      <alignment horizontal="center" vertical="top"/>
    </xf>
    <xf numFmtId="164" fontId="7" fillId="4" borderId="42" xfId="0" applyNumberFormat="1" applyFont="1" applyFill="1" applyBorder="1" applyAlignment="1">
      <alignment horizontal="center" vertical="top"/>
    </xf>
    <xf numFmtId="164" fontId="7" fillId="4" borderId="44" xfId="0" applyNumberFormat="1" applyFont="1" applyFill="1" applyBorder="1" applyAlignment="1">
      <alignment horizontal="center" vertical="top"/>
    </xf>
    <xf numFmtId="164" fontId="7" fillId="4" borderId="45" xfId="0" applyNumberFormat="1" applyFont="1" applyFill="1" applyBorder="1" applyAlignment="1">
      <alignment horizontal="center" vertical="top"/>
    </xf>
    <xf numFmtId="49" fontId="7" fillId="3" borderId="32" xfId="0" applyNumberFormat="1" applyFont="1" applyFill="1" applyBorder="1" applyAlignment="1">
      <alignment horizontal="center" vertical="top"/>
    </xf>
    <xf numFmtId="164" fontId="7" fillId="3" borderId="43" xfId="0" applyNumberFormat="1" applyFont="1" applyFill="1" applyBorder="1" applyAlignment="1">
      <alignment horizontal="center" vertical="top"/>
    </xf>
    <xf numFmtId="0" fontId="2" fillId="3" borderId="46" xfId="0" applyFont="1" applyFill="1" applyBorder="1" applyAlignment="1">
      <alignment horizontal="center" vertical="top" wrapText="1"/>
    </xf>
    <xf numFmtId="0" fontId="2" fillId="3" borderId="45" xfId="0" applyFont="1" applyFill="1" applyBorder="1" applyAlignment="1">
      <alignment horizontal="center" vertical="top" wrapText="1"/>
    </xf>
    <xf numFmtId="0" fontId="2" fillId="3" borderId="47" xfId="0" applyFont="1" applyFill="1" applyBorder="1" applyAlignment="1">
      <alignment horizontal="center" vertical="top" wrapText="1"/>
    </xf>
    <xf numFmtId="164" fontId="7" fillId="2" borderId="35" xfId="0" applyNumberFormat="1" applyFont="1" applyFill="1" applyBorder="1" applyAlignment="1">
      <alignment horizontal="center" vertical="top"/>
    </xf>
    <xf numFmtId="0" fontId="2" fillId="2" borderId="34" xfId="0" applyFont="1" applyFill="1" applyBorder="1" applyAlignment="1">
      <alignment vertical="top"/>
    </xf>
    <xf numFmtId="0" fontId="2" fillId="2" borderId="24" xfId="0" applyFont="1" applyFill="1" applyBorder="1" applyAlignment="1">
      <alignment vertical="top"/>
    </xf>
    <xf numFmtId="0" fontId="2" fillId="2" borderId="25" xfId="0" applyFont="1" applyFill="1" applyBorder="1" applyAlignment="1">
      <alignment vertical="top"/>
    </xf>
    <xf numFmtId="0" fontId="2" fillId="0" borderId="28" xfId="0" applyFont="1" applyFill="1" applyBorder="1" applyAlignment="1">
      <alignment horizontal="center" vertical="top"/>
    </xf>
    <xf numFmtId="0" fontId="2" fillId="0" borderId="29" xfId="0" applyFont="1" applyFill="1" applyBorder="1" applyAlignment="1">
      <alignment horizontal="center" vertical="top"/>
    </xf>
    <xf numFmtId="1" fontId="2" fillId="0" borderId="28" xfId="0" applyNumberFormat="1" applyFont="1" applyFill="1" applyBorder="1" applyAlignment="1">
      <alignment horizontal="center" vertical="top"/>
    </xf>
    <xf numFmtId="49" fontId="2" fillId="0" borderId="28" xfId="0" applyNumberFormat="1" applyFont="1" applyFill="1" applyBorder="1" applyAlignment="1">
      <alignment horizontal="center" vertical="top"/>
    </xf>
    <xf numFmtId="0" fontId="2" fillId="0" borderId="29" xfId="0" applyNumberFormat="1" applyFont="1" applyFill="1" applyBorder="1" applyAlignment="1">
      <alignment horizontal="center" vertical="top"/>
    </xf>
    <xf numFmtId="9" fontId="2" fillId="0" borderId="20" xfId="0" applyNumberFormat="1" applyFont="1" applyFill="1" applyBorder="1" applyAlignment="1">
      <alignment horizontal="center" vertical="top"/>
    </xf>
    <xf numFmtId="9" fontId="2" fillId="0" borderId="21" xfId="0" applyNumberFormat="1" applyFont="1" applyFill="1" applyBorder="1" applyAlignment="1">
      <alignment horizontal="center" vertical="top"/>
    </xf>
    <xf numFmtId="9" fontId="2" fillId="0" borderId="32" xfId="0" applyNumberFormat="1" applyFont="1" applyFill="1" applyBorder="1" applyAlignment="1">
      <alignment horizontal="center" vertical="top"/>
    </xf>
    <xf numFmtId="9" fontId="2" fillId="0" borderId="33" xfId="0" applyNumberFormat="1" applyFont="1" applyFill="1" applyBorder="1" applyAlignment="1">
      <alignment horizontal="center" vertical="top"/>
    </xf>
    <xf numFmtId="0" fontId="8" fillId="0" borderId="5" xfId="0" applyFont="1" applyBorder="1" applyAlignment="1">
      <alignment horizontal="center" vertical="top"/>
    </xf>
    <xf numFmtId="164" fontId="8" fillId="0" borderId="6" xfId="0" applyNumberFormat="1" applyFont="1" applyFill="1" applyBorder="1" applyAlignment="1">
      <alignment horizontal="center" vertical="center"/>
    </xf>
    <xf numFmtId="164" fontId="8" fillId="0" borderId="20" xfId="0" applyNumberFormat="1" applyFont="1" applyFill="1" applyBorder="1" applyAlignment="1">
      <alignment horizontal="center" vertical="center"/>
    </xf>
    <xf numFmtId="164" fontId="7" fillId="0" borderId="19" xfId="0" applyNumberFormat="1" applyFont="1" applyFill="1" applyBorder="1" applyAlignment="1">
      <alignment horizontal="center" vertical="center"/>
    </xf>
    <xf numFmtId="49" fontId="7" fillId="3" borderId="23" xfId="0" applyNumberFormat="1" applyFont="1" applyFill="1" applyBorder="1" applyAlignment="1">
      <alignment horizontal="center" vertical="top"/>
    </xf>
    <xf numFmtId="0" fontId="8" fillId="3" borderId="24" xfId="0" applyFont="1" applyFill="1" applyBorder="1" applyAlignment="1">
      <alignment vertical="top" wrapText="1"/>
    </xf>
    <xf numFmtId="0" fontId="8" fillId="0" borderId="48" xfId="0" applyFont="1" applyFill="1" applyBorder="1" applyAlignment="1">
      <alignment horizontal="center" vertical="top"/>
    </xf>
    <xf numFmtId="164" fontId="8" fillId="0" borderId="16" xfId="0" applyNumberFormat="1" applyFont="1" applyFill="1" applyBorder="1" applyAlignment="1">
      <alignment horizontal="center" vertical="top"/>
    </xf>
    <xf numFmtId="164" fontId="7" fillId="0" borderId="26" xfId="0" applyNumberFormat="1" applyFont="1" applyFill="1" applyBorder="1" applyAlignment="1">
      <alignment horizontal="center" vertical="top"/>
    </xf>
    <xf numFmtId="164" fontId="8" fillId="0" borderId="17" xfId="0" applyNumberFormat="1" applyFont="1" applyFill="1" applyBorder="1" applyAlignment="1">
      <alignment horizontal="center" vertical="top"/>
    </xf>
    <xf numFmtId="164" fontId="8" fillId="5" borderId="18" xfId="0" applyNumberFormat="1" applyFont="1" applyFill="1" applyBorder="1" applyAlignment="1">
      <alignment horizontal="center" vertical="top"/>
    </xf>
    <xf numFmtId="49" fontId="2" fillId="0" borderId="29" xfId="0" applyNumberFormat="1" applyFont="1" applyFill="1" applyBorder="1" applyAlignment="1">
      <alignment horizontal="center" vertical="top"/>
    </xf>
    <xf numFmtId="164" fontId="8" fillId="0" borderId="6" xfId="0" applyNumberFormat="1" applyFont="1" applyFill="1" applyBorder="1" applyAlignment="1">
      <alignment horizontal="center" vertical="top"/>
    </xf>
    <xf numFmtId="164" fontId="7" fillId="0" borderId="20" xfId="0" applyNumberFormat="1" applyFont="1" applyFill="1" applyBorder="1" applyAlignment="1">
      <alignment horizontal="center" vertical="top"/>
    </xf>
    <xf numFmtId="164" fontId="7" fillId="0" borderId="30" xfId="0" applyNumberFormat="1" applyFont="1" applyFill="1" applyBorder="1" applyAlignment="1">
      <alignment horizontal="center" vertical="top"/>
    </xf>
    <xf numFmtId="164" fontId="7" fillId="0" borderId="21" xfId="0" applyNumberFormat="1" applyFont="1" applyFill="1" applyBorder="1" applyAlignment="1">
      <alignment horizontal="center" vertical="top"/>
    </xf>
    <xf numFmtId="164" fontId="8" fillId="5" borderId="0" xfId="0" applyNumberFormat="1" applyFont="1" applyFill="1" applyBorder="1" applyAlignment="1">
      <alignment horizontal="center" vertical="top"/>
    </xf>
    <xf numFmtId="164" fontId="8" fillId="0" borderId="19"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49" fontId="2" fillId="0" borderId="21" xfId="0" applyNumberFormat="1" applyFont="1" applyFill="1" applyBorder="1" applyAlignment="1">
      <alignment horizontal="center" vertical="top"/>
    </xf>
    <xf numFmtId="0" fontId="10" fillId="4" borderId="50" xfId="0" applyFont="1" applyFill="1" applyBorder="1" applyAlignment="1">
      <alignment horizontal="center" vertical="top"/>
    </xf>
    <xf numFmtId="164" fontId="7" fillId="4" borderId="14" xfId="0" applyNumberFormat="1" applyFont="1" applyFill="1" applyBorder="1" applyAlignment="1">
      <alignment horizontal="center" vertical="top"/>
    </xf>
    <xf numFmtId="164" fontId="7" fillId="4" borderId="1" xfId="0" applyNumberFormat="1" applyFont="1" applyFill="1" applyBorder="1" applyAlignment="1">
      <alignment horizontal="center" vertical="top"/>
    </xf>
    <xf numFmtId="164" fontId="7" fillId="4" borderId="31" xfId="0" applyNumberFormat="1" applyFont="1" applyFill="1" applyBorder="1" applyAlignment="1">
      <alignment horizontal="center" vertical="top"/>
    </xf>
    <xf numFmtId="164" fontId="7" fillId="4" borderId="2" xfId="0" applyNumberFormat="1" applyFont="1" applyFill="1" applyBorder="1" applyAlignment="1">
      <alignment horizontal="center" vertical="top"/>
    </xf>
    <xf numFmtId="164" fontId="7" fillId="4" borderId="22" xfId="0" applyNumberFormat="1" applyFont="1" applyFill="1" applyBorder="1" applyAlignment="1">
      <alignment horizontal="center" vertical="top"/>
    </xf>
    <xf numFmtId="164" fontId="7" fillId="4" borderId="51" xfId="0" applyNumberFormat="1" applyFont="1" applyFill="1" applyBorder="1" applyAlignment="1">
      <alignment horizontal="center" vertical="top"/>
    </xf>
    <xf numFmtId="0" fontId="8" fillId="0" borderId="49" xfId="0" applyFont="1" applyFill="1" applyBorder="1" applyAlignment="1">
      <alignment horizontal="center" vertical="top"/>
    </xf>
    <xf numFmtId="164" fontId="7" fillId="4" borderId="13" xfId="0" applyNumberFormat="1" applyFont="1" applyFill="1" applyBorder="1" applyAlignment="1">
      <alignment horizontal="center" vertical="top"/>
    </xf>
    <xf numFmtId="49" fontId="2" fillId="0" borderId="32" xfId="0" applyNumberFormat="1" applyFont="1" applyFill="1" applyBorder="1" applyAlignment="1">
      <alignment horizontal="center" vertical="top"/>
    </xf>
    <xf numFmtId="49" fontId="2" fillId="0" borderId="33" xfId="0" applyNumberFormat="1" applyFont="1" applyFill="1" applyBorder="1" applyAlignment="1">
      <alignment horizontal="center" vertical="top"/>
    </xf>
    <xf numFmtId="9" fontId="2" fillId="0" borderId="29" xfId="0" applyNumberFormat="1" applyFont="1" applyFill="1" applyBorder="1" applyAlignment="1">
      <alignment horizontal="center" vertical="top"/>
    </xf>
    <xf numFmtId="164" fontId="8" fillId="0" borderId="18" xfId="0" applyNumberFormat="1" applyFont="1" applyFill="1" applyBorder="1" applyAlignment="1">
      <alignment horizontal="center" vertical="top"/>
    </xf>
    <xf numFmtId="164" fontId="7" fillId="3" borderId="3" xfId="0" applyNumberFormat="1" applyFont="1" applyFill="1" applyBorder="1" applyAlignment="1">
      <alignment horizontal="center" vertical="top"/>
    </xf>
    <xf numFmtId="49" fontId="7" fillId="2" borderId="34" xfId="0" applyNumberFormat="1" applyFont="1" applyFill="1" applyBorder="1" applyAlignment="1">
      <alignment horizontal="center" vertical="top"/>
    </xf>
    <xf numFmtId="0" fontId="2" fillId="3" borderId="24" xfId="0" applyFont="1" applyFill="1" applyBorder="1" applyAlignment="1">
      <alignment horizontal="center" vertical="top" wrapText="1"/>
    </xf>
    <xf numFmtId="0" fontId="2" fillId="3" borderId="25" xfId="0" applyFont="1" applyFill="1" applyBorder="1" applyAlignment="1">
      <alignment horizontal="center" vertical="top" wrapText="1"/>
    </xf>
    <xf numFmtId="164" fontId="7" fillId="2" borderId="3" xfId="0" applyNumberFormat="1" applyFont="1" applyFill="1" applyBorder="1" applyAlignment="1">
      <alignment horizontal="center" vertical="top"/>
    </xf>
    <xf numFmtId="164" fontId="7" fillId="6" borderId="31" xfId="0" applyNumberFormat="1" applyFont="1" applyFill="1" applyBorder="1" applyAlignment="1">
      <alignment horizontal="center" vertical="top"/>
    </xf>
    <xf numFmtId="0" fontId="15" fillId="0" borderId="0" xfId="0" applyFont="1" applyAlignment="1">
      <alignment vertical="top"/>
    </xf>
    <xf numFmtId="0" fontId="16" fillId="0" borderId="0" xfId="0" applyNumberFormat="1" applyFont="1" applyAlignment="1">
      <alignment vertical="top"/>
    </xf>
    <xf numFmtId="0" fontId="16" fillId="0" borderId="0" xfId="0" applyFont="1" applyAlignment="1">
      <alignment vertical="top"/>
    </xf>
    <xf numFmtId="0" fontId="16" fillId="0" borderId="0" xfId="0" applyFont="1" applyAlignment="1">
      <alignment horizontal="center" vertical="top"/>
    </xf>
    <xf numFmtId="0" fontId="15" fillId="0" borderId="0" xfId="0" applyFont="1" applyAlignment="1">
      <alignment horizontal="left" vertical="top" wrapText="1"/>
    </xf>
    <xf numFmtId="0" fontId="15" fillId="0" borderId="0" xfId="0" applyFont="1" applyBorder="1" applyAlignment="1">
      <alignment vertical="top"/>
    </xf>
    <xf numFmtId="164" fontId="8" fillId="0" borderId="10" xfId="0" applyNumberFormat="1" applyFont="1" applyFill="1" applyBorder="1" applyAlignment="1">
      <alignment horizontal="center" vertical="center"/>
    </xf>
    <xf numFmtId="164" fontId="8" fillId="0" borderId="9" xfId="0" applyNumberFormat="1" applyFont="1" applyFill="1" applyBorder="1" applyAlignment="1">
      <alignment horizontal="center" vertical="center"/>
    </xf>
    <xf numFmtId="164" fontId="8" fillId="0" borderId="11" xfId="0" applyNumberFormat="1" applyFont="1" applyFill="1" applyBorder="1" applyAlignment="1">
      <alignment horizontal="center" vertical="center"/>
    </xf>
    <xf numFmtId="0" fontId="2" fillId="0" borderId="1" xfId="0" applyFont="1" applyBorder="1" applyAlignment="1">
      <alignment horizontal="center" vertical="center" textRotation="90" wrapText="1"/>
    </xf>
    <xf numFmtId="0" fontId="17" fillId="0" borderId="0" xfId="0" applyFont="1" applyAlignment="1">
      <alignment vertical="top"/>
    </xf>
    <xf numFmtId="0" fontId="17" fillId="0" borderId="0" xfId="0" applyFont="1" applyBorder="1" applyAlignment="1">
      <alignment vertical="top"/>
    </xf>
    <xf numFmtId="0" fontId="17" fillId="0" borderId="0" xfId="0" applyFont="1" applyBorder="1" applyAlignment="1">
      <alignment horizontal="left" vertical="top"/>
    </xf>
    <xf numFmtId="0" fontId="17" fillId="0" borderId="0" xfId="0" applyFont="1" applyFill="1" applyBorder="1" applyAlignment="1">
      <alignment vertical="top"/>
    </xf>
    <xf numFmtId="0" fontId="17" fillId="0" borderId="0" xfId="0" applyFont="1" applyFill="1" applyBorder="1" applyAlignment="1">
      <alignment horizontal="center" vertical="top" wrapText="1"/>
    </xf>
    <xf numFmtId="2" fontId="17" fillId="0" borderId="0" xfId="0" applyNumberFormat="1" applyFont="1" applyBorder="1" applyAlignment="1">
      <alignment vertical="top"/>
    </xf>
    <xf numFmtId="0" fontId="18" fillId="0" borderId="0" xfId="0" applyFont="1" applyFill="1" applyBorder="1" applyAlignment="1">
      <alignment horizontal="center" vertical="top"/>
    </xf>
    <xf numFmtId="0" fontId="19" fillId="0" borderId="0" xfId="0" applyFont="1" applyFill="1" applyAlignment="1">
      <alignment vertical="top"/>
    </xf>
    <xf numFmtId="0" fontId="20" fillId="0" borderId="0" xfId="0" applyFont="1" applyAlignment="1">
      <alignment vertical="top"/>
    </xf>
    <xf numFmtId="0" fontId="6" fillId="0" borderId="0" xfId="0" applyFont="1" applyFill="1" applyAlignment="1">
      <alignment horizontal="center" vertical="top"/>
    </xf>
    <xf numFmtId="0" fontId="11" fillId="0" borderId="0" xfId="0" applyFont="1" applyAlignment="1">
      <alignment horizontal="center" vertical="top"/>
    </xf>
    <xf numFmtId="0" fontId="8" fillId="0" borderId="8" xfId="0" applyFont="1" applyFill="1" applyBorder="1" applyAlignment="1">
      <alignment horizontal="center" vertical="top" wrapText="1"/>
    </xf>
    <xf numFmtId="164" fontId="8" fillId="0" borderId="12" xfId="0" applyNumberFormat="1" applyFont="1" applyFill="1" applyBorder="1" applyAlignment="1">
      <alignment horizontal="center" vertical="center"/>
    </xf>
    <xf numFmtId="164" fontId="8" fillId="0" borderId="8" xfId="0" applyNumberFormat="1" applyFont="1" applyFill="1" applyBorder="1" applyAlignment="1">
      <alignment horizontal="center" vertical="center"/>
    </xf>
    <xf numFmtId="1" fontId="2" fillId="0" borderId="16" xfId="0" applyNumberFormat="1" applyFont="1" applyFill="1" applyBorder="1" applyAlignment="1">
      <alignment horizontal="center" vertical="top"/>
    </xf>
    <xf numFmtId="49" fontId="2" fillId="0" borderId="15" xfId="0" applyNumberFormat="1" applyFont="1" applyFill="1" applyBorder="1" applyAlignment="1">
      <alignment horizontal="center" vertical="top"/>
    </xf>
    <xf numFmtId="0" fontId="2" fillId="0" borderId="17" xfId="0" applyNumberFormat="1" applyFont="1" applyFill="1" applyBorder="1" applyAlignment="1">
      <alignment horizontal="center" vertical="top"/>
    </xf>
    <xf numFmtId="9" fontId="2" fillId="0" borderId="14" xfId="0" applyNumberFormat="1" applyFont="1" applyFill="1" applyBorder="1" applyAlignment="1">
      <alignment horizontal="center" vertical="top"/>
    </xf>
    <xf numFmtId="9" fontId="2" fillId="0" borderId="1" xfId="0" applyNumberFormat="1" applyFont="1" applyFill="1" applyBorder="1" applyAlignment="1">
      <alignment horizontal="center" vertical="top"/>
    </xf>
    <xf numFmtId="9" fontId="2" fillId="0" borderId="2" xfId="0" applyNumberFormat="1" applyFont="1" applyFill="1" applyBorder="1" applyAlignment="1">
      <alignment horizontal="center" vertical="top"/>
    </xf>
    <xf numFmtId="0" fontId="2" fillId="2" borderId="45" xfId="0" applyFont="1" applyFill="1" applyBorder="1" applyAlignment="1">
      <alignment vertical="top"/>
    </xf>
    <xf numFmtId="0" fontId="2" fillId="2" borderId="47" xfId="0" applyFont="1" applyFill="1" applyBorder="1" applyAlignment="1">
      <alignment vertical="top"/>
    </xf>
    <xf numFmtId="0" fontId="6" fillId="0" borderId="32" xfId="0" applyNumberFormat="1" applyFont="1" applyFill="1" applyBorder="1" applyAlignment="1">
      <alignment horizontal="center" vertical="top"/>
    </xf>
    <xf numFmtId="0" fontId="6" fillId="0" borderId="45" xfId="0" applyNumberFormat="1" applyFont="1" applyFill="1" applyBorder="1" applyAlignment="1">
      <alignment horizontal="center" vertical="top"/>
    </xf>
    <xf numFmtId="0" fontId="6" fillId="0" borderId="33" xfId="0" applyNumberFormat="1" applyFont="1" applyFill="1" applyBorder="1" applyAlignment="1">
      <alignment horizontal="center" vertical="top"/>
    </xf>
    <xf numFmtId="49" fontId="7" fillId="6" borderId="3" xfId="0" applyNumberFormat="1" applyFont="1" applyFill="1" applyBorder="1" applyAlignment="1">
      <alignment horizontal="center" vertical="top"/>
    </xf>
    <xf numFmtId="164" fontId="8" fillId="0" borderId="44" xfId="0" applyNumberFormat="1" applyFont="1" applyFill="1" applyBorder="1" applyAlignment="1">
      <alignment horizontal="left" vertical="center" wrapText="1"/>
    </xf>
    <xf numFmtId="49" fontId="8" fillId="5" borderId="5" xfId="0" applyNumberFormat="1" applyFont="1" applyFill="1" applyBorder="1" applyAlignment="1">
      <alignment horizontal="center" vertical="center" wrapText="1"/>
    </xf>
    <xf numFmtId="0" fontId="3" fillId="0" borderId="15" xfId="0" applyNumberFormat="1" applyFont="1" applyFill="1" applyBorder="1" applyAlignment="1">
      <alignment horizontal="center" vertical="top"/>
    </xf>
    <xf numFmtId="0" fontId="3" fillId="0" borderId="18" xfId="0" applyNumberFormat="1" applyFont="1" applyFill="1" applyBorder="1" applyAlignment="1">
      <alignment horizontal="center" vertical="top"/>
    </xf>
    <xf numFmtId="0" fontId="3" fillId="0" borderId="17" xfId="0" applyNumberFormat="1" applyFont="1" applyFill="1" applyBorder="1" applyAlignment="1">
      <alignment horizontal="center" vertical="top"/>
    </xf>
    <xf numFmtId="164" fontId="8" fillId="0" borderId="39" xfId="0" applyNumberFormat="1" applyFont="1" applyFill="1" applyBorder="1" applyAlignment="1">
      <alignment horizontal="center" vertical="top"/>
    </xf>
    <xf numFmtId="164" fontId="8" fillId="0" borderId="38" xfId="0" applyNumberFormat="1" applyFont="1" applyFill="1" applyBorder="1" applyAlignment="1">
      <alignment horizontal="center" vertical="top"/>
    </xf>
    <xf numFmtId="164" fontId="8" fillId="0" borderId="40" xfId="0" applyNumberFormat="1" applyFont="1" applyFill="1" applyBorder="1" applyAlignment="1">
      <alignment horizontal="center" vertical="top"/>
    </xf>
    <xf numFmtId="164" fontId="8" fillId="0" borderId="57" xfId="0" applyNumberFormat="1" applyFont="1" applyFill="1" applyBorder="1" applyAlignment="1">
      <alignment horizontal="center" vertical="top"/>
    </xf>
    <xf numFmtId="0" fontId="3" fillId="0" borderId="20" xfId="0" applyNumberFormat="1" applyFont="1" applyFill="1" applyBorder="1" applyAlignment="1">
      <alignment horizontal="center" vertical="top"/>
    </xf>
    <xf numFmtId="0" fontId="3" fillId="0" borderId="0" xfId="0" applyNumberFormat="1" applyFont="1" applyFill="1" applyBorder="1" applyAlignment="1">
      <alignment horizontal="center" vertical="top"/>
    </xf>
    <xf numFmtId="0" fontId="3" fillId="0" borderId="21" xfId="0" applyNumberFormat="1" applyFont="1" applyFill="1" applyBorder="1" applyAlignment="1">
      <alignment horizontal="center" vertical="top"/>
    </xf>
    <xf numFmtId="0" fontId="11" fillId="0" borderId="44" xfId="0" applyFont="1" applyBorder="1" applyAlignment="1"/>
    <xf numFmtId="0" fontId="3" fillId="0" borderId="15" xfId="0" applyFont="1" applyFill="1" applyBorder="1" applyAlignment="1">
      <alignment horizontal="center" vertical="top"/>
    </xf>
    <xf numFmtId="0" fontId="3" fillId="0" borderId="17" xfId="0" applyFont="1" applyFill="1" applyBorder="1" applyAlignment="1">
      <alignment horizontal="center" vertical="top"/>
    </xf>
    <xf numFmtId="0" fontId="3" fillId="0" borderId="4" xfId="0" applyFont="1" applyFill="1" applyBorder="1" applyAlignment="1">
      <alignment horizontal="center" vertical="top"/>
    </xf>
    <xf numFmtId="0" fontId="3" fillId="0" borderId="62" xfId="0" applyFont="1" applyFill="1" applyBorder="1" applyAlignment="1">
      <alignment horizontal="center" vertical="top"/>
    </xf>
    <xf numFmtId="49" fontId="6" fillId="0" borderId="0" xfId="0" applyNumberFormat="1" applyFont="1" applyFill="1" applyBorder="1" applyAlignment="1">
      <alignment vertical="top"/>
    </xf>
    <xf numFmtId="49" fontId="6" fillId="0" borderId="0" xfId="0" applyNumberFormat="1" applyFont="1" applyFill="1" applyBorder="1" applyAlignment="1">
      <alignment horizontal="right" vertical="top"/>
    </xf>
    <xf numFmtId="0" fontId="2" fillId="0" borderId="0" xfId="0" applyFont="1" applyFill="1" applyBorder="1" applyAlignment="1">
      <alignment horizontal="center" vertical="top" wrapText="1"/>
    </xf>
    <xf numFmtId="164" fontId="7" fillId="3" borderId="3" xfId="0" applyNumberFormat="1" applyFont="1" applyFill="1" applyBorder="1" applyAlignment="1">
      <alignment horizontal="center" vertical="center"/>
    </xf>
    <xf numFmtId="0" fontId="8" fillId="0" borderId="52" xfId="0" applyFont="1" applyFill="1" applyBorder="1" applyAlignment="1">
      <alignment horizontal="center" vertical="top" wrapText="1"/>
    </xf>
    <xf numFmtId="0" fontId="8" fillId="0" borderId="19" xfId="0" applyFont="1" applyFill="1" applyBorder="1" applyAlignment="1">
      <alignment horizontal="center" vertical="top" wrapText="1"/>
    </xf>
    <xf numFmtId="0" fontId="26" fillId="0" borderId="0" xfId="0" applyFont="1" applyAlignment="1">
      <alignment vertical="top"/>
    </xf>
    <xf numFmtId="0" fontId="26" fillId="0" borderId="0" xfId="0" applyNumberFormat="1" applyFont="1" applyAlignment="1">
      <alignment vertical="top"/>
    </xf>
    <xf numFmtId="0" fontId="26" fillId="0" borderId="0" xfId="0" applyFont="1" applyAlignment="1">
      <alignment horizontal="center" vertical="top"/>
    </xf>
    <xf numFmtId="164" fontId="21" fillId="0" borderId="26" xfId="0" applyNumberFormat="1" applyFont="1" applyFill="1" applyBorder="1" applyAlignment="1">
      <alignment horizontal="center" vertical="top"/>
    </xf>
    <xf numFmtId="164" fontId="21" fillId="0" borderId="30" xfId="0" applyNumberFormat="1" applyFont="1" applyFill="1" applyBorder="1" applyAlignment="1">
      <alignment horizontal="center" vertical="top"/>
    </xf>
    <xf numFmtId="0" fontId="8" fillId="0" borderId="19" xfId="0" applyFont="1" applyFill="1" applyBorder="1" applyAlignment="1">
      <alignment horizontal="center" vertical="top" wrapText="1"/>
    </xf>
    <xf numFmtId="0" fontId="8" fillId="0" borderId="67" xfId="0" applyFont="1" applyFill="1" applyBorder="1" applyAlignment="1">
      <alignment horizontal="left" vertical="top" wrapText="1"/>
    </xf>
    <xf numFmtId="0" fontId="8" fillId="0" borderId="43" xfId="0" applyFont="1" applyFill="1" applyBorder="1" applyAlignment="1">
      <alignment horizontal="left" vertical="top" wrapText="1"/>
    </xf>
    <xf numFmtId="49" fontId="9" fillId="0" borderId="5" xfId="0" applyNumberFormat="1" applyFont="1" applyBorder="1" applyAlignment="1">
      <alignment horizontal="center" vertical="top"/>
    </xf>
    <xf numFmtId="49" fontId="2" fillId="0" borderId="5" xfId="0" applyNumberFormat="1" applyFont="1" applyBorder="1" applyAlignment="1">
      <alignment horizontal="center" vertical="top"/>
    </xf>
    <xf numFmtId="0" fontId="6" fillId="0" borderId="27" xfId="0" applyFont="1" applyFill="1" applyBorder="1" applyAlignment="1">
      <alignment vertical="top" wrapText="1"/>
    </xf>
    <xf numFmtId="0" fontId="6" fillId="0" borderId="43" xfId="0" applyFont="1" applyFill="1" applyBorder="1" applyAlignment="1">
      <alignment horizontal="left" vertical="top" wrapText="1"/>
    </xf>
    <xf numFmtId="49" fontId="7" fillId="0" borderId="15" xfId="0" applyNumberFormat="1" applyFont="1" applyBorder="1" applyAlignment="1">
      <alignment horizontal="center" vertical="top"/>
    </xf>
    <xf numFmtId="49" fontId="7" fillId="0" borderId="28" xfId="0" applyNumberFormat="1" applyFont="1" applyBorder="1" applyAlignment="1">
      <alignment horizontal="center" vertical="top" wrapText="1"/>
    </xf>
    <xf numFmtId="0" fontId="11" fillId="0" borderId="32" xfId="0" applyFont="1" applyBorder="1" applyAlignment="1">
      <alignment horizontal="center" vertical="top" wrapText="1"/>
    </xf>
    <xf numFmtId="0" fontId="6" fillId="0" borderId="33" xfId="0" applyFont="1" applyFill="1" applyBorder="1" applyAlignment="1">
      <alignment horizontal="left" vertical="top" wrapText="1"/>
    </xf>
    <xf numFmtId="49" fontId="22" fillId="0" borderId="0" xfId="0" applyNumberFormat="1" applyFont="1" applyFill="1" applyBorder="1" applyAlignment="1">
      <alignment horizontal="center" vertical="top" wrapText="1"/>
    </xf>
    <xf numFmtId="0" fontId="11" fillId="0" borderId="0" xfId="0" applyFont="1" applyAlignment="1">
      <alignment vertical="top" wrapText="1"/>
    </xf>
    <xf numFmtId="49" fontId="2" fillId="0" borderId="52" xfId="0" applyNumberFormat="1" applyFont="1" applyBorder="1" applyAlignment="1">
      <alignment horizontal="center" vertical="top" wrapText="1"/>
    </xf>
    <xf numFmtId="0" fontId="11" fillId="0" borderId="44" xfId="0" applyFont="1" applyBorder="1" applyAlignment="1">
      <alignment horizontal="center" vertical="top" wrapText="1"/>
    </xf>
    <xf numFmtId="49" fontId="7" fillId="2" borderId="54" xfId="0" applyNumberFormat="1" applyFont="1" applyFill="1" applyBorder="1" applyAlignment="1">
      <alignment horizontal="center" vertical="top"/>
    </xf>
    <xf numFmtId="49" fontId="7" fillId="3" borderId="15" xfId="0" applyNumberFormat="1" applyFont="1" applyFill="1" applyBorder="1" applyAlignment="1">
      <alignment horizontal="center" vertical="top"/>
    </xf>
    <xf numFmtId="49" fontId="7" fillId="2" borderId="61" xfId="0" applyNumberFormat="1" applyFont="1" applyFill="1" applyBorder="1" applyAlignment="1">
      <alignment horizontal="center" vertical="top"/>
    </xf>
    <xf numFmtId="49" fontId="7" fillId="3" borderId="20" xfId="0" applyNumberFormat="1" applyFont="1" applyFill="1" applyBorder="1" applyAlignment="1">
      <alignment horizontal="center" vertical="top"/>
    </xf>
    <xf numFmtId="49" fontId="7" fillId="0" borderId="20" xfId="0" applyNumberFormat="1" applyFont="1" applyBorder="1" applyAlignment="1">
      <alignment horizontal="center" vertical="top"/>
    </xf>
    <xf numFmtId="49" fontId="7" fillId="0" borderId="28" xfId="0" applyNumberFormat="1" applyFont="1" applyBorder="1" applyAlignment="1">
      <alignment horizontal="center" vertical="top"/>
    </xf>
    <xf numFmtId="49" fontId="7" fillId="0" borderId="32" xfId="0" applyNumberFormat="1" applyFont="1" applyBorder="1" applyAlignment="1">
      <alignment horizontal="center" vertical="top"/>
    </xf>
    <xf numFmtId="49" fontId="9" fillId="0" borderId="52" xfId="0" applyNumberFormat="1" applyFont="1" applyBorder="1" applyAlignment="1">
      <alignment horizontal="center" vertical="top"/>
    </xf>
    <xf numFmtId="49" fontId="9" fillId="0" borderId="44" xfId="0" applyNumberFormat="1" applyFont="1" applyBorder="1" applyAlignment="1">
      <alignment horizontal="center" vertical="top"/>
    </xf>
    <xf numFmtId="49" fontId="2" fillId="0" borderId="53" xfId="0" applyNumberFormat="1" applyFont="1" applyBorder="1" applyAlignment="1">
      <alignment horizontal="center" vertical="top"/>
    </xf>
    <xf numFmtId="49" fontId="7" fillId="2" borderId="16" xfId="0" applyNumberFormat="1" applyFont="1" applyFill="1" applyBorder="1" applyAlignment="1">
      <alignment horizontal="center" vertical="top"/>
    </xf>
    <xf numFmtId="49" fontId="7" fillId="2" borderId="10" xfId="0" applyNumberFormat="1" applyFont="1" applyFill="1" applyBorder="1" applyAlignment="1">
      <alignment horizontal="center" vertical="top"/>
    </xf>
    <xf numFmtId="49" fontId="7" fillId="3" borderId="27" xfId="0" applyNumberFormat="1" applyFont="1" applyFill="1" applyBorder="1" applyAlignment="1">
      <alignment horizontal="center" vertical="top"/>
    </xf>
    <xf numFmtId="49" fontId="7" fillId="3" borderId="74" xfId="0" applyNumberFormat="1" applyFont="1" applyFill="1" applyBorder="1" applyAlignment="1">
      <alignment horizontal="center" vertical="top"/>
    </xf>
    <xf numFmtId="0" fontId="6" fillId="0" borderId="37" xfId="0" applyFont="1" applyFill="1" applyBorder="1" applyAlignment="1">
      <alignment horizontal="left" vertical="top" wrapText="1"/>
    </xf>
    <xf numFmtId="0" fontId="6" fillId="0" borderId="42" xfId="0" applyFont="1" applyFill="1" applyBorder="1" applyAlignment="1">
      <alignment horizontal="left" vertical="top" wrapText="1"/>
    </xf>
    <xf numFmtId="0" fontId="2" fillId="0" borderId="1" xfId="0" applyFont="1" applyBorder="1" applyAlignment="1">
      <alignment horizontal="center" vertical="center" textRotation="90" wrapText="1"/>
    </xf>
    <xf numFmtId="49" fontId="2" fillId="0" borderId="52" xfId="0" applyNumberFormat="1" applyFont="1" applyBorder="1" applyAlignment="1">
      <alignment horizontal="center" vertical="top"/>
    </xf>
    <xf numFmtId="49" fontId="2" fillId="0" borderId="44" xfId="0" applyNumberFormat="1" applyFont="1" applyBorder="1" applyAlignment="1">
      <alignment horizontal="center" vertical="top"/>
    </xf>
    <xf numFmtId="0" fontId="8" fillId="0" borderId="45" xfId="0" applyFont="1" applyFill="1" applyBorder="1" applyAlignment="1">
      <alignment horizontal="left" vertical="top" wrapText="1"/>
    </xf>
    <xf numFmtId="0" fontId="8" fillId="0" borderId="19" xfId="0" applyFont="1" applyFill="1" applyBorder="1" applyAlignment="1">
      <alignment horizontal="center" vertical="top" wrapText="1"/>
    </xf>
    <xf numFmtId="164" fontId="8" fillId="0" borderId="30" xfId="0" applyNumberFormat="1" applyFont="1" applyFill="1" applyBorder="1" applyAlignment="1">
      <alignment horizontal="center" vertical="center"/>
    </xf>
    <xf numFmtId="164" fontId="8" fillId="0" borderId="0" xfId="0" applyNumberFormat="1" applyFont="1" applyFill="1" applyBorder="1" applyAlignment="1">
      <alignment horizontal="center" vertical="center"/>
    </xf>
    <xf numFmtId="164" fontId="7" fillId="0" borderId="61" xfId="0" applyNumberFormat="1" applyFont="1" applyFill="1" applyBorder="1" applyAlignment="1">
      <alignment horizontal="center" vertical="center"/>
    </xf>
    <xf numFmtId="164" fontId="8" fillId="0" borderId="19" xfId="0" applyNumberFormat="1" applyFont="1" applyFill="1" applyBorder="1" applyAlignment="1">
      <alignment horizontal="center" vertical="center"/>
    </xf>
    <xf numFmtId="164" fontId="6" fillId="5" borderId="61" xfId="0" applyNumberFormat="1" applyFont="1" applyFill="1" applyBorder="1" applyAlignment="1">
      <alignment horizontal="left" vertical="center" wrapText="1"/>
    </xf>
    <xf numFmtId="0" fontId="8" fillId="0" borderId="0" xfId="0" applyFont="1" applyBorder="1" applyAlignment="1">
      <alignment horizontal="center" vertical="top"/>
    </xf>
    <xf numFmtId="0" fontId="8" fillId="0" borderId="19" xfId="0" applyFont="1" applyBorder="1" applyAlignment="1">
      <alignment horizontal="center" vertical="top"/>
    </xf>
    <xf numFmtId="0" fontId="8" fillId="0" borderId="57" xfId="0" applyFont="1" applyBorder="1" applyAlignment="1">
      <alignment horizontal="center" vertical="top"/>
    </xf>
    <xf numFmtId="0" fontId="8" fillId="0" borderId="44" xfId="0" applyFont="1" applyFill="1" applyBorder="1" applyAlignment="1">
      <alignment horizontal="center" vertical="top" wrapText="1"/>
    </xf>
    <xf numFmtId="0" fontId="8" fillId="0" borderId="18" xfId="0" applyFont="1" applyFill="1" applyBorder="1" applyAlignment="1">
      <alignment horizontal="center" vertical="top" wrapText="1"/>
    </xf>
    <xf numFmtId="0" fontId="8" fillId="0" borderId="60" xfId="0" applyFont="1" applyBorder="1" applyAlignment="1">
      <alignment horizontal="center" vertical="top"/>
    </xf>
    <xf numFmtId="0" fontId="8" fillId="0" borderId="45" xfId="0" applyFont="1" applyFill="1" applyBorder="1" applyAlignment="1">
      <alignment horizontal="center" vertical="top" wrapText="1"/>
    </xf>
    <xf numFmtId="0" fontId="8" fillId="0" borderId="57" xfId="0" applyFont="1" applyFill="1" applyBorder="1" applyAlignment="1">
      <alignment horizontal="center" vertical="top" wrapText="1"/>
    </xf>
    <xf numFmtId="0" fontId="8" fillId="0" borderId="44" xfId="0" applyFont="1" applyFill="1" applyBorder="1" applyAlignment="1">
      <alignment horizontal="left" vertical="top" wrapText="1"/>
    </xf>
    <xf numFmtId="0" fontId="15" fillId="0" borderId="46" xfId="0" applyFont="1" applyBorder="1" applyAlignment="1">
      <alignment wrapText="1"/>
    </xf>
    <xf numFmtId="0" fontId="8" fillId="0" borderId="53" xfId="0" applyFont="1" applyFill="1" applyBorder="1" applyAlignment="1">
      <alignment horizontal="center" vertical="top" wrapText="1"/>
    </xf>
    <xf numFmtId="0" fontId="8" fillId="0" borderId="64" xfId="0" applyFont="1" applyFill="1" applyBorder="1" applyAlignment="1">
      <alignment horizontal="center" vertical="top" wrapText="1"/>
    </xf>
    <xf numFmtId="164" fontId="7" fillId="4" borderId="55" xfId="0" applyNumberFormat="1" applyFont="1" applyFill="1" applyBorder="1" applyAlignment="1">
      <alignment horizontal="center" vertical="center"/>
    </xf>
    <xf numFmtId="164" fontId="8" fillId="0" borderId="27" xfId="0" applyNumberFormat="1" applyFont="1" applyFill="1" applyBorder="1" applyAlignment="1">
      <alignment horizontal="center" vertical="center"/>
    </xf>
    <xf numFmtId="164" fontId="8" fillId="0" borderId="7" xfId="0" applyNumberFormat="1" applyFont="1" applyFill="1" applyBorder="1" applyAlignment="1">
      <alignment horizontal="center" vertical="center"/>
    </xf>
    <xf numFmtId="164" fontId="8" fillId="0" borderId="5" xfId="0" applyNumberFormat="1" applyFont="1" applyFill="1" applyBorder="1" applyAlignment="1">
      <alignment horizontal="center" vertical="center" wrapText="1"/>
    </xf>
    <xf numFmtId="164" fontId="8" fillId="0" borderId="19" xfId="0" applyNumberFormat="1" applyFont="1" applyFill="1" applyBorder="1" applyAlignment="1">
      <alignment horizontal="center" vertical="center" wrapText="1"/>
    </xf>
    <xf numFmtId="164" fontId="7" fillId="0" borderId="19" xfId="0" applyNumberFormat="1" applyFont="1" applyFill="1" applyBorder="1" applyAlignment="1">
      <alignment horizontal="center" vertical="center" wrapText="1"/>
    </xf>
    <xf numFmtId="164" fontId="7" fillId="4" borderId="34" xfId="0" applyNumberFormat="1" applyFont="1" applyFill="1" applyBorder="1" applyAlignment="1">
      <alignment horizontal="center" vertical="center"/>
    </xf>
    <xf numFmtId="0" fontId="10" fillId="4" borderId="51" xfId="0" applyFont="1" applyFill="1" applyBorder="1" applyAlignment="1">
      <alignment horizontal="center" vertical="top"/>
    </xf>
    <xf numFmtId="164" fontId="7" fillId="4" borderId="65" xfId="0" applyNumberFormat="1" applyFont="1" applyFill="1" applyBorder="1" applyAlignment="1">
      <alignment horizontal="center" vertical="center"/>
    </xf>
    <xf numFmtId="49" fontId="6" fillId="0" borderId="0" xfId="0" applyNumberFormat="1" applyFont="1" applyFill="1" applyBorder="1" applyAlignment="1">
      <alignment horizontal="left" vertical="top" wrapText="1"/>
    </xf>
    <xf numFmtId="0" fontId="0" fillId="0" borderId="0" xfId="0" applyBorder="1" applyAlignment="1">
      <alignment horizontal="left" vertical="top" wrapText="1"/>
    </xf>
    <xf numFmtId="0" fontId="13" fillId="0" borderId="0" xfId="0" applyNumberFormat="1" applyFont="1" applyAlignment="1">
      <alignment vertical="top"/>
    </xf>
    <xf numFmtId="0" fontId="13" fillId="0" borderId="0" xfId="0" applyFont="1" applyAlignment="1">
      <alignment vertical="top"/>
    </xf>
    <xf numFmtId="0" fontId="13" fillId="0" borderId="0" xfId="0" applyFont="1" applyAlignment="1">
      <alignment horizontal="center" vertical="top"/>
    </xf>
    <xf numFmtId="0" fontId="30" fillId="0" borderId="0" xfId="0" applyFont="1" applyAlignment="1">
      <alignment vertical="top"/>
    </xf>
    <xf numFmtId="0" fontId="6" fillId="0" borderId="5" xfId="0" applyFont="1" applyFill="1" applyBorder="1" applyAlignment="1">
      <alignment horizontal="left" vertical="top"/>
    </xf>
    <xf numFmtId="0" fontId="31" fillId="0" borderId="68" xfId="0" applyNumberFormat="1" applyFont="1" applyFill="1" applyBorder="1" applyAlignment="1">
      <alignment horizontal="center" vertical="top"/>
    </xf>
    <xf numFmtId="0" fontId="2" fillId="0" borderId="37" xfId="0" applyFont="1" applyBorder="1" applyAlignment="1">
      <alignment vertical="top"/>
    </xf>
    <xf numFmtId="0" fontId="31" fillId="0" borderId="29" xfId="0" applyNumberFormat="1" applyFont="1" applyFill="1" applyBorder="1" applyAlignment="1">
      <alignment horizontal="center" vertical="top"/>
    </xf>
    <xf numFmtId="0" fontId="8" fillId="0" borderId="53" xfId="0" applyFont="1" applyFill="1" applyBorder="1" applyAlignment="1">
      <alignment horizontal="center" vertical="top"/>
    </xf>
    <xf numFmtId="164" fontId="8" fillId="0" borderId="63" xfId="0" applyNumberFormat="1" applyFont="1" applyFill="1" applyBorder="1" applyAlignment="1">
      <alignment horizontal="center" vertical="top"/>
    </xf>
    <xf numFmtId="164" fontId="8" fillId="0" borderId="59" xfId="0" applyNumberFormat="1" applyFont="1" applyFill="1" applyBorder="1" applyAlignment="1">
      <alignment horizontal="center" vertical="top"/>
    </xf>
    <xf numFmtId="164" fontId="7" fillId="0" borderId="78" xfId="0" applyNumberFormat="1" applyFont="1" applyFill="1" applyBorder="1" applyAlignment="1">
      <alignment horizontal="center" vertical="top"/>
    </xf>
    <xf numFmtId="164" fontId="8" fillId="0" borderId="58" xfId="0" applyNumberFormat="1" applyFont="1" applyFill="1" applyBorder="1" applyAlignment="1">
      <alignment horizontal="center" vertical="top"/>
    </xf>
    <xf numFmtId="164" fontId="8" fillId="5" borderId="64" xfId="0" applyNumberFormat="1" applyFont="1" applyFill="1" applyBorder="1" applyAlignment="1">
      <alignment horizontal="center" vertical="top"/>
    </xf>
    <xf numFmtId="164" fontId="8" fillId="0" borderId="53" xfId="0" applyNumberFormat="1" applyFont="1" applyFill="1" applyBorder="1" applyAlignment="1">
      <alignment horizontal="center" vertical="top"/>
    </xf>
    <xf numFmtId="0" fontId="15" fillId="0" borderId="53" xfId="0" applyFont="1" applyBorder="1" applyAlignment="1">
      <alignment horizontal="left" vertical="top"/>
    </xf>
    <xf numFmtId="0" fontId="31" fillId="0" borderId="61" xfId="0" applyNumberFormat="1" applyFont="1" applyFill="1" applyBorder="1" applyAlignment="1">
      <alignment horizontal="center" vertical="top"/>
    </xf>
    <xf numFmtId="0" fontId="2" fillId="0" borderId="7" xfId="0" applyFont="1" applyBorder="1" applyAlignment="1">
      <alignment vertical="top"/>
    </xf>
    <xf numFmtId="0" fontId="31" fillId="0" borderId="21" xfId="0" applyNumberFormat="1" applyFont="1" applyFill="1" applyBorder="1" applyAlignment="1">
      <alignment horizontal="center" vertical="top"/>
    </xf>
    <xf numFmtId="9" fontId="31" fillId="0" borderId="61" xfId="0" applyNumberFormat="1" applyFont="1" applyFill="1" applyBorder="1" applyAlignment="1">
      <alignment horizontal="center" vertical="top"/>
    </xf>
    <xf numFmtId="9" fontId="31" fillId="0" borderId="21" xfId="0" applyNumberFormat="1" applyFont="1" applyFill="1" applyBorder="1" applyAlignment="1">
      <alignment horizontal="center" vertical="top"/>
    </xf>
    <xf numFmtId="0" fontId="2" fillId="0" borderId="0" xfId="0" applyFont="1" applyBorder="1" applyAlignment="1">
      <alignment horizontal="left" vertical="top"/>
    </xf>
    <xf numFmtId="0" fontId="15" fillId="0" borderId="46" xfId="0" applyFont="1" applyBorder="1" applyAlignment="1">
      <alignment horizontal="left" vertical="top"/>
    </xf>
    <xf numFmtId="9" fontId="31" fillId="0" borderId="46" xfId="0" applyNumberFormat="1" applyFont="1" applyFill="1" applyBorder="1" applyAlignment="1">
      <alignment horizontal="center" vertical="top"/>
    </xf>
    <xf numFmtId="0" fontId="2" fillId="0" borderId="42" xfId="0" applyFont="1" applyBorder="1" applyAlignment="1">
      <alignment vertical="top"/>
    </xf>
    <xf numFmtId="9" fontId="31" fillId="0" borderId="33" xfId="0" applyNumberFormat="1" applyFont="1" applyFill="1" applyBorder="1" applyAlignment="1">
      <alignment horizontal="center" vertical="top"/>
    </xf>
    <xf numFmtId="0" fontId="2" fillId="0" borderId="0" xfId="0" applyFont="1" applyFill="1" applyBorder="1" applyAlignment="1">
      <alignment vertical="top"/>
    </xf>
    <xf numFmtId="164" fontId="8" fillId="0" borderId="54" xfId="0" applyNumberFormat="1" applyFont="1" applyFill="1" applyBorder="1" applyAlignment="1">
      <alignment horizontal="center" vertical="top"/>
    </xf>
    <xf numFmtId="0" fontId="6" fillId="0" borderId="54" xfId="0" applyFont="1" applyFill="1" applyBorder="1" applyAlignment="1">
      <alignment horizontal="left" vertical="top"/>
    </xf>
    <xf numFmtId="164" fontId="8" fillId="0" borderId="56" xfId="0" applyNumberFormat="1" applyFont="1" applyFill="1" applyBorder="1" applyAlignment="1">
      <alignment horizontal="center" vertical="top"/>
    </xf>
    <xf numFmtId="0" fontId="15" fillId="0" borderId="56" xfId="0" applyFont="1" applyBorder="1" applyAlignment="1">
      <alignment horizontal="left" vertical="top"/>
    </xf>
    <xf numFmtId="0" fontId="8" fillId="0" borderId="61" xfId="0" applyNumberFormat="1" applyFont="1" applyFill="1" applyBorder="1" applyAlignment="1">
      <alignment horizontal="center" vertical="top"/>
    </xf>
    <xf numFmtId="0" fontId="8" fillId="0" borderId="21" xfId="0" applyNumberFormat="1" applyFont="1" applyFill="1" applyBorder="1" applyAlignment="1">
      <alignment horizontal="center" vertical="top"/>
    </xf>
    <xf numFmtId="164" fontId="8" fillId="0" borderId="61" xfId="0" applyNumberFormat="1" applyFont="1" applyFill="1" applyBorder="1" applyAlignment="1">
      <alignment horizontal="center" vertical="top"/>
    </xf>
    <xf numFmtId="164" fontId="7" fillId="4" borderId="55" xfId="0" applyNumberFormat="1" applyFont="1" applyFill="1" applyBorder="1" applyAlignment="1">
      <alignment horizontal="center" vertical="top"/>
    </xf>
    <xf numFmtId="0" fontId="15" fillId="0" borderId="46" xfId="0" applyFont="1" applyBorder="1" applyAlignment="1">
      <alignment horizontal="left" vertical="center"/>
    </xf>
    <xf numFmtId="0" fontId="8" fillId="0" borderId="46" xfId="0" applyNumberFormat="1" applyFont="1" applyFill="1" applyBorder="1" applyAlignment="1">
      <alignment horizontal="center" vertical="top"/>
    </xf>
    <xf numFmtId="0" fontId="8" fillId="0" borderId="33" xfId="0" applyNumberFormat="1" applyFont="1" applyFill="1" applyBorder="1" applyAlignment="1">
      <alignment horizontal="center" vertical="top"/>
    </xf>
    <xf numFmtId="0" fontId="8" fillId="0" borderId="68" xfId="0" applyFont="1" applyFill="1" applyBorder="1" applyAlignment="1">
      <alignment horizontal="center" vertical="top" wrapText="1"/>
    </xf>
    <xf numFmtId="0" fontId="8" fillId="0" borderId="37" xfId="0" applyFont="1" applyFill="1" applyBorder="1" applyAlignment="1">
      <alignment horizontal="center" vertical="top" wrapText="1"/>
    </xf>
    <xf numFmtId="0" fontId="8" fillId="0" borderId="29" xfId="0" applyFont="1" applyFill="1" applyBorder="1" applyAlignment="1">
      <alignment horizontal="center" vertical="top" wrapText="1"/>
    </xf>
    <xf numFmtId="0" fontId="8" fillId="0" borderId="66" xfId="0" applyFont="1" applyFill="1" applyBorder="1" applyAlignment="1">
      <alignment horizontal="center" vertical="top"/>
    </xf>
    <xf numFmtId="164" fontId="8" fillId="0" borderId="73" xfId="0" applyNumberFormat="1" applyFont="1" applyFill="1" applyBorder="1" applyAlignment="1">
      <alignment horizontal="center" vertical="top"/>
    </xf>
    <xf numFmtId="164" fontId="7" fillId="0" borderId="39" xfId="0" applyNumberFormat="1" applyFont="1" applyFill="1" applyBorder="1" applyAlignment="1">
      <alignment horizontal="center" vertical="top"/>
    </xf>
    <xf numFmtId="164" fontId="8" fillId="0" borderId="76" xfId="0" applyNumberFormat="1" applyFont="1" applyFill="1" applyBorder="1" applyAlignment="1">
      <alignment horizontal="center" vertical="top"/>
    </xf>
    <xf numFmtId="164" fontId="8" fillId="5" borderId="60" xfId="0" applyNumberFormat="1" applyFont="1" applyFill="1" applyBorder="1" applyAlignment="1">
      <alignment horizontal="center" vertical="top"/>
    </xf>
    <xf numFmtId="0" fontId="8" fillId="0" borderId="61" xfId="0" applyFont="1" applyFill="1" applyBorder="1" applyAlignment="1">
      <alignment horizontal="center" vertical="top" wrapText="1"/>
    </xf>
    <xf numFmtId="0" fontId="8" fillId="0" borderId="7" xfId="0" applyFont="1" applyFill="1" applyBorder="1" applyAlignment="1">
      <alignment horizontal="center" vertical="top" wrapText="1"/>
    </xf>
    <xf numFmtId="0" fontId="8" fillId="0" borderId="21" xfId="0" applyFont="1" applyFill="1" applyBorder="1" applyAlignment="1">
      <alignment horizontal="center" vertical="top" wrapText="1"/>
    </xf>
    <xf numFmtId="0" fontId="31" fillId="0" borderId="61" xfId="0" applyFont="1" applyFill="1" applyBorder="1" applyAlignment="1">
      <alignment horizontal="center" vertical="top" wrapText="1"/>
    </xf>
    <xf numFmtId="0" fontId="31" fillId="0" borderId="7" xfId="0" applyFont="1" applyFill="1" applyBorder="1" applyAlignment="1">
      <alignment horizontal="center" vertical="top" wrapText="1"/>
    </xf>
    <xf numFmtId="0" fontId="31" fillId="0" borderId="21" xfId="0" applyFont="1" applyFill="1" applyBorder="1" applyAlignment="1">
      <alignment horizontal="center" vertical="top" wrapText="1"/>
    </xf>
    <xf numFmtId="0" fontId="31" fillId="0" borderId="46" xfId="0" applyFont="1" applyFill="1" applyBorder="1" applyAlignment="1">
      <alignment horizontal="center" vertical="top" wrapText="1"/>
    </xf>
    <xf numFmtId="0" fontId="31" fillId="0" borderId="42" xfId="0" applyFont="1" applyFill="1" applyBorder="1" applyAlignment="1">
      <alignment horizontal="center" vertical="top" wrapText="1"/>
    </xf>
    <xf numFmtId="0" fontId="31" fillId="0" borderId="33" xfId="0" applyFont="1" applyFill="1" applyBorder="1" applyAlignment="1">
      <alignment horizontal="center" vertical="top" wrapText="1"/>
    </xf>
    <xf numFmtId="0" fontId="8" fillId="0" borderId="36" xfId="0" applyNumberFormat="1" applyFont="1" applyFill="1" applyBorder="1" applyAlignment="1">
      <alignment horizontal="center" vertical="top"/>
    </xf>
    <xf numFmtId="0" fontId="8" fillId="0" borderId="28" xfId="0" applyNumberFormat="1" applyFont="1" applyFill="1" applyBorder="1" applyAlignment="1">
      <alignment horizontal="center" vertical="top"/>
    </xf>
    <xf numFmtId="0" fontId="8" fillId="0" borderId="77" xfId="0" applyNumberFormat="1" applyFont="1" applyFill="1" applyBorder="1" applyAlignment="1">
      <alignment horizontal="center" vertical="top"/>
    </xf>
    <xf numFmtId="0" fontId="8" fillId="0" borderId="6" xfId="0" applyNumberFormat="1" applyFont="1" applyFill="1" applyBorder="1" applyAlignment="1">
      <alignment horizontal="center" vertical="top"/>
    </xf>
    <xf numFmtId="0" fontId="8" fillId="0" borderId="20" xfId="0" applyNumberFormat="1" applyFont="1" applyFill="1" applyBorder="1" applyAlignment="1">
      <alignment horizontal="center" vertical="top"/>
    </xf>
    <xf numFmtId="0" fontId="8" fillId="0" borderId="49" xfId="0" applyNumberFormat="1" applyFont="1" applyFill="1" applyBorder="1" applyAlignment="1">
      <alignment horizontal="center" vertical="top"/>
    </xf>
    <xf numFmtId="164" fontId="7" fillId="0" borderId="59" xfId="0" applyNumberFormat="1" applyFont="1" applyFill="1" applyBorder="1" applyAlignment="1">
      <alignment horizontal="center" vertical="top"/>
    </xf>
    <xf numFmtId="164" fontId="7" fillId="0" borderId="58" xfId="0" applyNumberFormat="1" applyFont="1" applyFill="1" applyBorder="1" applyAlignment="1">
      <alignment horizontal="center" vertical="top"/>
    </xf>
    <xf numFmtId="0" fontId="15" fillId="0" borderId="44" xfId="0" applyFont="1" applyBorder="1" applyAlignment="1">
      <alignment vertical="top" wrapText="1"/>
    </xf>
    <xf numFmtId="9" fontId="8" fillId="0" borderId="41" xfId="0" applyNumberFormat="1" applyFont="1" applyFill="1" applyBorder="1" applyAlignment="1">
      <alignment horizontal="center" vertical="top"/>
    </xf>
    <xf numFmtId="9" fontId="8" fillId="0" borderId="32" xfId="0" applyNumberFormat="1" applyFont="1" applyFill="1" applyBorder="1" applyAlignment="1">
      <alignment horizontal="center" vertical="top"/>
    </xf>
    <xf numFmtId="9" fontId="8" fillId="0" borderId="47" xfId="0" applyNumberFormat="1" applyFont="1" applyFill="1" applyBorder="1" applyAlignment="1">
      <alignment horizontal="center" vertical="top"/>
    </xf>
    <xf numFmtId="49" fontId="7" fillId="2" borderId="68" xfId="0" applyNumberFormat="1" applyFont="1" applyFill="1" applyBorder="1" applyAlignment="1">
      <alignment horizontal="center" vertical="top"/>
    </xf>
    <xf numFmtId="49" fontId="7" fillId="2" borderId="28" xfId="0" applyNumberFormat="1" applyFont="1" applyFill="1" applyBorder="1" applyAlignment="1">
      <alignment horizontal="center" vertical="top"/>
    </xf>
    <xf numFmtId="49" fontId="7" fillId="2" borderId="20" xfId="0" applyNumberFormat="1" applyFont="1" applyFill="1" applyBorder="1" applyAlignment="1">
      <alignment horizontal="center" vertical="top"/>
    </xf>
    <xf numFmtId="0" fontId="6" fillId="0" borderId="6" xfId="0" applyNumberFormat="1" applyFont="1" applyFill="1" applyBorder="1" applyAlignment="1">
      <alignment horizontal="center" vertical="top"/>
    </xf>
    <xf numFmtId="0" fontId="6" fillId="0" borderId="20" xfId="0" applyNumberFormat="1" applyFont="1" applyFill="1" applyBorder="1" applyAlignment="1">
      <alignment horizontal="center" vertical="top"/>
    </xf>
    <xf numFmtId="0" fontId="6" fillId="0" borderId="49" xfId="0" applyNumberFormat="1" applyFont="1" applyFill="1" applyBorder="1" applyAlignment="1">
      <alignment horizontal="center" vertical="top"/>
    </xf>
    <xf numFmtId="0" fontId="6" fillId="0" borderId="0" xfId="0" applyFont="1" applyFill="1" applyBorder="1" applyAlignment="1">
      <alignment vertical="top"/>
    </xf>
    <xf numFmtId="0" fontId="18" fillId="0" borderId="0" xfId="0" applyFont="1" applyBorder="1" applyAlignment="1">
      <alignment vertical="top"/>
    </xf>
    <xf numFmtId="0" fontId="18" fillId="0" borderId="0" xfId="0" applyFont="1" applyBorder="1" applyAlignment="1">
      <alignment horizontal="left" vertical="top"/>
    </xf>
    <xf numFmtId="49" fontId="7" fillId="2" borderId="46" xfId="0" applyNumberFormat="1" applyFont="1" applyFill="1" applyBorder="1" applyAlignment="1">
      <alignment horizontal="center" vertical="top"/>
    </xf>
    <xf numFmtId="49" fontId="7" fillId="2" borderId="32" xfId="0" applyNumberFormat="1" applyFont="1" applyFill="1" applyBorder="1" applyAlignment="1">
      <alignment horizontal="center" vertical="top"/>
    </xf>
    <xf numFmtId="0" fontId="15" fillId="0" borderId="44" xfId="0" applyFont="1" applyBorder="1" applyAlignment="1">
      <alignment horizontal="left" vertical="top"/>
    </xf>
    <xf numFmtId="1" fontId="31" fillId="0" borderId="36" xfId="0" applyNumberFormat="1" applyFont="1" applyFill="1" applyBorder="1" applyAlignment="1">
      <alignment horizontal="center" vertical="top"/>
    </xf>
    <xf numFmtId="49" fontId="31" fillId="0" borderId="28" xfId="0" applyNumberFormat="1" applyFont="1" applyFill="1" applyBorder="1" applyAlignment="1">
      <alignment horizontal="center" vertical="top"/>
    </xf>
    <xf numFmtId="0" fontId="8" fillId="0" borderId="29" xfId="0" applyNumberFormat="1" applyFont="1" applyFill="1" applyBorder="1" applyAlignment="1">
      <alignment horizontal="center" vertical="top"/>
    </xf>
    <xf numFmtId="0" fontId="11" fillId="0" borderId="53" xfId="0" applyFont="1" applyBorder="1" applyAlignment="1">
      <alignment horizontal="left" vertical="top"/>
    </xf>
    <xf numFmtId="1" fontId="31" fillId="0" borderId="6" xfId="0" applyNumberFormat="1" applyFont="1" applyFill="1" applyBorder="1" applyAlignment="1">
      <alignment horizontal="center" vertical="top"/>
    </xf>
    <xf numFmtId="49" fontId="31" fillId="0" borderId="20" xfId="0" applyNumberFormat="1" applyFont="1" applyFill="1" applyBorder="1" applyAlignment="1">
      <alignment horizontal="center" vertical="top"/>
    </xf>
    <xf numFmtId="0" fontId="11" fillId="0" borderId="57" xfId="0" applyFont="1" applyBorder="1" applyAlignment="1">
      <alignment horizontal="left" vertical="top"/>
    </xf>
    <xf numFmtId="9" fontId="31" fillId="0" borderId="6" xfId="0" applyNumberFormat="1" applyFont="1" applyFill="1" applyBorder="1" applyAlignment="1">
      <alignment horizontal="center" vertical="top"/>
    </xf>
    <xf numFmtId="9" fontId="31" fillId="0" borderId="20" xfId="0" applyNumberFormat="1" applyFont="1" applyFill="1" applyBorder="1" applyAlignment="1">
      <alignment horizontal="center" vertical="top"/>
    </xf>
    <xf numFmtId="0" fontId="15" fillId="0" borderId="44" xfId="0" applyFont="1" applyBorder="1" applyAlignment="1">
      <alignment horizontal="left" vertical="top" wrapText="1"/>
    </xf>
    <xf numFmtId="9" fontId="31" fillId="0" borderId="41" xfId="0" applyNumberFormat="1" applyFont="1" applyFill="1" applyBorder="1" applyAlignment="1">
      <alignment horizontal="center" vertical="top"/>
    </xf>
    <xf numFmtId="9" fontId="31" fillId="0" borderId="32" xfId="0" applyNumberFormat="1" applyFont="1" applyFill="1" applyBorder="1" applyAlignment="1">
      <alignment horizontal="center" vertical="top"/>
    </xf>
    <xf numFmtId="49" fontId="17" fillId="0" borderId="0" xfId="0" applyNumberFormat="1" applyFont="1" applyFill="1" applyBorder="1" applyAlignment="1">
      <alignment horizontal="center" vertical="top" wrapText="1"/>
    </xf>
    <xf numFmtId="9" fontId="8" fillId="0" borderId="6" xfId="0" applyNumberFormat="1" applyFont="1" applyFill="1" applyBorder="1" applyAlignment="1">
      <alignment horizontal="center" vertical="top"/>
    </xf>
    <xf numFmtId="9" fontId="8" fillId="0" borderId="20" xfId="0" applyNumberFormat="1" applyFont="1" applyFill="1" applyBorder="1" applyAlignment="1">
      <alignment horizontal="center" vertical="top"/>
    </xf>
    <xf numFmtId="9" fontId="8" fillId="0" borderId="21" xfId="0" applyNumberFormat="1" applyFont="1" applyFill="1" applyBorder="1" applyAlignment="1">
      <alignment horizontal="center" vertical="top"/>
    </xf>
    <xf numFmtId="0" fontId="8" fillId="0" borderId="45" xfId="0" applyFont="1" applyFill="1" applyBorder="1" applyAlignment="1">
      <alignment horizontal="left" vertical="top"/>
    </xf>
    <xf numFmtId="0" fontId="6" fillId="0" borderId="45" xfId="0" applyFont="1" applyFill="1" applyBorder="1" applyAlignment="1">
      <alignment horizontal="left" vertical="top" wrapText="1"/>
    </xf>
    <xf numFmtId="9" fontId="8" fillId="0" borderId="33" xfId="0" applyNumberFormat="1" applyFont="1" applyFill="1" applyBorder="1" applyAlignment="1">
      <alignment horizontal="center" vertical="top"/>
    </xf>
    <xf numFmtId="0" fontId="6" fillId="0" borderId="45" xfId="0" applyFont="1" applyFill="1" applyBorder="1" applyAlignment="1">
      <alignment horizontal="left" vertical="top"/>
    </xf>
    <xf numFmtId="0" fontId="6" fillId="0" borderId="56" xfId="0" applyFont="1" applyBorder="1" applyAlignment="1">
      <alignment horizontal="left" vertical="top"/>
    </xf>
    <xf numFmtId="0" fontId="6" fillId="0" borderId="68" xfId="0" applyFont="1" applyFill="1" applyBorder="1" applyAlignment="1">
      <alignment horizontal="left" vertical="top"/>
    </xf>
    <xf numFmtId="0" fontId="31" fillId="0" borderId="28" xfId="0" applyNumberFormat="1" applyFont="1" applyFill="1" applyBorder="1" applyAlignment="1">
      <alignment horizontal="center" vertical="top"/>
    </xf>
    <xf numFmtId="0" fontId="33" fillId="0" borderId="53" xfId="0" applyFont="1" applyFill="1" applyBorder="1" applyAlignment="1">
      <alignment horizontal="center" vertical="top"/>
    </xf>
    <xf numFmtId="164" fontId="33" fillId="0" borderId="63" xfId="0" applyNumberFormat="1" applyFont="1" applyFill="1" applyBorder="1" applyAlignment="1">
      <alignment horizontal="center" vertical="top"/>
    </xf>
    <xf numFmtId="0" fontId="11" fillId="0" borderId="61" xfId="0" applyFont="1" applyBorder="1" applyAlignment="1">
      <alignment horizontal="left" vertical="top"/>
    </xf>
    <xf numFmtId="0" fontId="31" fillId="0" borderId="6" xfId="0" applyNumberFormat="1" applyFont="1" applyFill="1" applyBorder="1" applyAlignment="1">
      <alignment horizontal="center" vertical="top"/>
    </xf>
    <xf numFmtId="0" fontId="31" fillId="0" borderId="20" xfId="0" applyNumberFormat="1" applyFont="1" applyFill="1" applyBorder="1" applyAlignment="1">
      <alignment horizontal="center" vertical="top"/>
    </xf>
    <xf numFmtId="0" fontId="8" fillId="0" borderId="57" xfId="0" applyFont="1" applyFill="1" applyBorder="1" applyAlignment="1">
      <alignment horizontal="center" vertical="top"/>
    </xf>
    <xf numFmtId="164" fontId="7" fillId="0" borderId="38" xfId="0" applyNumberFormat="1" applyFont="1" applyFill="1" applyBorder="1" applyAlignment="1">
      <alignment horizontal="center" vertical="top"/>
    </xf>
    <xf numFmtId="164" fontId="7" fillId="0" borderId="76" xfId="0" applyNumberFormat="1" applyFont="1" applyFill="1" applyBorder="1" applyAlignment="1">
      <alignment horizontal="center" vertical="top"/>
    </xf>
    <xf numFmtId="0" fontId="31" fillId="0" borderId="36" xfId="0" applyNumberFormat="1" applyFont="1" applyFill="1" applyBorder="1" applyAlignment="1">
      <alignment horizontal="center" vertical="top"/>
    </xf>
    <xf numFmtId="0" fontId="15" fillId="0" borderId="61" xfId="0" applyFont="1" applyBorder="1" applyAlignment="1">
      <alignment horizontal="left" vertical="top"/>
    </xf>
    <xf numFmtId="0" fontId="11" fillId="0" borderId="46" xfId="0" applyFont="1" applyBorder="1" applyAlignment="1">
      <alignment horizontal="left" vertical="top"/>
    </xf>
    <xf numFmtId="0" fontId="8" fillId="0" borderId="8" xfId="0" applyFont="1" applyFill="1" applyBorder="1" applyAlignment="1">
      <alignment horizontal="center" vertical="top"/>
    </xf>
    <xf numFmtId="164" fontId="8" fillId="0" borderId="10" xfId="0" applyNumberFormat="1" applyFont="1" applyFill="1" applyBorder="1" applyAlignment="1">
      <alignment horizontal="center" vertical="top"/>
    </xf>
    <xf numFmtId="164" fontId="7" fillId="0" borderId="9" xfId="0" applyNumberFormat="1" applyFont="1" applyFill="1" applyBorder="1" applyAlignment="1">
      <alignment horizontal="center" vertical="top"/>
    </xf>
    <xf numFmtId="164" fontId="7" fillId="0" borderId="79" xfId="0" applyNumberFormat="1" applyFont="1" applyFill="1" applyBorder="1" applyAlignment="1">
      <alignment horizontal="center" vertical="top"/>
    </xf>
    <xf numFmtId="164" fontId="7" fillId="0" borderId="11" xfId="0" applyNumberFormat="1" applyFont="1" applyFill="1" applyBorder="1" applyAlignment="1">
      <alignment horizontal="center" vertical="top"/>
    </xf>
    <xf numFmtId="164" fontId="8" fillId="5" borderId="12" xfId="0" applyNumberFormat="1" applyFont="1" applyFill="1" applyBorder="1" applyAlignment="1">
      <alignment horizontal="center" vertical="top"/>
    </xf>
    <xf numFmtId="164" fontId="8" fillId="0" borderId="8" xfId="0" applyNumberFormat="1" applyFont="1" applyFill="1" applyBorder="1" applyAlignment="1">
      <alignment horizontal="center" vertical="top"/>
    </xf>
    <xf numFmtId="0" fontId="33" fillId="0" borderId="48" xfId="0" applyFont="1" applyFill="1" applyBorder="1" applyAlignment="1">
      <alignment horizontal="center" vertical="top"/>
    </xf>
    <xf numFmtId="164" fontId="33" fillId="0" borderId="16" xfId="0" applyNumberFormat="1" applyFont="1" applyFill="1" applyBorder="1" applyAlignment="1">
      <alignment horizontal="center" vertical="top"/>
    </xf>
    <xf numFmtId="164" fontId="8" fillId="0" borderId="20" xfId="0" applyNumberFormat="1" applyFont="1" applyFill="1" applyBorder="1" applyAlignment="1">
      <alignment horizontal="center" vertical="top"/>
    </xf>
    <xf numFmtId="164" fontId="8" fillId="0" borderId="21" xfId="0" applyNumberFormat="1" applyFont="1" applyFill="1" applyBorder="1" applyAlignment="1">
      <alignment horizontal="center" vertical="top"/>
    </xf>
    <xf numFmtId="49" fontId="2" fillId="7" borderId="19" xfId="0" applyNumberFormat="1" applyFont="1" applyFill="1" applyBorder="1" applyAlignment="1">
      <alignment horizontal="center" vertical="top"/>
    </xf>
    <xf numFmtId="0" fontId="35" fillId="7" borderId="5" xfId="0" applyFont="1" applyFill="1" applyBorder="1" applyAlignment="1">
      <alignment horizontal="center" vertical="top"/>
    </xf>
    <xf numFmtId="164" fontId="7" fillId="7" borderId="16" xfId="0" applyNumberFormat="1" applyFont="1" applyFill="1" applyBorder="1" applyAlignment="1">
      <alignment horizontal="center" vertical="top"/>
    </xf>
    <xf numFmtId="164" fontId="7" fillId="7" borderId="15" xfId="0" applyNumberFormat="1" applyFont="1" applyFill="1" applyBorder="1" applyAlignment="1">
      <alignment horizontal="center" vertical="top"/>
    </xf>
    <xf numFmtId="164" fontId="7" fillId="7" borderId="26" xfId="0" applyNumberFormat="1" applyFont="1" applyFill="1" applyBorder="1" applyAlignment="1">
      <alignment horizontal="center" vertical="top"/>
    </xf>
    <xf numFmtId="164" fontId="7" fillId="7" borderId="17" xfId="0" applyNumberFormat="1" applyFont="1" applyFill="1" applyBorder="1" applyAlignment="1">
      <alignment horizontal="center" vertical="top"/>
    </xf>
    <xf numFmtId="164" fontId="21" fillId="7" borderId="18" xfId="0" applyNumberFormat="1" applyFont="1" applyFill="1" applyBorder="1" applyAlignment="1">
      <alignment horizontal="center" vertical="top"/>
    </xf>
    <xf numFmtId="164" fontId="7" fillId="7" borderId="5" xfId="0" applyNumberFormat="1" applyFont="1" applyFill="1" applyBorder="1" applyAlignment="1">
      <alignment horizontal="center" vertical="top"/>
    </xf>
    <xf numFmtId="9" fontId="8" fillId="0" borderId="36" xfId="0" applyNumberFormat="1" applyFont="1" applyFill="1" applyBorder="1" applyAlignment="1">
      <alignment horizontal="center" vertical="top"/>
    </xf>
    <xf numFmtId="9" fontId="8" fillId="0" borderId="28" xfId="0" applyNumberFormat="1" applyFont="1" applyFill="1" applyBorder="1" applyAlignment="1">
      <alignment horizontal="center" vertical="top"/>
    </xf>
    <xf numFmtId="9" fontId="8" fillId="0" borderId="29" xfId="0" applyNumberFormat="1" applyFont="1" applyFill="1" applyBorder="1" applyAlignment="1">
      <alignment horizontal="center" vertical="top"/>
    </xf>
    <xf numFmtId="0" fontId="0" fillId="0" borderId="53" xfId="0" applyBorder="1" applyAlignment="1">
      <alignment horizontal="center" vertical="top"/>
    </xf>
    <xf numFmtId="164" fontId="7" fillId="7" borderId="63" xfId="0" applyNumberFormat="1" applyFont="1" applyFill="1" applyBorder="1" applyAlignment="1">
      <alignment horizontal="center" vertical="top"/>
    </xf>
    <xf numFmtId="164" fontId="7" fillId="7" borderId="59" xfId="0" applyNumberFormat="1" applyFont="1" applyFill="1" applyBorder="1" applyAlignment="1">
      <alignment horizontal="center" vertical="top"/>
    </xf>
    <xf numFmtId="164" fontId="7" fillId="7" borderId="78" xfId="0" applyNumberFormat="1" applyFont="1" applyFill="1" applyBorder="1" applyAlignment="1">
      <alignment horizontal="center" vertical="top"/>
    </xf>
    <xf numFmtId="164" fontId="7" fillId="7" borderId="58" xfId="0" applyNumberFormat="1" applyFont="1" applyFill="1" applyBorder="1" applyAlignment="1">
      <alignment horizontal="center" vertical="top"/>
    </xf>
    <xf numFmtId="164" fontId="36" fillId="7" borderId="64" xfId="0" applyNumberFormat="1" applyFont="1" applyFill="1" applyBorder="1" applyAlignment="1">
      <alignment horizontal="center" vertical="top"/>
    </xf>
    <xf numFmtId="164" fontId="7" fillId="7" borderId="53" xfId="0" applyNumberFormat="1" applyFont="1" applyFill="1" applyBorder="1" applyAlignment="1">
      <alignment horizontal="center" vertical="top"/>
    </xf>
    <xf numFmtId="0" fontId="0" fillId="0" borderId="44" xfId="0" applyBorder="1" applyAlignment="1">
      <alignment horizontal="center" vertical="top"/>
    </xf>
    <xf numFmtId="164" fontId="7" fillId="7" borderId="41" xfId="0" applyNumberFormat="1" applyFont="1" applyFill="1" applyBorder="1" applyAlignment="1">
      <alignment horizontal="center" vertical="top"/>
    </xf>
    <xf numFmtId="0" fontId="6" fillId="0" borderId="30" xfId="0" applyFont="1" applyFill="1" applyBorder="1" applyAlignment="1">
      <alignment horizontal="left" vertical="top"/>
    </xf>
    <xf numFmtId="0" fontId="6" fillId="0" borderId="43" xfId="0" applyFont="1" applyFill="1" applyBorder="1" applyAlignment="1">
      <alignment horizontal="left" vertical="top"/>
    </xf>
    <xf numFmtId="0" fontId="6" fillId="0" borderId="67" xfId="0" applyFont="1" applyFill="1" applyBorder="1" applyAlignment="1">
      <alignment horizontal="left" vertical="top"/>
    </xf>
    <xf numFmtId="0" fontId="2" fillId="3" borderId="25" xfId="0" applyFont="1" applyFill="1" applyBorder="1" applyAlignment="1">
      <alignment vertical="top"/>
    </xf>
    <xf numFmtId="0" fontId="6" fillId="0" borderId="0" xfId="0" applyFont="1" applyFill="1" applyBorder="1" applyAlignment="1">
      <alignment horizontal="center" vertical="top"/>
    </xf>
    <xf numFmtId="0" fontId="17" fillId="0" borderId="0" xfId="0" applyNumberFormat="1" applyFont="1" applyAlignment="1">
      <alignment vertical="top"/>
    </xf>
    <xf numFmtId="0" fontId="17" fillId="0" borderId="0" xfId="0" applyFont="1" applyAlignment="1">
      <alignment horizontal="center" vertical="top"/>
    </xf>
    <xf numFmtId="0" fontId="37" fillId="0" borderId="0" xfId="0" applyFont="1" applyAlignment="1">
      <alignment vertical="top"/>
    </xf>
    <xf numFmtId="0" fontId="37" fillId="0" borderId="0" xfId="0" applyNumberFormat="1" applyFont="1" applyAlignment="1">
      <alignment vertical="top"/>
    </xf>
    <xf numFmtId="0" fontId="37" fillId="0" borderId="0" xfId="0" applyFont="1" applyAlignment="1">
      <alignment horizontal="center" vertical="top"/>
    </xf>
    <xf numFmtId="0" fontId="5" fillId="0" borderId="0" xfId="0" applyFont="1" applyAlignment="1">
      <alignment vertical="top"/>
    </xf>
    <xf numFmtId="0" fontId="16" fillId="0" borderId="0" xfId="0" applyFont="1" applyAlignment="1">
      <alignment horizontal="left" vertical="top" wrapText="1"/>
    </xf>
    <xf numFmtId="0" fontId="38" fillId="0" borderId="0" xfId="0" applyFont="1" applyAlignment="1">
      <alignment vertical="top"/>
    </xf>
    <xf numFmtId="0" fontId="5" fillId="0" borderId="0" xfId="0" applyFont="1" applyBorder="1" applyAlignment="1">
      <alignment vertical="top"/>
    </xf>
    <xf numFmtId="0" fontId="2" fillId="0" borderId="15" xfId="0" applyFont="1" applyFill="1" applyBorder="1" applyAlignment="1">
      <alignment horizontal="center" vertical="top" wrapText="1"/>
    </xf>
    <xf numFmtId="0" fontId="2" fillId="0" borderId="17" xfId="0" applyFont="1" applyFill="1" applyBorder="1" applyAlignment="1">
      <alignment horizontal="center" vertical="top" wrapText="1"/>
    </xf>
    <xf numFmtId="164" fontId="8" fillId="0" borderId="21" xfId="0" applyNumberFormat="1" applyFont="1" applyFill="1" applyBorder="1" applyAlignment="1">
      <alignment horizontal="center" vertical="center"/>
    </xf>
    <xf numFmtId="164" fontId="7" fillId="0" borderId="0" xfId="0" applyNumberFormat="1" applyFont="1" applyFill="1" applyBorder="1" applyAlignment="1">
      <alignment horizontal="center" vertical="center" wrapText="1"/>
    </xf>
    <xf numFmtId="0" fontId="2" fillId="0" borderId="59" xfId="0" applyFont="1" applyFill="1" applyBorder="1" applyAlignment="1">
      <alignment horizontal="center" vertical="top" wrapText="1"/>
    </xf>
    <xf numFmtId="0" fontId="2" fillId="0" borderId="58" xfId="0" applyFont="1" applyFill="1" applyBorder="1" applyAlignment="1">
      <alignment horizontal="center" vertical="top" wrapText="1"/>
    </xf>
    <xf numFmtId="0" fontId="2" fillId="0" borderId="32" xfId="0" applyFont="1" applyFill="1" applyBorder="1" applyAlignment="1">
      <alignment horizontal="center" vertical="top" wrapText="1"/>
    </xf>
    <xf numFmtId="0" fontId="2" fillId="0" borderId="33" xfId="0" applyFont="1" applyFill="1" applyBorder="1" applyAlignment="1">
      <alignment horizontal="center" vertical="top" wrapText="1"/>
    </xf>
    <xf numFmtId="0" fontId="2" fillId="0" borderId="45" xfId="0" applyFont="1" applyBorder="1" applyAlignment="1">
      <alignment vertical="top"/>
    </xf>
    <xf numFmtId="164" fontId="8" fillId="0" borderId="79" xfId="0" applyNumberFormat="1" applyFont="1" applyFill="1" applyBorder="1" applyAlignment="1">
      <alignment horizontal="center" vertical="center"/>
    </xf>
    <xf numFmtId="0" fontId="26" fillId="0" borderId="20" xfId="0" applyFont="1" applyFill="1" applyBorder="1" applyAlignment="1">
      <alignment horizontal="center" vertical="top" wrapText="1"/>
    </xf>
    <xf numFmtId="0" fontId="2" fillId="0" borderId="20" xfId="0" applyFont="1" applyFill="1" applyBorder="1" applyAlignment="1">
      <alignment horizontal="center" vertical="top" wrapText="1"/>
    </xf>
    <xf numFmtId="0" fontId="2" fillId="0" borderId="21" xfId="0" applyFont="1" applyFill="1" applyBorder="1" applyAlignment="1">
      <alignment horizontal="center" vertical="top" wrapText="1"/>
    </xf>
    <xf numFmtId="0" fontId="6" fillId="0" borderId="69" xfId="0" applyFont="1" applyFill="1" applyBorder="1" applyAlignment="1">
      <alignment vertical="top" wrapText="1"/>
    </xf>
    <xf numFmtId="0" fontId="2" fillId="0" borderId="28" xfId="0" applyFont="1" applyFill="1" applyBorder="1" applyAlignment="1">
      <alignment horizontal="center" vertical="top" wrapText="1"/>
    </xf>
    <xf numFmtId="0" fontId="2" fillId="0" borderId="29" xfId="0" applyFont="1" applyFill="1" applyBorder="1" applyAlignment="1">
      <alignment horizontal="center" vertical="top" wrapText="1"/>
    </xf>
    <xf numFmtId="0" fontId="6" fillId="0" borderId="45" xfId="0" applyFont="1" applyFill="1" applyBorder="1" applyAlignment="1">
      <alignment vertical="top" wrapText="1"/>
    </xf>
    <xf numFmtId="164" fontId="8" fillId="0" borderId="54" xfId="0" applyNumberFormat="1" applyFont="1" applyFill="1" applyBorder="1" applyAlignment="1">
      <alignment horizontal="center" vertical="center"/>
    </xf>
    <xf numFmtId="164" fontId="8" fillId="0" borderId="64" xfId="0" applyNumberFormat="1" applyFont="1" applyFill="1" applyBorder="1" applyAlignment="1">
      <alignment horizontal="center" vertical="top"/>
    </xf>
    <xf numFmtId="164" fontId="8" fillId="0" borderId="0" xfId="0" applyNumberFormat="1" applyFont="1" applyFill="1" applyBorder="1" applyAlignment="1">
      <alignment horizontal="center" vertical="top"/>
    </xf>
    <xf numFmtId="0" fontId="6" fillId="0" borderId="63" xfId="0" applyFont="1" applyBorder="1" applyAlignment="1">
      <alignment vertical="top" wrapText="1"/>
    </xf>
    <xf numFmtId="49" fontId="2" fillId="0" borderId="17" xfId="0" applyNumberFormat="1" applyFont="1" applyFill="1" applyBorder="1" applyAlignment="1">
      <alignment horizontal="center" vertical="top"/>
    </xf>
    <xf numFmtId="164" fontId="8" fillId="0" borderId="78" xfId="0" applyNumberFormat="1" applyFont="1" applyFill="1" applyBorder="1" applyAlignment="1">
      <alignment horizontal="center" vertical="top"/>
    </xf>
    <xf numFmtId="0" fontId="6" fillId="0" borderId="63" xfId="0" applyFont="1" applyFill="1" applyBorder="1" applyAlignment="1">
      <alignment horizontal="left" vertical="top" wrapText="1"/>
    </xf>
    <xf numFmtId="49" fontId="2" fillId="0" borderId="59" xfId="0" applyNumberFormat="1" applyFont="1" applyFill="1" applyBorder="1" applyAlignment="1">
      <alignment horizontal="center" vertical="top"/>
    </xf>
    <xf numFmtId="49" fontId="2" fillId="0" borderId="58" xfId="0" applyNumberFormat="1" applyFont="1" applyFill="1" applyBorder="1" applyAlignment="1">
      <alignment horizontal="center" vertical="top"/>
    </xf>
    <xf numFmtId="164" fontId="8" fillId="0" borderId="30" xfId="0" applyNumberFormat="1" applyFont="1" applyFill="1" applyBorder="1" applyAlignment="1">
      <alignment horizontal="center" vertical="top"/>
    </xf>
    <xf numFmtId="0" fontId="6" fillId="0" borderId="41" xfId="0" applyFont="1" applyFill="1" applyBorder="1" applyAlignment="1">
      <alignment horizontal="left" vertical="top" wrapText="1"/>
    </xf>
    <xf numFmtId="0" fontId="7" fillId="0" borderId="0" xfId="0" applyFont="1" applyBorder="1" applyAlignment="1">
      <alignment horizontal="right" vertical="top" wrapText="1"/>
    </xf>
    <xf numFmtId="0" fontId="11" fillId="0" borderId="0" xfId="0" applyFont="1" applyBorder="1" applyAlignment="1">
      <alignment horizontal="right" vertical="top" wrapText="1"/>
    </xf>
    <xf numFmtId="0" fontId="40" fillId="0" borderId="0" xfId="0" applyFont="1" applyAlignment="1">
      <alignment vertical="top"/>
    </xf>
    <xf numFmtId="0" fontId="40" fillId="0" borderId="0" xfId="0" applyNumberFormat="1" applyFont="1" applyAlignment="1">
      <alignment vertical="top"/>
    </xf>
    <xf numFmtId="0" fontId="40" fillId="0" borderId="0" xfId="0" applyFont="1" applyAlignment="1">
      <alignment horizontal="center" vertical="top"/>
    </xf>
    <xf numFmtId="0" fontId="12" fillId="0" borderId="0" xfId="0" applyFont="1" applyAlignment="1">
      <alignment horizontal="left" vertical="top" wrapText="1"/>
    </xf>
    <xf numFmtId="0" fontId="11" fillId="0" borderId="0" xfId="0" applyFont="1" applyAlignment="1">
      <alignment vertical="top"/>
    </xf>
    <xf numFmtId="49" fontId="2" fillId="0" borderId="45" xfId="0" applyNumberFormat="1" applyFont="1" applyBorder="1" applyAlignment="1">
      <alignment horizontal="center" vertical="top"/>
    </xf>
    <xf numFmtId="0" fontId="6" fillId="0" borderId="33" xfId="0" applyFont="1" applyFill="1" applyBorder="1" applyAlignment="1">
      <alignment vertical="top" wrapText="1"/>
    </xf>
    <xf numFmtId="0" fontId="8" fillId="3" borderId="45" xfId="0" applyFont="1" applyFill="1" applyBorder="1" applyAlignment="1">
      <alignment vertical="top" wrapText="1"/>
    </xf>
    <xf numFmtId="164" fontId="7" fillId="4" borderId="19" xfId="0" applyNumberFormat="1" applyFont="1" applyFill="1" applyBorder="1" applyAlignment="1">
      <alignment horizontal="center" vertical="top"/>
    </xf>
    <xf numFmtId="164" fontId="8" fillId="0" borderId="28" xfId="0" applyNumberFormat="1" applyFont="1" applyFill="1" applyBorder="1" applyAlignment="1">
      <alignment horizontal="center" vertical="top" wrapText="1"/>
    </xf>
    <xf numFmtId="164" fontId="8" fillId="0" borderId="37" xfId="0" applyNumberFormat="1" applyFont="1" applyFill="1" applyBorder="1" applyAlignment="1">
      <alignment horizontal="center" vertical="top" wrapText="1"/>
    </xf>
    <xf numFmtId="164" fontId="8" fillId="5" borderId="52" xfId="0" applyNumberFormat="1" applyFont="1" applyFill="1" applyBorder="1" applyAlignment="1">
      <alignment horizontal="center" vertical="top" wrapText="1"/>
    </xf>
    <xf numFmtId="0" fontId="10" fillId="4" borderId="22" xfId="0" applyFont="1" applyFill="1" applyBorder="1" applyAlignment="1">
      <alignment horizontal="center" vertical="top"/>
    </xf>
    <xf numFmtId="164" fontId="7" fillId="4" borderId="65" xfId="0" applyNumberFormat="1" applyFont="1" applyFill="1" applyBorder="1" applyAlignment="1">
      <alignment horizontal="center" vertical="top"/>
    </xf>
    <xf numFmtId="0" fontId="8" fillId="0" borderId="69" xfId="0" applyFont="1" applyBorder="1" applyAlignment="1">
      <alignment horizontal="center" vertical="top" wrapText="1"/>
    </xf>
    <xf numFmtId="164" fontId="7" fillId="3" borderId="32" xfId="0" applyNumberFormat="1" applyFont="1" applyFill="1" applyBorder="1" applyAlignment="1">
      <alignment horizontal="center" vertical="top"/>
    </xf>
    <xf numFmtId="0" fontId="3" fillId="0" borderId="46" xfId="0" applyFont="1" applyBorder="1" applyAlignment="1">
      <alignment vertical="top"/>
    </xf>
    <xf numFmtId="0" fontId="2" fillId="0" borderId="46" xfId="0" applyFont="1" applyBorder="1" applyAlignment="1">
      <alignment vertical="top"/>
    </xf>
    <xf numFmtId="164" fontId="7" fillId="2" borderId="4" xfId="0" applyNumberFormat="1" applyFont="1" applyFill="1" applyBorder="1" applyAlignment="1">
      <alignment horizontal="center" vertical="top"/>
    </xf>
    <xf numFmtId="49" fontId="8" fillId="0" borderId="28" xfId="0" applyNumberFormat="1" applyFont="1" applyFill="1" applyBorder="1" applyAlignment="1">
      <alignment horizontal="center" vertical="top"/>
    </xf>
    <xf numFmtId="0" fontId="2" fillId="0" borderId="9" xfId="0" applyFont="1" applyFill="1" applyBorder="1" applyAlignment="1">
      <alignment horizontal="center" vertical="top" wrapText="1"/>
    </xf>
    <xf numFmtId="0" fontId="2" fillId="0" borderId="11" xfId="0" applyFont="1" applyFill="1" applyBorder="1" applyAlignment="1">
      <alignment horizontal="center" vertical="top" wrapText="1"/>
    </xf>
    <xf numFmtId="164" fontId="8" fillId="0" borderId="16" xfId="0" applyNumberFormat="1" applyFont="1" applyBorder="1" applyAlignment="1">
      <alignment horizontal="center" vertical="center"/>
    </xf>
    <xf numFmtId="164" fontId="8" fillId="0" borderId="15" xfId="0" applyNumberFormat="1" applyFont="1" applyBorder="1" applyAlignment="1">
      <alignment horizontal="center" vertical="center"/>
    </xf>
    <xf numFmtId="164" fontId="8" fillId="0" borderId="17" xfId="0" applyNumberFormat="1" applyFont="1" applyBorder="1" applyAlignment="1">
      <alignment horizontal="center" vertical="center"/>
    </xf>
    <xf numFmtId="164" fontId="8" fillId="5" borderId="18" xfId="0" applyNumberFormat="1" applyFont="1" applyFill="1" applyBorder="1" applyAlignment="1">
      <alignment horizontal="center" vertical="center" wrapText="1"/>
    </xf>
    <xf numFmtId="164" fontId="8" fillId="5" borderId="5" xfId="0" applyNumberFormat="1" applyFont="1" applyFill="1" applyBorder="1" applyAlignment="1">
      <alignment horizontal="center" vertical="center" wrapText="1"/>
    </xf>
    <xf numFmtId="1" fontId="2" fillId="0" borderId="20" xfId="0" applyNumberFormat="1" applyFont="1" applyFill="1" applyBorder="1" applyAlignment="1">
      <alignment horizontal="center" vertical="top"/>
    </xf>
    <xf numFmtId="164" fontId="7" fillId="6" borderId="51" xfId="0" applyNumberFormat="1" applyFont="1" applyFill="1" applyBorder="1" applyAlignment="1">
      <alignment horizontal="center" vertical="top"/>
    </xf>
    <xf numFmtId="0" fontId="27" fillId="0" borderId="0" xfId="0" applyFont="1" applyAlignment="1">
      <alignment vertical="top"/>
    </xf>
    <xf numFmtId="0" fontId="27" fillId="0" borderId="0" xfId="0" applyFont="1" applyAlignment="1">
      <alignment horizontal="left" vertical="top" wrapText="1"/>
    </xf>
    <xf numFmtId="0" fontId="27" fillId="0" borderId="0" xfId="0" applyFont="1" applyBorder="1" applyAlignment="1">
      <alignment vertical="top"/>
    </xf>
    <xf numFmtId="0" fontId="15" fillId="0" borderId="0" xfId="0" applyFont="1" applyAlignment="1">
      <alignment horizontal="center" vertical="top"/>
    </xf>
    <xf numFmtId="0" fontId="22" fillId="0" borderId="0" xfId="0" applyFont="1" applyAlignment="1">
      <alignment vertical="top"/>
    </xf>
    <xf numFmtId="0" fontId="6" fillId="5" borderId="36" xfId="0" applyFont="1" applyFill="1" applyBorder="1" applyAlignment="1">
      <alignment horizontal="left" vertical="top"/>
    </xf>
    <xf numFmtId="0" fontId="6" fillId="0" borderId="41" xfId="0" applyFont="1" applyFill="1" applyBorder="1" applyAlignment="1">
      <alignment horizontal="center" vertical="top"/>
    </xf>
    <xf numFmtId="0" fontId="6" fillId="0" borderId="32" xfId="0" applyFont="1" applyFill="1" applyBorder="1" applyAlignment="1">
      <alignment horizontal="center" vertical="top" wrapText="1"/>
    </xf>
    <xf numFmtId="0" fontId="6" fillId="0" borderId="33" xfId="0" applyFont="1" applyFill="1" applyBorder="1" applyAlignment="1">
      <alignment horizontal="center" vertical="top" wrapText="1"/>
    </xf>
    <xf numFmtId="0" fontId="6" fillId="0" borderId="20" xfId="0" applyFont="1" applyFill="1" applyBorder="1" applyAlignment="1">
      <alignment horizontal="center" vertical="top" wrapText="1"/>
    </xf>
    <xf numFmtId="0" fontId="6" fillId="0" borderId="21" xfId="0" applyFont="1" applyFill="1" applyBorder="1" applyAlignment="1">
      <alignment horizontal="center" vertical="top" wrapText="1"/>
    </xf>
    <xf numFmtId="164" fontId="8" fillId="5" borderId="16" xfId="0" applyNumberFormat="1" applyFont="1" applyFill="1" applyBorder="1" applyAlignment="1">
      <alignment horizontal="center" vertical="center"/>
    </xf>
    <xf numFmtId="164" fontId="21" fillId="5" borderId="15" xfId="0" applyNumberFormat="1" applyFont="1" applyFill="1" applyBorder="1" applyAlignment="1">
      <alignment horizontal="center" vertical="center"/>
    </xf>
    <xf numFmtId="164" fontId="21" fillId="5" borderId="17" xfId="0" applyNumberFormat="1" applyFont="1" applyFill="1" applyBorder="1" applyAlignment="1">
      <alignment horizontal="center" vertical="center"/>
    </xf>
    <xf numFmtId="0" fontId="6" fillId="0" borderId="28" xfId="0" applyFont="1" applyFill="1" applyBorder="1" applyAlignment="1">
      <alignment horizontal="center" vertical="top"/>
    </xf>
    <xf numFmtId="0" fontId="6" fillId="0" borderId="29" xfId="0" applyFont="1" applyFill="1" applyBorder="1" applyAlignment="1">
      <alignment horizontal="center" vertical="top"/>
    </xf>
    <xf numFmtId="164" fontId="7" fillId="4" borderId="6" xfId="0" applyNumberFormat="1" applyFont="1" applyFill="1" applyBorder="1" applyAlignment="1">
      <alignment horizontal="center" vertical="center"/>
    </xf>
    <xf numFmtId="164" fontId="7" fillId="4" borderId="20" xfId="0" applyNumberFormat="1" applyFont="1" applyFill="1" applyBorder="1" applyAlignment="1">
      <alignment horizontal="center" vertical="center"/>
    </xf>
    <xf numFmtId="164" fontId="7" fillId="4" borderId="21" xfId="0" applyNumberFormat="1" applyFont="1" applyFill="1" applyBorder="1" applyAlignment="1">
      <alignment horizontal="center" vertical="center"/>
    </xf>
    <xf numFmtId="0" fontId="6" fillId="0" borderId="32" xfId="0" applyFont="1" applyFill="1" applyBorder="1" applyAlignment="1">
      <alignment horizontal="center" vertical="top"/>
    </xf>
    <xf numFmtId="0" fontId="6" fillId="0" borderId="33" xfId="0" applyFont="1" applyFill="1" applyBorder="1" applyAlignment="1">
      <alignment horizontal="center" vertical="top"/>
    </xf>
    <xf numFmtId="0" fontId="6" fillId="0" borderId="28" xfId="0" applyFont="1" applyFill="1" applyBorder="1" applyAlignment="1">
      <alignment horizontal="center" vertical="top" wrapText="1"/>
    </xf>
    <xf numFmtId="0" fontId="6" fillId="0" borderId="29" xfId="0" applyFont="1" applyFill="1" applyBorder="1" applyAlignment="1">
      <alignment horizontal="center" vertical="top" wrapText="1"/>
    </xf>
    <xf numFmtId="0" fontId="6" fillId="0" borderId="38" xfId="0" applyFont="1" applyFill="1" applyBorder="1" applyAlignment="1">
      <alignment horizontal="center" vertical="top" wrapText="1"/>
    </xf>
    <xf numFmtId="0" fontId="6" fillId="0" borderId="76" xfId="0" applyFont="1" applyFill="1" applyBorder="1" applyAlignment="1">
      <alignment horizontal="center" vertical="top" wrapText="1"/>
    </xf>
    <xf numFmtId="49" fontId="44" fillId="2" borderId="3" xfId="0" applyNumberFormat="1" applyFont="1" applyFill="1" applyBorder="1" applyAlignment="1">
      <alignment horizontal="center" vertical="top"/>
    </xf>
    <xf numFmtId="49" fontId="44" fillId="3" borderId="23" xfId="0" applyNumberFormat="1" applyFont="1" applyFill="1" applyBorder="1" applyAlignment="1">
      <alignment horizontal="center" vertical="top"/>
    </xf>
    <xf numFmtId="164" fontId="44" fillId="3" borderId="3" xfId="0" applyNumberFormat="1" applyFont="1" applyFill="1" applyBorder="1" applyAlignment="1">
      <alignment horizontal="center" vertical="center"/>
    </xf>
    <xf numFmtId="0" fontId="44" fillId="3" borderId="24" xfId="0" applyFont="1" applyFill="1" applyBorder="1" applyAlignment="1">
      <alignment vertical="top" wrapText="1"/>
    </xf>
    <xf numFmtId="0" fontId="45" fillId="3" borderId="24" xfId="0" applyFont="1" applyFill="1" applyBorder="1" applyAlignment="1">
      <alignment horizontal="center" vertical="top" wrapText="1"/>
    </xf>
    <xf numFmtId="0" fontId="45" fillId="3" borderId="25" xfId="0" applyFont="1" applyFill="1" applyBorder="1" applyAlignment="1">
      <alignment horizontal="center" vertical="top" wrapText="1"/>
    </xf>
    <xf numFmtId="0" fontId="6" fillId="0" borderId="16" xfId="0" applyFont="1" applyBorder="1" applyAlignment="1">
      <alignment wrapText="1"/>
    </xf>
    <xf numFmtId="0" fontId="2" fillId="0" borderId="15" xfId="0" applyFont="1" applyFill="1" applyBorder="1" applyAlignment="1">
      <alignment horizontal="center" vertical="top"/>
    </xf>
    <xf numFmtId="0" fontId="2" fillId="0" borderId="17" xfId="0" applyFont="1" applyFill="1" applyBorder="1" applyAlignment="1">
      <alignment horizontal="center" vertical="top"/>
    </xf>
    <xf numFmtId="0" fontId="6" fillId="0" borderId="63" xfId="0" applyFont="1" applyBorder="1" applyAlignment="1">
      <alignment wrapText="1"/>
    </xf>
    <xf numFmtId="0" fontId="2" fillId="0" borderId="38" xfId="0" applyFont="1" applyFill="1" applyBorder="1" applyAlignment="1">
      <alignment horizontal="center" vertical="top"/>
    </xf>
    <xf numFmtId="0" fontId="2" fillId="0" borderId="76" xfId="0" applyFont="1" applyFill="1" applyBorder="1" applyAlignment="1">
      <alignment horizontal="center" vertical="top"/>
    </xf>
    <xf numFmtId="0" fontId="6" fillId="0" borderId="73" xfId="0" applyFont="1" applyBorder="1" applyAlignment="1">
      <alignment wrapText="1"/>
    </xf>
    <xf numFmtId="0" fontId="2" fillId="0" borderId="59" xfId="0" applyFont="1" applyFill="1" applyBorder="1" applyAlignment="1">
      <alignment horizontal="center" vertical="top"/>
    </xf>
    <xf numFmtId="0" fontId="2" fillId="0" borderId="58" xfId="0" applyFont="1" applyFill="1" applyBorder="1" applyAlignment="1">
      <alignment horizontal="center" vertical="top"/>
    </xf>
    <xf numFmtId="0" fontId="6" fillId="0" borderId="56" xfId="0" applyFont="1" applyBorder="1" applyAlignment="1">
      <alignment vertical="top" wrapText="1"/>
    </xf>
    <xf numFmtId="0" fontId="6" fillId="0" borderId="32" xfId="0" applyNumberFormat="1" applyFont="1" applyFill="1" applyBorder="1" applyAlignment="1">
      <alignment horizontal="left" vertical="top" wrapText="1"/>
    </xf>
    <xf numFmtId="0" fontId="26" fillId="0" borderId="32" xfId="0" applyNumberFormat="1" applyFont="1" applyFill="1" applyBorder="1" applyAlignment="1">
      <alignment horizontal="center" vertical="top"/>
    </xf>
    <xf numFmtId="0" fontId="26" fillId="0" borderId="45" xfId="0" applyNumberFormat="1" applyFont="1" applyFill="1" applyBorder="1" applyAlignment="1">
      <alignment horizontal="center" vertical="top"/>
    </xf>
    <xf numFmtId="0" fontId="26" fillId="0" borderId="33" xfId="0" applyNumberFormat="1" applyFont="1" applyFill="1" applyBorder="1" applyAlignment="1">
      <alignment horizontal="center" vertical="top"/>
    </xf>
    <xf numFmtId="0" fontId="15" fillId="0" borderId="68" xfId="0" applyFont="1" applyBorder="1"/>
    <xf numFmtId="0" fontId="15" fillId="0" borderId="28" xfId="0" applyFont="1" applyFill="1" applyBorder="1" applyAlignment="1">
      <alignment horizontal="center" vertical="top" wrapText="1"/>
    </xf>
    <xf numFmtId="0" fontId="15" fillId="0" borderId="29" xfId="0" applyFont="1" applyFill="1" applyBorder="1" applyAlignment="1">
      <alignment horizontal="center" vertical="top" wrapText="1"/>
    </xf>
    <xf numFmtId="0" fontId="11" fillId="0" borderId="70" xfId="0" applyFont="1" applyBorder="1" applyAlignment="1"/>
    <xf numFmtId="0" fontId="15" fillId="0" borderId="73" xfId="0" applyFont="1" applyFill="1" applyBorder="1" applyAlignment="1">
      <alignment horizontal="center" vertical="top"/>
    </xf>
    <xf numFmtId="0" fontId="15" fillId="0" borderId="20" xfId="0" applyFont="1" applyFill="1" applyBorder="1" applyAlignment="1">
      <alignment horizontal="center" vertical="top" wrapText="1"/>
    </xf>
    <xf numFmtId="0" fontId="15" fillId="0" borderId="21" xfId="0" applyFont="1" applyFill="1" applyBorder="1" applyAlignment="1">
      <alignment horizontal="center" vertical="top" wrapText="1"/>
    </xf>
    <xf numFmtId="164" fontId="7" fillId="4" borderId="46" xfId="0" applyNumberFormat="1" applyFont="1" applyFill="1" applyBorder="1" applyAlignment="1">
      <alignment horizontal="center" vertical="top"/>
    </xf>
    <xf numFmtId="0" fontId="15" fillId="0" borderId="41" xfId="0" applyFont="1" applyFill="1" applyBorder="1" applyAlignment="1">
      <alignment horizontal="left" vertical="top" wrapText="1"/>
    </xf>
    <xf numFmtId="0" fontId="15" fillId="0" borderId="32" xfId="0" applyFont="1" applyFill="1" applyBorder="1" applyAlignment="1">
      <alignment horizontal="center" vertical="top" wrapText="1"/>
    </xf>
    <xf numFmtId="0" fontId="15" fillId="0" borderId="33" xfId="0" applyFont="1" applyFill="1" applyBorder="1" applyAlignment="1">
      <alignment horizontal="center" vertical="top" wrapText="1"/>
    </xf>
    <xf numFmtId="0" fontId="15" fillId="0" borderId="16" xfId="0" applyFont="1" applyBorder="1" applyAlignment="1">
      <alignment wrapText="1"/>
    </xf>
    <xf numFmtId="0" fontId="15" fillId="0" borderId="15" xfId="0" applyFont="1" applyFill="1" applyBorder="1" applyAlignment="1">
      <alignment horizontal="center" vertical="top" wrapText="1"/>
    </xf>
    <xf numFmtId="0" fontId="15" fillId="0" borderId="17" xfId="0" applyFont="1" applyFill="1" applyBorder="1" applyAlignment="1">
      <alignment horizontal="center" vertical="top" wrapText="1"/>
    </xf>
    <xf numFmtId="0" fontId="15" fillId="0" borderId="63" xfId="0" applyFont="1" applyBorder="1" applyAlignment="1">
      <alignment wrapText="1"/>
    </xf>
    <xf numFmtId="0" fontId="15" fillId="0" borderId="59" xfId="0" applyFont="1" applyFill="1" applyBorder="1" applyAlignment="1">
      <alignment horizontal="center" vertical="top" wrapText="1"/>
    </xf>
    <xf numFmtId="0" fontId="15" fillId="0" borderId="58" xfId="0" applyFont="1" applyFill="1" applyBorder="1" applyAlignment="1">
      <alignment horizontal="center" vertical="top" wrapText="1"/>
    </xf>
    <xf numFmtId="49" fontId="19" fillId="2" borderId="41" xfId="0" applyNumberFormat="1" applyFont="1" applyFill="1" applyBorder="1" applyAlignment="1">
      <alignment horizontal="center" vertical="top"/>
    </xf>
    <xf numFmtId="0" fontId="2" fillId="0" borderId="38" xfId="0" applyNumberFormat="1" applyFont="1" applyFill="1" applyBorder="1" applyAlignment="1">
      <alignment horizontal="center" vertical="top"/>
    </xf>
    <xf numFmtId="0" fontId="2" fillId="0" borderId="60" xfId="0" applyNumberFormat="1" applyFont="1" applyFill="1" applyBorder="1" applyAlignment="1">
      <alignment horizontal="center" vertical="top"/>
    </xf>
    <xf numFmtId="0" fontId="2" fillId="0" borderId="76" xfId="0" applyNumberFormat="1" applyFont="1" applyFill="1" applyBorder="1" applyAlignment="1">
      <alignment horizontal="center" vertical="top"/>
    </xf>
    <xf numFmtId="0" fontId="2" fillId="5" borderId="68" xfId="0" applyFont="1" applyFill="1" applyBorder="1" applyAlignment="1">
      <alignment horizontal="center" vertical="top"/>
    </xf>
    <xf numFmtId="0" fontId="2" fillId="5" borderId="37" xfId="0" applyFont="1" applyFill="1" applyBorder="1" applyAlignment="1">
      <alignment horizontal="center" vertical="top" wrapText="1"/>
    </xf>
    <xf numFmtId="0" fontId="2" fillId="5" borderId="29" xfId="0" applyFont="1" applyFill="1" applyBorder="1" applyAlignment="1">
      <alignment horizontal="center" vertical="top"/>
    </xf>
    <xf numFmtId="0" fontId="6" fillId="0" borderId="61" xfId="0" applyFont="1" applyFill="1" applyBorder="1" applyAlignment="1">
      <alignment horizontal="center" vertical="top" wrapText="1"/>
    </xf>
    <xf numFmtId="0" fontId="6" fillId="0" borderId="7" xfId="0" applyFont="1" applyFill="1" applyBorder="1" applyAlignment="1">
      <alignment horizontal="center" vertical="top" wrapText="1"/>
    </xf>
    <xf numFmtId="0" fontId="6" fillId="0" borderId="46" xfId="0" applyFont="1" applyFill="1" applyBorder="1" applyAlignment="1">
      <alignment horizontal="left" vertical="top" wrapText="1"/>
    </xf>
    <xf numFmtId="0" fontId="6" fillId="0" borderId="46" xfId="0" applyFont="1" applyFill="1" applyBorder="1" applyAlignment="1">
      <alignment horizontal="center" vertical="top" wrapText="1"/>
    </xf>
    <xf numFmtId="0" fontId="6" fillId="0" borderId="42" xfId="0" applyFont="1" applyFill="1" applyBorder="1" applyAlignment="1">
      <alignment horizontal="center" vertical="top" wrapText="1"/>
    </xf>
    <xf numFmtId="164" fontId="8" fillId="5" borderId="54" xfId="0" applyNumberFormat="1" applyFont="1" applyFill="1" applyBorder="1" applyAlignment="1">
      <alignment horizontal="center" vertical="center" wrapText="1"/>
    </xf>
    <xf numFmtId="0" fontId="2" fillId="5" borderId="37" xfId="0" applyFont="1" applyFill="1" applyBorder="1" applyAlignment="1">
      <alignment horizontal="center" vertical="top"/>
    </xf>
    <xf numFmtId="0" fontId="2" fillId="5" borderId="61" xfId="0" applyFont="1" applyFill="1" applyBorder="1" applyAlignment="1">
      <alignment horizontal="center" vertical="top"/>
    </xf>
    <xf numFmtId="0" fontId="2" fillId="5" borderId="7" xfId="0" applyFont="1" applyFill="1" applyBorder="1" applyAlignment="1">
      <alignment horizontal="center" vertical="top"/>
    </xf>
    <xf numFmtId="0" fontId="2" fillId="5" borderId="21" xfId="0" applyFont="1" applyFill="1" applyBorder="1" applyAlignment="1">
      <alignment horizontal="center" vertical="top"/>
    </xf>
    <xf numFmtId="0" fontId="2" fillId="5" borderId="28" xfId="0" applyFont="1" applyFill="1" applyBorder="1" applyAlignment="1">
      <alignment horizontal="center" vertical="top"/>
    </xf>
    <xf numFmtId="0" fontId="15" fillId="0" borderId="41" xfId="0" applyFont="1" applyBorder="1" applyAlignment="1">
      <alignment vertical="top" wrapText="1"/>
    </xf>
    <xf numFmtId="164" fontId="7" fillId="3" borderId="51" xfId="0" applyNumberFormat="1" applyFont="1" applyFill="1" applyBorder="1" applyAlignment="1">
      <alignment horizontal="center" vertical="top"/>
    </xf>
    <xf numFmtId="164" fontId="7" fillId="2" borderId="51" xfId="0" applyNumberFormat="1" applyFont="1" applyFill="1" applyBorder="1" applyAlignment="1">
      <alignment horizontal="center" vertical="top"/>
    </xf>
    <xf numFmtId="49" fontId="7" fillId="0" borderId="0" xfId="0" applyNumberFormat="1" applyFont="1" applyFill="1" applyBorder="1" applyAlignment="1">
      <alignment horizontal="center" vertical="top"/>
    </xf>
    <xf numFmtId="49" fontId="7" fillId="0" borderId="0" xfId="0" applyNumberFormat="1" applyFont="1" applyFill="1" applyBorder="1" applyAlignment="1">
      <alignment horizontal="right" vertical="top"/>
    </xf>
    <xf numFmtId="164" fontId="7" fillId="0" borderId="0" xfId="0" applyNumberFormat="1" applyFont="1" applyFill="1" applyBorder="1" applyAlignment="1">
      <alignment horizontal="center" vertical="top"/>
    </xf>
    <xf numFmtId="0" fontId="2" fillId="0" borderId="0" xfId="0" applyFont="1" applyFill="1" applyBorder="1" applyAlignment="1">
      <alignment horizontal="center" vertical="top"/>
    </xf>
    <xf numFmtId="0" fontId="0" fillId="0" borderId="0" xfId="0" applyBorder="1" applyAlignment="1">
      <alignment horizontal="right" vertical="top" wrapText="1"/>
    </xf>
    <xf numFmtId="0" fontId="0" fillId="0" borderId="0" xfId="0" applyAlignment="1">
      <alignment vertical="top" wrapText="1"/>
    </xf>
    <xf numFmtId="0" fontId="40" fillId="0" borderId="0" xfId="0" applyFont="1" applyAlignment="1">
      <alignment horizontal="center"/>
    </xf>
    <xf numFmtId="0" fontId="0" fillId="0" borderId="0" xfId="0" applyAlignment="1">
      <alignment horizontal="center" vertical="top"/>
    </xf>
    <xf numFmtId="0" fontId="2" fillId="0" borderId="33" xfId="0" applyFont="1" applyFill="1" applyBorder="1" applyAlignment="1">
      <alignment horizontal="center" vertical="top"/>
    </xf>
    <xf numFmtId="164" fontId="8" fillId="0" borderId="60" xfId="0" applyNumberFormat="1" applyFont="1" applyFill="1" applyBorder="1" applyAlignment="1">
      <alignment horizontal="center" vertical="top"/>
    </xf>
    <xf numFmtId="0" fontId="2" fillId="0" borderId="32" xfId="0" applyNumberFormat="1" applyFont="1" applyFill="1" applyBorder="1" applyAlignment="1">
      <alignment horizontal="center" vertical="top"/>
    </xf>
    <xf numFmtId="0" fontId="2" fillId="0" borderId="45" xfId="0" applyNumberFormat="1" applyFont="1" applyFill="1" applyBorder="1" applyAlignment="1">
      <alignment horizontal="center" vertical="top"/>
    </xf>
    <xf numFmtId="0" fontId="2" fillId="0" borderId="33" xfId="0" applyNumberFormat="1" applyFont="1" applyFill="1" applyBorder="1" applyAlignment="1">
      <alignment horizontal="center" vertical="top"/>
    </xf>
    <xf numFmtId="0" fontId="11" fillId="0" borderId="60" xfId="0" applyFont="1" applyBorder="1" applyAlignment="1"/>
    <xf numFmtId="0" fontId="2" fillId="0" borderId="20" xfId="0" applyNumberFormat="1" applyFont="1" applyFill="1" applyBorder="1" applyAlignment="1">
      <alignment horizontal="center" vertical="top"/>
    </xf>
    <xf numFmtId="0" fontId="2" fillId="0" borderId="0" xfId="0" applyNumberFormat="1" applyFont="1" applyFill="1" applyBorder="1" applyAlignment="1">
      <alignment horizontal="center" vertical="top"/>
    </xf>
    <xf numFmtId="0" fontId="2" fillId="0" borderId="21" xfId="0" applyNumberFormat="1" applyFont="1" applyFill="1" applyBorder="1" applyAlignment="1">
      <alignment horizontal="center" vertical="top"/>
    </xf>
    <xf numFmtId="0" fontId="8" fillId="0" borderId="53" xfId="0" applyFont="1" applyBorder="1" applyAlignment="1">
      <alignment horizontal="center" vertical="top"/>
    </xf>
    <xf numFmtId="164" fontId="7" fillId="3" borderId="44" xfId="0" applyNumberFormat="1" applyFont="1" applyFill="1" applyBorder="1" applyAlignment="1">
      <alignment horizontal="center" vertical="top"/>
    </xf>
    <xf numFmtId="164" fontId="7" fillId="6" borderId="13" xfId="0" applyNumberFormat="1" applyFont="1" applyFill="1" applyBorder="1" applyAlignment="1">
      <alignment horizontal="center" vertical="top"/>
    </xf>
    <xf numFmtId="0" fontId="4" fillId="0" borderId="0" xfId="0" applyFont="1" applyAlignment="1">
      <alignment vertical="top"/>
    </xf>
    <xf numFmtId="0" fontId="22" fillId="0" borderId="0" xfId="0" applyNumberFormat="1" applyFont="1" applyAlignment="1">
      <alignment vertical="top"/>
    </xf>
    <xf numFmtId="0" fontId="22" fillId="0" borderId="0" xfId="0" applyFont="1" applyAlignment="1">
      <alignment horizontal="center" vertical="top"/>
    </xf>
    <xf numFmtId="0" fontId="13" fillId="0" borderId="0" xfId="0" applyFont="1" applyAlignment="1">
      <alignment horizontal="left" vertical="top" wrapText="1"/>
    </xf>
    <xf numFmtId="0" fontId="46" fillId="0" borderId="0" xfId="0" applyFont="1" applyAlignment="1">
      <alignment vertical="top"/>
    </xf>
    <xf numFmtId="0" fontId="47" fillId="0" borderId="0" xfId="0" applyFont="1" applyAlignment="1">
      <alignment vertical="top"/>
    </xf>
    <xf numFmtId="0" fontId="6" fillId="0" borderId="0" xfId="0" applyFont="1" applyBorder="1" applyAlignment="1">
      <alignment vertical="top"/>
    </xf>
    <xf numFmtId="164" fontId="8" fillId="0" borderId="27" xfId="0" applyNumberFormat="1" applyFont="1" applyBorder="1" applyAlignment="1">
      <alignment horizontal="center" vertical="center"/>
    </xf>
    <xf numFmtId="0" fontId="6" fillId="0" borderId="15" xfId="0" applyFont="1" applyFill="1" applyBorder="1" applyAlignment="1">
      <alignment horizontal="center" vertical="top" wrapText="1"/>
    </xf>
    <xf numFmtId="0" fontId="6" fillId="0" borderId="17" xfId="0" applyFont="1" applyFill="1" applyBorder="1" applyAlignment="1">
      <alignment horizontal="center" vertical="top" wrapText="1"/>
    </xf>
    <xf numFmtId="164" fontId="8" fillId="0" borderId="70" xfId="0" applyNumberFormat="1" applyFont="1" applyBorder="1" applyAlignment="1">
      <alignment horizontal="center" vertical="center"/>
    </xf>
    <xf numFmtId="164" fontId="8" fillId="0" borderId="40" xfId="0" applyNumberFormat="1" applyFont="1" applyBorder="1" applyAlignment="1">
      <alignment horizontal="center" vertical="center"/>
    </xf>
    <xf numFmtId="164" fontId="8" fillId="5" borderId="57" xfId="0" applyNumberFormat="1" applyFont="1" applyFill="1" applyBorder="1" applyAlignment="1">
      <alignment horizontal="center" vertical="center" wrapText="1"/>
    </xf>
    <xf numFmtId="164" fontId="8" fillId="5" borderId="60" xfId="0" applyNumberFormat="1" applyFont="1" applyFill="1" applyBorder="1" applyAlignment="1">
      <alignment horizontal="center" vertical="center" wrapText="1"/>
    </xf>
    <xf numFmtId="0" fontId="6" fillId="5" borderId="73" xfId="0" applyFont="1" applyFill="1" applyBorder="1" applyAlignment="1">
      <alignment horizontal="left" vertical="top" wrapText="1"/>
    </xf>
    <xf numFmtId="0" fontId="6" fillId="0" borderId="59" xfId="0" applyFont="1" applyFill="1" applyBorder="1" applyAlignment="1">
      <alignment horizontal="center" vertical="top" wrapText="1"/>
    </xf>
    <xf numFmtId="0" fontId="6" fillId="0" borderId="58" xfId="0" applyFont="1" applyFill="1" applyBorder="1" applyAlignment="1">
      <alignment horizontal="center" vertical="top" wrapText="1"/>
    </xf>
    <xf numFmtId="164" fontId="8" fillId="0" borderId="56" xfId="0" applyNumberFormat="1" applyFont="1" applyBorder="1" applyAlignment="1">
      <alignment horizontal="center" vertical="center"/>
    </xf>
    <xf numFmtId="164" fontId="8" fillId="0" borderId="72" xfId="0" applyNumberFormat="1" applyFont="1" applyBorder="1" applyAlignment="1">
      <alignment horizontal="center" vertical="center"/>
    </xf>
    <xf numFmtId="164" fontId="8" fillId="5" borderId="53" xfId="0" applyNumberFormat="1" applyFont="1" applyFill="1" applyBorder="1" applyAlignment="1">
      <alignment horizontal="center" vertical="center" wrapText="1"/>
    </xf>
    <xf numFmtId="164" fontId="8" fillId="5" borderId="64" xfId="0" applyNumberFormat="1" applyFont="1" applyFill="1" applyBorder="1" applyAlignment="1">
      <alignment horizontal="center" vertical="center" wrapText="1"/>
    </xf>
    <xf numFmtId="0" fontId="6" fillId="5" borderId="63" xfId="0" applyFont="1" applyFill="1" applyBorder="1" applyAlignment="1">
      <alignment horizontal="left" vertical="top" wrapText="1"/>
    </xf>
    <xf numFmtId="164" fontId="8" fillId="0" borderId="61" xfId="0" applyNumberFormat="1" applyFont="1" applyBorder="1" applyAlignment="1">
      <alignment horizontal="center" vertical="center"/>
    </xf>
    <xf numFmtId="164" fontId="8" fillId="0" borderId="7" xfId="0" applyNumberFormat="1" applyFont="1" applyBorder="1" applyAlignment="1">
      <alignment horizontal="center" vertical="center"/>
    </xf>
    <xf numFmtId="164" fontId="8" fillId="5" borderId="19" xfId="0" applyNumberFormat="1" applyFont="1" applyFill="1" applyBorder="1" applyAlignment="1">
      <alignment horizontal="center" vertical="center" wrapText="1"/>
    </xf>
    <xf numFmtId="164" fontId="8" fillId="5" borderId="0" xfId="0" applyNumberFormat="1" applyFont="1" applyFill="1" applyBorder="1" applyAlignment="1">
      <alignment horizontal="center" vertical="center" wrapText="1"/>
    </xf>
    <xf numFmtId="0" fontId="2" fillId="0" borderId="1" xfId="0" applyFont="1" applyBorder="1" applyAlignment="1">
      <alignment vertical="top"/>
    </xf>
    <xf numFmtId="0" fontId="2" fillId="0" borderId="2" xfId="0" applyFont="1" applyBorder="1" applyAlignment="1">
      <alignment vertical="top"/>
    </xf>
    <xf numFmtId="164" fontId="8" fillId="0" borderId="18" xfId="0" applyNumberFormat="1" applyFont="1" applyFill="1" applyBorder="1" applyAlignment="1">
      <alignment horizontal="center" vertical="center"/>
    </xf>
    <xf numFmtId="0" fontId="6" fillId="0" borderId="16" xfId="0" applyFont="1" applyFill="1" applyBorder="1" applyAlignment="1">
      <alignment vertical="top" wrapText="1"/>
    </xf>
    <xf numFmtId="164" fontId="8" fillId="0" borderId="61" xfId="0" applyNumberFormat="1" applyFont="1" applyFill="1" applyBorder="1" applyAlignment="1">
      <alignment horizontal="center" vertical="center"/>
    </xf>
    <xf numFmtId="49" fontId="7" fillId="2" borderId="41" xfId="0" applyNumberFormat="1" applyFont="1" applyFill="1" applyBorder="1" applyAlignment="1">
      <alignment vertical="top"/>
    </xf>
    <xf numFmtId="49" fontId="7" fillId="3" borderId="42" xfId="0" applyNumberFormat="1" applyFont="1" applyFill="1" applyBorder="1" applyAlignment="1">
      <alignment vertical="top"/>
    </xf>
    <xf numFmtId="0" fontId="10" fillId="4" borderId="13" xfId="0" applyFont="1" applyFill="1" applyBorder="1" applyAlignment="1">
      <alignment vertical="top"/>
    </xf>
    <xf numFmtId="164" fontId="7" fillId="4" borderId="55" xfId="0" applyNumberFormat="1" applyFont="1" applyFill="1" applyBorder="1" applyAlignment="1">
      <alignment vertical="center"/>
    </xf>
    <xf numFmtId="0" fontId="6" fillId="0" borderId="32" xfId="0" applyFont="1" applyFill="1" applyBorder="1" applyAlignment="1">
      <alignment vertical="top" wrapText="1"/>
    </xf>
    <xf numFmtId="0" fontId="6" fillId="0" borderId="37" xfId="0" applyFont="1" applyFill="1" applyBorder="1" applyAlignment="1">
      <alignment vertical="top" wrapText="1"/>
    </xf>
    <xf numFmtId="0" fontId="18" fillId="0" borderId="77" xfId="0" applyFont="1" applyFill="1" applyBorder="1" applyAlignment="1">
      <alignment vertical="top" wrapText="1"/>
    </xf>
    <xf numFmtId="0" fontId="6" fillId="0" borderId="42" xfId="0" applyFont="1" applyFill="1" applyBorder="1" applyAlignment="1">
      <alignment vertical="top" wrapText="1"/>
    </xf>
    <xf numFmtId="0" fontId="18" fillId="0" borderId="47" xfId="0" applyFont="1" applyFill="1" applyBorder="1" applyAlignment="1">
      <alignment vertical="top" wrapText="1"/>
    </xf>
    <xf numFmtId="0" fontId="17" fillId="3" borderId="24" xfId="0" applyFont="1" applyFill="1" applyBorder="1" applyAlignment="1">
      <alignment horizontal="center" vertical="top" wrapText="1"/>
    </xf>
    <xf numFmtId="0" fontId="17" fillId="3" borderId="25" xfId="0" applyFont="1" applyFill="1" applyBorder="1" applyAlignment="1">
      <alignment horizontal="center" vertical="top" wrapText="1"/>
    </xf>
    <xf numFmtId="164" fontId="8" fillId="0" borderId="72" xfId="0" applyNumberFormat="1" applyFont="1" applyFill="1" applyBorder="1" applyAlignment="1">
      <alignment horizontal="center" vertical="top"/>
    </xf>
    <xf numFmtId="1" fontId="2" fillId="0" borderId="7" xfId="0" applyNumberFormat="1" applyFont="1" applyFill="1" applyBorder="1" applyAlignment="1">
      <alignment horizontal="center" vertical="top"/>
    </xf>
    <xf numFmtId="49" fontId="2" fillId="0" borderId="7" xfId="0" applyNumberFormat="1" applyFont="1" applyFill="1" applyBorder="1" applyAlignment="1">
      <alignment horizontal="center" vertical="top"/>
    </xf>
    <xf numFmtId="164" fontId="7" fillId="0" borderId="72" xfId="0" applyNumberFormat="1" applyFont="1" applyFill="1" applyBorder="1" applyAlignment="1">
      <alignment horizontal="center" vertical="top"/>
    </xf>
    <xf numFmtId="9" fontId="2" fillId="0" borderId="40" xfId="0" applyNumberFormat="1" applyFont="1" applyFill="1" applyBorder="1" applyAlignment="1">
      <alignment horizontal="center" vertical="top"/>
    </xf>
    <xf numFmtId="9" fontId="2" fillId="0" borderId="72" xfId="0" applyNumberFormat="1" applyFont="1" applyFill="1" applyBorder="1" applyAlignment="1">
      <alignment horizontal="center" vertical="top"/>
    </xf>
    <xf numFmtId="1" fontId="2" fillId="0" borderId="72" xfId="0" applyNumberFormat="1" applyFont="1" applyFill="1" applyBorder="1" applyAlignment="1">
      <alignment horizontal="center" vertical="top"/>
    </xf>
    <xf numFmtId="9" fontId="2" fillId="0" borderId="58" xfId="0" applyNumberFormat="1" applyFont="1" applyFill="1" applyBorder="1" applyAlignment="1">
      <alignment horizontal="center" vertical="top"/>
    </xf>
    <xf numFmtId="0" fontId="10" fillId="0" borderId="50" xfId="0" applyFont="1" applyFill="1" applyBorder="1" applyAlignment="1">
      <alignment horizontal="center" vertical="top"/>
    </xf>
    <xf numFmtId="164" fontId="7" fillId="0" borderId="55" xfId="0" applyNumberFormat="1" applyFont="1" applyFill="1" applyBorder="1" applyAlignment="1">
      <alignment horizontal="center" vertical="top"/>
    </xf>
    <xf numFmtId="9" fontId="2" fillId="0" borderId="32" xfId="0" applyNumberFormat="1" applyFont="1" applyFill="1" applyBorder="1" applyAlignment="1">
      <alignment horizontal="center" vertical="top" wrapText="1"/>
    </xf>
    <xf numFmtId="9" fontId="2" fillId="0" borderId="42" xfId="0" applyNumberFormat="1" applyFont="1" applyFill="1" applyBorder="1" applyAlignment="1">
      <alignment horizontal="center" vertical="top" wrapText="1"/>
    </xf>
    <xf numFmtId="9" fontId="2" fillId="0" borderId="33" xfId="0" applyNumberFormat="1" applyFont="1" applyFill="1" applyBorder="1" applyAlignment="1">
      <alignment horizontal="center" vertical="top" wrapText="1"/>
    </xf>
    <xf numFmtId="1" fontId="6" fillId="0" borderId="16" xfId="0" applyNumberFormat="1" applyFont="1" applyFill="1" applyBorder="1" applyAlignment="1">
      <alignment horizontal="left" vertical="top"/>
    </xf>
    <xf numFmtId="49" fontId="8" fillId="0" borderId="15" xfId="0" applyNumberFormat="1" applyFont="1" applyFill="1" applyBorder="1" applyAlignment="1">
      <alignment horizontal="center" vertical="top"/>
    </xf>
    <xf numFmtId="49" fontId="8" fillId="0" borderId="17" xfId="0" applyNumberFormat="1" applyFont="1" applyFill="1" applyBorder="1" applyAlignment="1">
      <alignment horizontal="center" vertical="top"/>
    </xf>
    <xf numFmtId="9" fontId="6" fillId="0" borderId="63" xfId="0" applyNumberFormat="1" applyFont="1" applyFill="1" applyBorder="1" applyAlignment="1">
      <alignment horizontal="left" vertical="top"/>
    </xf>
    <xf numFmtId="49" fontId="8" fillId="0" borderId="59" xfId="0" applyNumberFormat="1" applyFont="1" applyFill="1" applyBorder="1" applyAlignment="1">
      <alignment horizontal="center" vertical="top"/>
    </xf>
    <xf numFmtId="49" fontId="8" fillId="0" borderId="58" xfId="0" applyNumberFormat="1" applyFont="1" applyFill="1" applyBorder="1" applyAlignment="1">
      <alignment horizontal="center" vertical="top"/>
    </xf>
    <xf numFmtId="9" fontId="6" fillId="0" borderId="41" xfId="0" applyNumberFormat="1" applyFont="1" applyFill="1" applyBorder="1" applyAlignment="1">
      <alignment horizontal="left" vertical="top" wrapText="1"/>
    </xf>
    <xf numFmtId="49" fontId="8" fillId="0" borderId="32" xfId="0" applyNumberFormat="1" applyFont="1" applyFill="1" applyBorder="1" applyAlignment="1">
      <alignment horizontal="center" vertical="top"/>
    </xf>
    <xf numFmtId="49" fontId="8" fillId="0" borderId="33" xfId="0" applyNumberFormat="1" applyFont="1" applyFill="1" applyBorder="1" applyAlignment="1">
      <alignment horizontal="center" vertical="top"/>
    </xf>
    <xf numFmtId="49" fontId="8" fillId="0" borderId="29" xfId="0" applyNumberFormat="1" applyFont="1" applyFill="1" applyBorder="1" applyAlignment="1">
      <alignment horizontal="center" vertical="top"/>
    </xf>
    <xf numFmtId="49" fontId="8" fillId="0" borderId="38" xfId="0" applyNumberFormat="1" applyFont="1" applyFill="1" applyBorder="1" applyAlignment="1">
      <alignment horizontal="center" vertical="top"/>
    </xf>
    <xf numFmtId="49" fontId="8" fillId="0" borderId="76" xfId="0" applyNumberFormat="1" applyFont="1" applyFill="1" applyBorder="1" applyAlignment="1">
      <alignment horizontal="center" vertical="top"/>
    </xf>
    <xf numFmtId="0" fontId="21" fillId="0" borderId="36" xfId="0" applyFont="1" applyFill="1" applyBorder="1" applyAlignment="1">
      <alignment horizontal="left" vertical="top" wrapText="1"/>
    </xf>
    <xf numFmtId="0" fontId="21" fillId="0" borderId="41" xfId="0" applyFont="1" applyFill="1" applyBorder="1" applyAlignment="1">
      <alignment horizontal="left" vertical="top" wrapText="1"/>
    </xf>
    <xf numFmtId="49" fontId="17" fillId="0" borderId="28" xfId="0" applyNumberFormat="1" applyFont="1" applyFill="1" applyBorder="1" applyAlignment="1">
      <alignment horizontal="center" vertical="top"/>
    </xf>
    <xf numFmtId="49" fontId="17" fillId="0" borderId="29" xfId="0" applyNumberFormat="1" applyFont="1" applyFill="1" applyBorder="1" applyAlignment="1">
      <alignment horizontal="center" vertical="top"/>
    </xf>
    <xf numFmtId="49" fontId="17" fillId="0" borderId="32" xfId="0" applyNumberFormat="1" applyFont="1" applyFill="1" applyBorder="1" applyAlignment="1">
      <alignment horizontal="center" vertical="top"/>
    </xf>
    <xf numFmtId="49" fontId="17" fillId="0" borderId="33" xfId="0" applyNumberFormat="1" applyFont="1" applyFill="1" applyBorder="1" applyAlignment="1">
      <alignment horizontal="center" vertical="top"/>
    </xf>
    <xf numFmtId="0" fontId="8" fillId="0" borderId="16" xfId="0" applyFont="1" applyFill="1" applyBorder="1" applyAlignment="1">
      <alignment horizontal="left" vertical="top" wrapText="1"/>
    </xf>
    <xf numFmtId="0" fontId="8" fillId="0" borderId="73" xfId="0" applyFont="1" applyFill="1" applyBorder="1" applyAlignment="1">
      <alignment horizontal="left" vertical="top" wrapText="1"/>
    </xf>
    <xf numFmtId="49" fontId="2" fillId="0" borderId="38" xfId="0" applyNumberFormat="1" applyFont="1" applyFill="1" applyBorder="1" applyAlignment="1">
      <alignment horizontal="center" vertical="top"/>
    </xf>
    <xf numFmtId="49" fontId="2" fillId="0" borderId="76" xfId="0" applyNumberFormat="1" applyFont="1" applyFill="1" applyBorder="1" applyAlignment="1">
      <alignment horizontal="center" vertical="top"/>
    </xf>
    <xf numFmtId="0" fontId="8" fillId="0" borderId="41" xfId="0" applyFont="1" applyFill="1" applyBorder="1" applyAlignment="1">
      <alignment horizontal="left" vertical="top" wrapText="1"/>
    </xf>
    <xf numFmtId="0" fontId="8" fillId="0" borderId="36" xfId="0" applyFont="1" applyFill="1" applyBorder="1" applyAlignment="1">
      <alignment horizontal="left" vertical="top" wrapText="1"/>
    </xf>
    <xf numFmtId="49" fontId="7" fillId="3" borderId="28" xfId="0" applyNumberFormat="1" applyFont="1" applyFill="1" applyBorder="1" applyAlignment="1">
      <alignment horizontal="center" vertical="top"/>
    </xf>
    <xf numFmtId="0" fontId="6" fillId="4" borderId="5" xfId="0" applyFont="1" applyFill="1" applyBorder="1" applyAlignment="1">
      <alignment horizontal="center" vertical="top"/>
    </xf>
    <xf numFmtId="164" fontId="8" fillId="4" borderId="18" xfId="0" applyNumberFormat="1" applyFont="1" applyFill="1" applyBorder="1" applyAlignment="1">
      <alignment horizontal="center" vertical="top"/>
    </xf>
    <xf numFmtId="164" fontId="7" fillId="4" borderId="27" xfId="0" applyNumberFormat="1" applyFont="1" applyFill="1" applyBorder="1" applyAlignment="1">
      <alignment horizontal="center" vertical="top"/>
    </xf>
    <xf numFmtId="164" fontId="7" fillId="4" borderId="15" xfId="0" applyNumberFormat="1" applyFont="1" applyFill="1" applyBorder="1" applyAlignment="1">
      <alignment horizontal="center" vertical="top"/>
    </xf>
    <xf numFmtId="164" fontId="21" fillId="4" borderId="5" xfId="0" applyNumberFormat="1" applyFont="1" applyFill="1" applyBorder="1" applyAlignment="1">
      <alignment horizontal="center" vertical="top"/>
    </xf>
    <xf numFmtId="49" fontId="26" fillId="0" borderId="28" xfId="0" applyNumberFormat="1" applyFont="1" applyFill="1" applyBorder="1" applyAlignment="1">
      <alignment horizontal="center" vertical="top"/>
    </xf>
    <xf numFmtId="49" fontId="26" fillId="0" borderId="29" xfId="0" applyNumberFormat="1" applyFont="1" applyFill="1" applyBorder="1" applyAlignment="1">
      <alignment horizontal="center" vertical="top"/>
    </xf>
    <xf numFmtId="49" fontId="26" fillId="0" borderId="32" xfId="0" applyNumberFormat="1" applyFont="1" applyFill="1" applyBorder="1" applyAlignment="1">
      <alignment horizontal="center" vertical="top"/>
    </xf>
    <xf numFmtId="49" fontId="26" fillId="0" borderId="33" xfId="0" applyNumberFormat="1" applyFont="1" applyFill="1" applyBorder="1" applyAlignment="1">
      <alignment horizontal="center" vertical="top"/>
    </xf>
    <xf numFmtId="49" fontId="17" fillId="0" borderId="20" xfId="0" applyNumberFormat="1" applyFont="1" applyFill="1" applyBorder="1" applyAlignment="1">
      <alignment horizontal="center" vertical="top"/>
    </xf>
    <xf numFmtId="49" fontId="17" fillId="0" borderId="21" xfId="0" applyNumberFormat="1" applyFont="1" applyFill="1" applyBorder="1" applyAlignment="1">
      <alignment horizontal="center" vertical="top"/>
    </xf>
    <xf numFmtId="164" fontId="8" fillId="0" borderId="54" xfId="0" applyNumberFormat="1" applyFont="1" applyFill="1" applyBorder="1" applyAlignment="1">
      <alignment horizontal="center" vertical="center" wrapText="1"/>
    </xf>
    <xf numFmtId="164" fontId="7" fillId="0" borderId="18" xfId="0" applyNumberFormat="1" applyFont="1" applyFill="1" applyBorder="1" applyAlignment="1">
      <alignment horizontal="center" vertical="top"/>
    </xf>
    <xf numFmtId="164" fontId="8" fillId="0" borderId="7" xfId="0" applyNumberFormat="1" applyFont="1" applyFill="1" applyBorder="1" applyAlignment="1">
      <alignment horizontal="center" vertical="top"/>
    </xf>
    <xf numFmtId="0" fontId="2" fillId="4" borderId="50" xfId="0" applyFont="1" applyFill="1" applyBorder="1" applyAlignment="1">
      <alignment horizontal="center" vertical="top"/>
    </xf>
    <xf numFmtId="164" fontId="8" fillId="4" borderId="65" xfId="0" applyNumberFormat="1" applyFont="1" applyFill="1" applyBorder="1" applyAlignment="1">
      <alignment horizontal="center" vertical="top"/>
    </xf>
    <xf numFmtId="164" fontId="8" fillId="4" borderId="13" xfId="0" applyNumberFormat="1" applyFont="1" applyFill="1" applyBorder="1" applyAlignment="1">
      <alignment horizontal="center" vertical="top"/>
    </xf>
    <xf numFmtId="49" fontId="8" fillId="0" borderId="16" xfId="0" applyNumberFormat="1" applyFont="1" applyFill="1" applyBorder="1" applyAlignment="1">
      <alignment horizontal="left" vertical="top" wrapText="1"/>
    </xf>
    <xf numFmtId="0" fontId="15" fillId="0" borderId="41" xfId="0" applyFont="1" applyBorder="1" applyAlignment="1">
      <alignment horizontal="left" vertical="top" wrapText="1"/>
    </xf>
    <xf numFmtId="49" fontId="8" fillId="0" borderId="16" xfId="0" applyNumberFormat="1" applyFont="1" applyFill="1" applyBorder="1" applyAlignment="1">
      <alignment horizontal="left" vertical="top"/>
    </xf>
    <xf numFmtId="49" fontId="8" fillId="0" borderId="32" xfId="0" applyNumberFormat="1" applyFont="1" applyFill="1" applyBorder="1" applyAlignment="1">
      <alignment horizontal="left" vertical="top"/>
    </xf>
    <xf numFmtId="49" fontId="2" fillId="0" borderId="77" xfId="0" applyNumberFormat="1" applyFont="1" applyBorder="1" applyAlignment="1">
      <alignment horizontal="center" vertical="top"/>
    </xf>
    <xf numFmtId="0" fontId="8" fillId="7" borderId="5" xfId="0" applyFont="1" applyFill="1" applyBorder="1" applyAlignment="1">
      <alignment horizontal="center" vertical="top"/>
    </xf>
    <xf numFmtId="164" fontId="8" fillId="7" borderId="18" xfId="0" applyNumberFormat="1" applyFont="1" applyFill="1" applyBorder="1" applyAlignment="1">
      <alignment horizontal="center" vertical="top"/>
    </xf>
    <xf numFmtId="49" fontId="2" fillId="0" borderId="47" xfId="0" applyNumberFormat="1" applyFont="1" applyBorder="1" applyAlignment="1">
      <alignment horizontal="center" vertical="top"/>
    </xf>
    <xf numFmtId="0" fontId="10" fillId="4" borderId="47" xfId="0" applyFont="1" applyFill="1" applyBorder="1" applyAlignment="1">
      <alignment horizontal="center" vertical="top"/>
    </xf>
    <xf numFmtId="164" fontId="36" fillId="4" borderId="42" xfId="0" applyNumberFormat="1" applyFont="1" applyFill="1" applyBorder="1" applyAlignment="1">
      <alignment horizontal="center" vertical="top"/>
    </xf>
    <xf numFmtId="164" fontId="36" fillId="4" borderId="32" xfId="0" applyNumberFormat="1" applyFont="1" applyFill="1" applyBorder="1" applyAlignment="1">
      <alignment horizontal="center" vertical="top"/>
    </xf>
    <xf numFmtId="49" fontId="2" fillId="0" borderId="49" xfId="0" applyNumberFormat="1" applyFont="1" applyBorder="1" applyAlignment="1">
      <alignment horizontal="center" vertical="top"/>
    </xf>
    <xf numFmtId="164" fontId="8" fillId="0" borderId="70" xfId="0" applyNumberFormat="1" applyFont="1" applyFill="1" applyBorder="1" applyAlignment="1">
      <alignment horizontal="center" vertical="top"/>
    </xf>
    <xf numFmtId="0" fontId="2" fillId="0" borderId="48" xfId="0" applyFont="1" applyFill="1" applyBorder="1" applyAlignment="1">
      <alignment horizontal="center" vertical="top" wrapText="1"/>
    </xf>
    <xf numFmtId="49" fontId="26" fillId="0" borderId="15" xfId="0" applyNumberFormat="1" applyFont="1" applyFill="1" applyBorder="1" applyAlignment="1">
      <alignment horizontal="center" vertical="top"/>
    </xf>
    <xf numFmtId="49" fontId="26" fillId="0" borderId="17" xfId="0" applyNumberFormat="1" applyFont="1" applyFill="1" applyBorder="1" applyAlignment="1">
      <alignment horizontal="center" vertical="top"/>
    </xf>
    <xf numFmtId="164" fontId="8" fillId="0" borderId="26" xfId="0" applyNumberFormat="1" applyFont="1" applyBorder="1" applyAlignment="1">
      <alignment horizontal="center" vertical="center"/>
    </xf>
    <xf numFmtId="49" fontId="6" fillId="5" borderId="16" xfId="0" applyNumberFormat="1" applyFont="1" applyFill="1" applyBorder="1" applyAlignment="1">
      <alignment vertical="top"/>
    </xf>
    <xf numFmtId="0" fontId="48" fillId="0" borderId="0" xfId="0" applyFont="1" applyBorder="1" applyAlignment="1">
      <alignment vertical="top"/>
    </xf>
    <xf numFmtId="164" fontId="8" fillId="0" borderId="74" xfId="0" applyNumberFormat="1" applyFont="1" applyFill="1" applyBorder="1" applyAlignment="1">
      <alignment horizontal="center" vertical="center"/>
    </xf>
    <xf numFmtId="0" fontId="6" fillId="0" borderId="63" xfId="0" applyFont="1" applyBorder="1" applyAlignment="1"/>
    <xf numFmtId="49" fontId="6" fillId="0" borderId="63" xfId="0" applyNumberFormat="1" applyFont="1" applyFill="1" applyBorder="1" applyAlignment="1">
      <alignment vertical="top" wrapText="1"/>
    </xf>
    <xf numFmtId="164" fontId="7" fillId="4" borderId="31" xfId="0" applyNumberFormat="1" applyFont="1" applyFill="1" applyBorder="1" applyAlignment="1">
      <alignment horizontal="center" vertical="center"/>
    </xf>
    <xf numFmtId="49" fontId="6" fillId="0" borderId="73" xfId="0" applyNumberFormat="1" applyFont="1" applyFill="1" applyBorder="1" applyAlignment="1">
      <alignment vertical="top" wrapText="1"/>
    </xf>
    <xf numFmtId="49" fontId="6" fillId="5" borderId="26" xfId="0" applyNumberFormat="1" applyFont="1" applyFill="1" applyBorder="1" applyAlignment="1">
      <alignment vertical="top"/>
    </xf>
    <xf numFmtId="49" fontId="6" fillId="0" borderId="78" xfId="0" applyNumberFormat="1" applyFont="1" applyFill="1" applyBorder="1" applyAlignment="1">
      <alignment vertical="top" wrapText="1"/>
    </xf>
    <xf numFmtId="49" fontId="6" fillId="0" borderId="79" xfId="0" applyNumberFormat="1" applyFont="1" applyFill="1" applyBorder="1" applyAlignment="1">
      <alignment vertical="top" wrapText="1"/>
    </xf>
    <xf numFmtId="164" fontId="7" fillId="4" borderId="22" xfId="0" applyNumberFormat="1" applyFont="1" applyFill="1" applyBorder="1" applyAlignment="1">
      <alignment horizontal="center" vertical="center"/>
    </xf>
    <xf numFmtId="49" fontId="6" fillId="0" borderId="16" xfId="0" applyNumberFormat="1" applyFont="1" applyFill="1" applyBorder="1" applyAlignment="1">
      <alignment vertical="top" wrapText="1"/>
    </xf>
    <xf numFmtId="49" fontId="2" fillId="0" borderId="15" xfId="0" applyNumberFormat="1" applyFont="1" applyFill="1" applyBorder="1" applyAlignment="1">
      <alignment horizontal="center" vertical="top" wrapText="1"/>
    </xf>
    <xf numFmtId="49" fontId="2" fillId="0" borderId="17" xfId="0" applyNumberFormat="1" applyFont="1" applyFill="1" applyBorder="1" applyAlignment="1">
      <alignment horizontal="center" vertical="top" wrapText="1"/>
    </xf>
    <xf numFmtId="164" fontId="8" fillId="0" borderId="75" xfId="0" applyNumberFormat="1" applyFont="1" applyFill="1" applyBorder="1" applyAlignment="1">
      <alignment horizontal="center" vertical="center"/>
    </xf>
    <xf numFmtId="49" fontId="2" fillId="0" borderId="59" xfId="0" applyNumberFormat="1" applyFont="1" applyFill="1" applyBorder="1" applyAlignment="1">
      <alignment horizontal="center" vertical="top" wrapText="1"/>
    </xf>
    <xf numFmtId="49" fontId="2" fillId="0" borderId="58" xfId="0" applyNumberFormat="1" applyFont="1" applyFill="1" applyBorder="1" applyAlignment="1">
      <alignment horizontal="center" vertical="top" wrapText="1"/>
    </xf>
    <xf numFmtId="164" fontId="7" fillId="4" borderId="43" xfId="0" applyNumberFormat="1" applyFont="1" applyFill="1" applyBorder="1" applyAlignment="1">
      <alignment horizontal="center" vertical="center"/>
    </xf>
    <xf numFmtId="164" fontId="7" fillId="4" borderId="45" xfId="0" applyNumberFormat="1" applyFont="1" applyFill="1" applyBorder="1" applyAlignment="1">
      <alignment horizontal="center" vertical="center"/>
    </xf>
    <xf numFmtId="49" fontId="6" fillId="0" borderId="6" xfId="0" applyNumberFormat="1" applyFont="1" applyFill="1" applyBorder="1" applyAlignment="1">
      <alignment vertical="top" wrapText="1"/>
    </xf>
    <xf numFmtId="0" fontId="2" fillId="0" borderId="15" xfId="0" applyNumberFormat="1" applyFont="1" applyFill="1" applyBorder="1" applyAlignment="1">
      <alignment horizontal="center" vertical="top"/>
    </xf>
    <xf numFmtId="49" fontId="6" fillId="5" borderId="16" xfId="0" applyNumberFormat="1" applyFont="1" applyFill="1" applyBorder="1" applyAlignment="1">
      <alignment vertical="top" wrapText="1"/>
    </xf>
    <xf numFmtId="164" fontId="7" fillId="3" borderId="34" xfId="0" applyNumberFormat="1" applyFont="1" applyFill="1" applyBorder="1" applyAlignment="1">
      <alignment horizontal="center" vertical="center"/>
    </xf>
    <xf numFmtId="0" fontId="8" fillId="3" borderId="34" xfId="0" applyFont="1" applyFill="1" applyBorder="1" applyAlignment="1">
      <alignment vertical="top" wrapText="1"/>
    </xf>
    <xf numFmtId="0" fontId="6" fillId="0" borderId="68" xfId="0" applyFont="1" applyBorder="1" applyAlignment="1">
      <alignment horizontal="left" wrapText="1"/>
    </xf>
    <xf numFmtId="0" fontId="6" fillId="0" borderId="56" xfId="0" applyFont="1" applyBorder="1" applyAlignment="1">
      <alignment horizontal="left"/>
    </xf>
    <xf numFmtId="0" fontId="6" fillId="0" borderId="70" xfId="0" applyFont="1" applyBorder="1" applyAlignment="1">
      <alignment horizontal="left" vertical="center" wrapText="1"/>
    </xf>
    <xf numFmtId="0" fontId="6" fillId="0" borderId="14" xfId="0" applyFont="1" applyBorder="1" applyAlignment="1">
      <alignment horizontal="left" wrapText="1"/>
    </xf>
    <xf numFmtId="0" fontId="2" fillId="0" borderId="1" xfId="0" applyNumberFormat="1" applyFont="1" applyFill="1" applyBorder="1" applyAlignment="1">
      <alignment horizontal="center" vertical="top"/>
    </xf>
    <xf numFmtId="0" fontId="2" fillId="0" borderId="2" xfId="0" applyNumberFormat="1" applyFont="1" applyFill="1" applyBorder="1" applyAlignment="1">
      <alignment horizontal="center" vertical="top"/>
    </xf>
    <xf numFmtId="0" fontId="15" fillId="7" borderId="73" xfId="0" applyFont="1" applyFill="1" applyBorder="1" applyAlignment="1">
      <alignment wrapText="1"/>
    </xf>
    <xf numFmtId="49" fontId="3" fillId="0" borderId="38" xfId="0" applyNumberFormat="1" applyFont="1" applyFill="1" applyBorder="1" applyAlignment="1">
      <alignment vertical="top" wrapText="1"/>
    </xf>
    <xf numFmtId="49" fontId="3" fillId="0" borderId="76" xfId="0" applyNumberFormat="1" applyFont="1" applyFill="1" applyBorder="1" applyAlignment="1">
      <alignment vertical="top" wrapText="1"/>
    </xf>
    <xf numFmtId="0" fontId="15" fillId="7" borderId="67" xfId="0" applyFont="1" applyFill="1" applyBorder="1" applyAlignment="1">
      <alignment wrapText="1"/>
    </xf>
    <xf numFmtId="0" fontId="15" fillId="7" borderId="78" xfId="0" applyFont="1" applyFill="1" applyBorder="1" applyAlignment="1">
      <alignment wrapText="1"/>
    </xf>
    <xf numFmtId="0" fontId="2" fillId="7" borderId="45" xfId="0" applyFont="1" applyFill="1" applyBorder="1" applyAlignment="1">
      <alignment vertical="top"/>
    </xf>
    <xf numFmtId="49" fontId="6" fillId="7" borderId="26" xfId="0" applyNumberFormat="1" applyFont="1" applyFill="1" applyBorder="1" applyAlignment="1">
      <alignment vertical="top"/>
    </xf>
    <xf numFmtId="49" fontId="6" fillId="5" borderId="78" xfId="0" applyNumberFormat="1" applyFont="1" applyFill="1" applyBorder="1" applyAlignment="1">
      <alignment vertical="top" wrapText="1"/>
    </xf>
    <xf numFmtId="0" fontId="11" fillId="0" borderId="39" xfId="0" applyFont="1" applyBorder="1" applyAlignment="1">
      <alignment wrapText="1"/>
    </xf>
    <xf numFmtId="0" fontId="8" fillId="0" borderId="45" xfId="0" applyFont="1" applyBorder="1" applyAlignment="1">
      <alignment vertical="top"/>
    </xf>
    <xf numFmtId="0" fontId="15" fillId="0" borderId="54" xfId="0" applyFont="1" applyBorder="1" applyAlignment="1">
      <alignment wrapText="1"/>
    </xf>
    <xf numFmtId="49" fontId="3" fillId="0" borderId="15" xfId="0" applyNumberFormat="1" applyFont="1" applyFill="1" applyBorder="1" applyAlignment="1">
      <alignment horizontal="center" vertical="top"/>
    </xf>
    <xf numFmtId="0" fontId="15" fillId="0" borderId="56" xfId="0" applyFont="1" applyBorder="1" applyAlignment="1">
      <alignment wrapText="1"/>
    </xf>
    <xf numFmtId="0" fontId="3" fillId="0" borderId="32" xfId="0" applyNumberFormat="1" applyFont="1" applyFill="1" applyBorder="1" applyAlignment="1">
      <alignment horizontal="center" vertical="top"/>
    </xf>
    <xf numFmtId="0" fontId="3" fillId="0" borderId="33" xfId="0" applyNumberFormat="1" applyFont="1" applyFill="1" applyBorder="1" applyAlignment="1">
      <alignment horizontal="center" vertical="top"/>
    </xf>
    <xf numFmtId="9" fontId="15" fillId="0" borderId="32" xfId="0" applyNumberFormat="1" applyFont="1" applyFill="1" applyBorder="1" applyAlignment="1">
      <alignment horizontal="left" vertical="top" wrapText="1"/>
    </xf>
    <xf numFmtId="49" fontId="3" fillId="0" borderId="32" xfId="0" applyNumberFormat="1" applyFont="1" applyFill="1" applyBorder="1" applyAlignment="1">
      <alignment horizontal="center" vertical="top"/>
    </xf>
    <xf numFmtId="49" fontId="3" fillId="0" borderId="33" xfId="0" applyNumberFormat="1" applyFont="1" applyFill="1" applyBorder="1" applyAlignment="1">
      <alignment horizontal="center" vertical="top"/>
    </xf>
    <xf numFmtId="49" fontId="3" fillId="0" borderId="17" xfId="0" applyNumberFormat="1" applyFont="1" applyFill="1" applyBorder="1" applyAlignment="1">
      <alignment horizontal="center" vertical="top"/>
    </xf>
    <xf numFmtId="49" fontId="49" fillId="2" borderId="3" xfId="0" applyNumberFormat="1" applyFont="1" applyFill="1" applyBorder="1" applyAlignment="1">
      <alignment horizontal="center" vertical="top"/>
    </xf>
    <xf numFmtId="164" fontId="8" fillId="5" borderId="48" xfId="0" applyNumberFormat="1" applyFont="1" applyFill="1" applyBorder="1" applyAlignment="1">
      <alignment horizontal="center" vertical="center" wrapText="1"/>
    </xf>
    <xf numFmtId="164" fontId="8" fillId="0" borderId="30" xfId="0" applyNumberFormat="1" applyFont="1" applyBorder="1" applyAlignment="1">
      <alignment horizontal="center" vertical="center"/>
    </xf>
    <xf numFmtId="164" fontId="8" fillId="0" borderId="0" xfId="0" applyNumberFormat="1" applyFont="1" applyBorder="1" applyAlignment="1">
      <alignment horizontal="center" vertical="center"/>
    </xf>
    <xf numFmtId="49" fontId="6" fillId="5" borderId="6" xfId="0" applyNumberFormat="1" applyFont="1" applyFill="1" applyBorder="1" applyAlignment="1">
      <alignment vertical="top" wrapText="1"/>
    </xf>
    <xf numFmtId="49" fontId="6" fillId="0" borderId="10" xfId="0" applyNumberFormat="1" applyFont="1" applyFill="1" applyBorder="1" applyAlignment="1">
      <alignment vertical="top" wrapText="1"/>
    </xf>
    <xf numFmtId="164" fontId="7" fillId="4" borderId="50" xfId="0" applyNumberFormat="1" applyFont="1" applyFill="1" applyBorder="1" applyAlignment="1">
      <alignment horizontal="center" vertical="center"/>
    </xf>
    <xf numFmtId="0" fontId="48" fillId="0" borderId="0" xfId="0" applyFont="1" applyFill="1" applyBorder="1" applyAlignment="1">
      <alignment vertical="top"/>
    </xf>
    <xf numFmtId="0" fontId="48" fillId="0" borderId="0" xfId="0" applyFont="1" applyBorder="1" applyAlignment="1">
      <alignment horizontal="left" vertical="top"/>
    </xf>
    <xf numFmtId="49" fontId="50" fillId="0" borderId="0" xfId="0" applyNumberFormat="1" applyFont="1" applyFill="1" applyBorder="1" applyAlignment="1">
      <alignment vertical="top"/>
    </xf>
    <xf numFmtId="49" fontId="50" fillId="0" borderId="0" xfId="0" applyNumberFormat="1" applyFont="1" applyFill="1" applyBorder="1" applyAlignment="1">
      <alignment horizontal="right" vertical="top"/>
    </xf>
    <xf numFmtId="0" fontId="50" fillId="0" borderId="0" xfId="0" applyFont="1" applyFill="1" applyBorder="1" applyAlignment="1">
      <alignment horizontal="center" vertical="top"/>
    </xf>
    <xf numFmtId="0" fontId="51" fillId="0" borderId="0" xfId="0" applyFont="1" applyFill="1" applyAlignment="1">
      <alignment vertical="top"/>
    </xf>
    <xf numFmtId="0" fontId="48" fillId="0" borderId="0" xfId="0" applyFont="1" applyAlignment="1">
      <alignment vertical="top"/>
    </xf>
    <xf numFmtId="0" fontId="52" fillId="0" borderId="0" xfId="0" applyFont="1" applyAlignment="1">
      <alignment vertical="top"/>
    </xf>
    <xf numFmtId="0" fontId="6" fillId="0" borderId="16" xfId="0" applyFont="1" applyFill="1" applyBorder="1" applyAlignment="1">
      <alignment horizontal="left" vertical="top" wrapText="1"/>
    </xf>
    <xf numFmtId="0" fontId="2" fillId="0" borderId="38" xfId="0" applyFont="1" applyFill="1" applyBorder="1" applyAlignment="1">
      <alignment horizontal="center" vertical="top" wrapText="1"/>
    </xf>
    <xf numFmtId="0" fontId="2" fillId="0" borderId="76" xfId="0" applyFont="1" applyFill="1" applyBorder="1" applyAlignment="1">
      <alignment horizontal="center" vertical="top" wrapText="1"/>
    </xf>
    <xf numFmtId="164" fontId="7" fillId="0" borderId="20" xfId="0" applyNumberFormat="1" applyFont="1" applyFill="1" applyBorder="1" applyAlignment="1">
      <alignment horizontal="center" vertical="center"/>
    </xf>
    <xf numFmtId="164" fontId="21" fillId="0" borderId="20" xfId="0" applyNumberFormat="1" applyFont="1" applyFill="1" applyBorder="1" applyAlignment="1">
      <alignment horizontal="center" vertical="center"/>
    </xf>
    <xf numFmtId="164" fontId="21" fillId="0" borderId="21" xfId="0" applyNumberFormat="1" applyFont="1" applyFill="1" applyBorder="1" applyAlignment="1">
      <alignment horizontal="center" vertical="center"/>
    </xf>
    <xf numFmtId="164" fontId="21" fillId="0" borderId="19" xfId="0" applyNumberFormat="1" applyFont="1" applyFill="1" applyBorder="1" applyAlignment="1">
      <alignment horizontal="center" vertical="center"/>
    </xf>
    <xf numFmtId="49" fontId="7" fillId="0" borderId="42" xfId="0" applyNumberFormat="1" applyFont="1" applyBorder="1" applyAlignment="1">
      <alignment horizontal="center" vertical="top"/>
    </xf>
    <xf numFmtId="0" fontId="8" fillId="0" borderId="52" xfId="0" applyFont="1" applyBorder="1" applyAlignment="1">
      <alignment horizontal="center" vertical="top"/>
    </xf>
    <xf numFmtId="164" fontId="8" fillId="0" borderId="67" xfId="0" applyNumberFormat="1" applyFont="1" applyBorder="1" applyAlignment="1">
      <alignment horizontal="center" vertical="center"/>
    </xf>
    <xf numFmtId="164" fontId="8" fillId="0" borderId="28" xfId="0" applyNumberFormat="1" applyFont="1" applyBorder="1" applyAlignment="1">
      <alignment horizontal="center" vertical="center"/>
    </xf>
    <xf numFmtId="164" fontId="8" fillId="0" borderId="37" xfId="0" applyNumberFormat="1" applyFont="1" applyBorder="1" applyAlignment="1">
      <alignment horizontal="center" vertical="center"/>
    </xf>
    <xf numFmtId="164" fontId="8" fillId="5" borderId="52" xfId="0" applyNumberFormat="1" applyFont="1" applyFill="1" applyBorder="1" applyAlignment="1">
      <alignment horizontal="center" vertical="center" wrapText="1"/>
    </xf>
    <xf numFmtId="164" fontId="8" fillId="5" borderId="77" xfId="0" applyNumberFormat="1" applyFont="1" applyFill="1" applyBorder="1" applyAlignment="1">
      <alignment horizontal="center" vertical="center" wrapText="1"/>
    </xf>
    <xf numFmtId="164" fontId="8" fillId="0" borderId="49" xfId="0" applyNumberFormat="1" applyFont="1" applyFill="1" applyBorder="1" applyAlignment="1">
      <alignment horizontal="center" vertical="center"/>
    </xf>
    <xf numFmtId="0" fontId="10" fillId="0" borderId="19" xfId="0" applyFont="1" applyFill="1" applyBorder="1" applyAlignment="1">
      <alignment horizontal="center" vertical="top"/>
    </xf>
    <xf numFmtId="164" fontId="7" fillId="0" borderId="30" xfId="0" applyNumberFormat="1" applyFont="1" applyFill="1" applyBorder="1" applyAlignment="1">
      <alignment horizontal="center" vertical="center"/>
    </xf>
    <xf numFmtId="164" fontId="7" fillId="0" borderId="7" xfId="0" applyNumberFormat="1" applyFont="1" applyFill="1" applyBorder="1" applyAlignment="1">
      <alignment horizontal="center" vertical="center"/>
    </xf>
    <xf numFmtId="164" fontId="7" fillId="0" borderId="49" xfId="0" applyNumberFormat="1" applyFont="1" applyFill="1" applyBorder="1" applyAlignment="1">
      <alignment horizontal="center" vertical="center"/>
    </xf>
    <xf numFmtId="49" fontId="7" fillId="0" borderId="37" xfId="0" applyNumberFormat="1" applyFont="1" applyBorder="1" applyAlignment="1">
      <alignment horizontal="center" vertical="top"/>
    </xf>
    <xf numFmtId="0" fontId="37" fillId="0" borderId="32" xfId="0" applyFont="1" applyFill="1" applyBorder="1" applyAlignment="1">
      <alignment horizontal="center" vertical="top" wrapText="1"/>
    </xf>
    <xf numFmtId="0" fontId="37" fillId="0" borderId="33" xfId="0" applyFont="1" applyFill="1" applyBorder="1" applyAlignment="1">
      <alignment horizontal="center" vertical="top" wrapText="1"/>
    </xf>
    <xf numFmtId="0" fontId="15" fillId="0" borderId="6" xfId="0" applyFont="1" applyFill="1" applyBorder="1" applyAlignment="1">
      <alignment horizontal="left" vertical="top" wrapText="1"/>
    </xf>
    <xf numFmtId="164" fontId="7" fillId="3" borderId="4" xfId="0" applyNumberFormat="1" applyFont="1" applyFill="1" applyBorder="1" applyAlignment="1">
      <alignment horizontal="center" vertical="center"/>
    </xf>
    <xf numFmtId="164" fontId="7" fillId="3" borderId="23" xfId="0" applyNumberFormat="1" applyFont="1" applyFill="1" applyBorder="1" applyAlignment="1">
      <alignment horizontal="center" vertical="center"/>
    </xf>
    <xf numFmtId="164" fontId="7" fillId="3" borderId="51" xfId="0" applyNumberFormat="1" applyFont="1" applyFill="1" applyBorder="1" applyAlignment="1">
      <alignment horizontal="center" vertical="center"/>
    </xf>
    <xf numFmtId="164" fontId="7" fillId="3" borderId="35" xfId="0" applyNumberFormat="1" applyFont="1" applyFill="1" applyBorder="1" applyAlignment="1">
      <alignment horizontal="center" vertical="center"/>
    </xf>
    <xf numFmtId="164" fontId="8" fillId="5" borderId="37" xfId="0" applyNumberFormat="1" applyFont="1" applyFill="1" applyBorder="1" applyAlignment="1">
      <alignment horizontal="center" vertical="center" wrapText="1"/>
    </xf>
    <xf numFmtId="0" fontId="21" fillId="0" borderId="43" xfId="0" applyFont="1" applyFill="1" applyBorder="1" applyAlignment="1">
      <alignment horizontal="left" vertical="top" wrapText="1"/>
    </xf>
    <xf numFmtId="0" fontId="6" fillId="0" borderId="26" xfId="0" applyFont="1" applyFill="1" applyBorder="1" applyAlignment="1">
      <alignment horizontal="left" vertical="top" wrapText="1"/>
    </xf>
    <xf numFmtId="0" fontId="2" fillId="5" borderId="32" xfId="0" applyFont="1" applyFill="1" applyBorder="1" applyAlignment="1">
      <alignment horizontal="center" vertical="top" wrapText="1"/>
    </xf>
    <xf numFmtId="0" fontId="2" fillId="0" borderId="43" xfId="0" applyFont="1" applyFill="1" applyBorder="1" applyAlignment="1">
      <alignment horizontal="center" vertical="top" wrapText="1"/>
    </xf>
    <xf numFmtId="0" fontId="37" fillId="0" borderId="38" xfId="0" applyFont="1" applyFill="1" applyBorder="1" applyAlignment="1">
      <alignment horizontal="center" vertical="top" wrapText="1"/>
    </xf>
    <xf numFmtId="0" fontId="37" fillId="0" borderId="76" xfId="0" applyFont="1" applyFill="1" applyBorder="1" applyAlignment="1">
      <alignment horizontal="center" vertical="top" wrapText="1"/>
    </xf>
    <xf numFmtId="164" fontId="44" fillId="6" borderId="35" xfId="0" applyNumberFormat="1" applyFont="1" applyFill="1" applyBorder="1" applyAlignment="1">
      <alignment horizontal="center" vertical="center"/>
    </xf>
    <xf numFmtId="164" fontId="7" fillId="6" borderId="35" xfId="0" applyNumberFormat="1" applyFont="1" applyFill="1" applyBorder="1" applyAlignment="1">
      <alignment horizontal="center" vertical="center"/>
    </xf>
    <xf numFmtId="0" fontId="2" fillId="0" borderId="0" xfId="1" applyFont="1" applyBorder="1" applyAlignment="1">
      <alignment vertical="top"/>
    </xf>
    <xf numFmtId="0" fontId="2" fillId="0" borderId="0" xfId="1" applyFont="1" applyAlignment="1">
      <alignment vertical="top"/>
    </xf>
    <xf numFmtId="0" fontId="3" fillId="0" borderId="0" xfId="1" applyFont="1" applyAlignment="1">
      <alignment vertical="top"/>
    </xf>
    <xf numFmtId="0" fontId="2" fillId="0" borderId="0" xfId="1" applyFont="1" applyAlignment="1">
      <alignment horizontal="center" vertical="top"/>
    </xf>
    <xf numFmtId="0" fontId="2" fillId="0" borderId="0" xfId="1" applyNumberFormat="1" applyFont="1" applyAlignment="1">
      <alignment vertical="top"/>
    </xf>
    <xf numFmtId="0" fontId="6" fillId="0" borderId="0" xfId="1" applyFont="1" applyAlignment="1">
      <alignment horizontal="left" vertical="top"/>
    </xf>
    <xf numFmtId="0" fontId="4" fillId="0" borderId="0" xfId="1" applyFont="1"/>
    <xf numFmtId="0" fontId="8" fillId="5" borderId="0" xfId="1" applyFont="1" applyFill="1" applyAlignment="1">
      <alignment vertical="top"/>
    </xf>
    <xf numFmtId="0" fontId="8" fillId="0" borderId="0" xfId="1" applyFont="1" applyFill="1" applyAlignment="1">
      <alignment vertical="top"/>
    </xf>
    <xf numFmtId="0" fontId="6" fillId="0" borderId="0" xfId="1" applyFont="1" applyFill="1" applyBorder="1" applyAlignment="1">
      <alignment horizontal="center" vertical="top"/>
    </xf>
    <xf numFmtId="49" fontId="6" fillId="0" borderId="0" xfId="1" applyNumberFormat="1" applyFont="1" applyFill="1" applyBorder="1" applyAlignment="1">
      <alignment horizontal="right" vertical="top"/>
    </xf>
    <xf numFmtId="49" fontId="6" fillId="0" borderId="0" xfId="1" applyNumberFormat="1" applyFont="1" applyFill="1" applyBorder="1" applyAlignment="1">
      <alignment vertical="top"/>
    </xf>
    <xf numFmtId="0" fontId="11" fillId="0" borderId="0" xfId="1" applyAlignment="1">
      <alignment vertical="top" wrapText="1"/>
    </xf>
    <xf numFmtId="49" fontId="22" fillId="0" borderId="0" xfId="1" applyNumberFormat="1" applyFont="1" applyFill="1" applyBorder="1" applyAlignment="1">
      <alignment horizontal="center" vertical="top" wrapText="1"/>
    </xf>
    <xf numFmtId="164" fontId="7" fillId="6" borderId="13" xfId="1" applyNumberFormat="1" applyFont="1" applyFill="1" applyBorder="1" applyAlignment="1">
      <alignment horizontal="center" vertical="top"/>
    </xf>
    <xf numFmtId="49" fontId="7" fillId="6" borderId="3" xfId="1" applyNumberFormat="1" applyFont="1" applyFill="1" applyBorder="1" applyAlignment="1">
      <alignment horizontal="center" vertical="top"/>
    </xf>
    <xf numFmtId="0" fontId="53" fillId="0" borderId="0" xfId="1" applyFont="1" applyBorder="1" applyAlignment="1">
      <alignment vertical="top"/>
    </xf>
    <xf numFmtId="0" fontId="2" fillId="0" borderId="58" xfId="1" applyNumberFormat="1" applyFont="1" applyFill="1" applyBorder="1" applyAlignment="1">
      <alignment horizontal="center" vertical="top"/>
    </xf>
    <xf numFmtId="0" fontId="2" fillId="0" borderId="59" xfId="1" applyNumberFormat="1" applyFont="1" applyFill="1" applyBorder="1" applyAlignment="1">
      <alignment horizontal="center" vertical="top"/>
    </xf>
    <xf numFmtId="0" fontId="15" fillId="0" borderId="41" xfId="1" applyFont="1" applyBorder="1" applyAlignment="1">
      <alignment horizontal="left" vertical="top" wrapText="1"/>
    </xf>
    <xf numFmtId="164" fontId="7" fillId="4" borderId="43" xfId="1" applyNumberFormat="1" applyFont="1" applyFill="1" applyBorder="1" applyAlignment="1">
      <alignment horizontal="center" vertical="top"/>
    </xf>
    <xf numFmtId="164" fontId="54" fillId="4" borderId="43" xfId="1" applyNumberFormat="1" applyFont="1" applyFill="1" applyBorder="1" applyAlignment="1">
      <alignment horizontal="center" vertical="top"/>
    </xf>
    <xf numFmtId="0" fontId="10" fillId="4" borderId="44" xfId="1" applyFont="1" applyFill="1" applyBorder="1" applyAlignment="1">
      <alignment horizontal="center" vertical="top"/>
    </xf>
    <xf numFmtId="49" fontId="7" fillId="3" borderId="42" xfId="1" applyNumberFormat="1" applyFont="1" applyFill="1" applyBorder="1" applyAlignment="1">
      <alignment horizontal="center" vertical="top"/>
    </xf>
    <xf numFmtId="49" fontId="8" fillId="2" borderId="41" xfId="1" applyNumberFormat="1" applyFont="1" applyFill="1" applyBorder="1" applyAlignment="1">
      <alignment horizontal="center" vertical="top"/>
    </xf>
    <xf numFmtId="0" fontId="2" fillId="0" borderId="29" xfId="1" applyFont="1" applyFill="1" applyBorder="1" applyAlignment="1">
      <alignment horizontal="center" vertical="top"/>
    </xf>
    <xf numFmtId="0" fontId="2" fillId="0" borderId="28" xfId="1" applyFont="1" applyFill="1" applyBorder="1" applyAlignment="1">
      <alignment horizontal="center" vertical="top"/>
    </xf>
    <xf numFmtId="0" fontId="8" fillId="0" borderId="36" xfId="1" applyFont="1" applyFill="1" applyBorder="1" applyAlignment="1">
      <alignment vertical="top" wrapText="1"/>
    </xf>
    <xf numFmtId="164" fontId="8" fillId="0" borderId="18" xfId="1" applyNumberFormat="1" applyFont="1" applyFill="1" applyBorder="1" applyAlignment="1">
      <alignment horizontal="center" vertical="top"/>
    </xf>
    <xf numFmtId="164" fontId="8" fillId="0" borderId="5" xfId="1" applyNumberFormat="1" applyFont="1" applyFill="1" applyBorder="1" applyAlignment="1">
      <alignment horizontal="center" vertical="top"/>
    </xf>
    <xf numFmtId="164" fontId="8" fillId="0" borderId="27" xfId="1" applyNumberFormat="1" applyFont="1" applyFill="1" applyBorder="1" applyAlignment="1">
      <alignment horizontal="center" vertical="top"/>
    </xf>
    <xf numFmtId="164" fontId="8" fillId="0" borderId="15" xfId="1" applyNumberFormat="1" applyFont="1" applyFill="1" applyBorder="1" applyAlignment="1">
      <alignment horizontal="center" vertical="top"/>
    </xf>
    <xf numFmtId="164" fontId="55" fillId="0" borderId="26" xfId="1" applyNumberFormat="1" applyFont="1" applyFill="1" applyBorder="1" applyAlignment="1">
      <alignment horizontal="center" vertical="top"/>
    </xf>
    <xf numFmtId="0" fontId="8" fillId="0" borderId="52" xfId="1" applyFont="1" applyFill="1" applyBorder="1" applyAlignment="1">
      <alignment vertical="top" wrapText="1"/>
    </xf>
    <xf numFmtId="49" fontId="7" fillId="3" borderId="37" xfId="1" applyNumberFormat="1" applyFont="1" applyFill="1" applyBorder="1" applyAlignment="1">
      <alignment horizontal="center" vertical="top"/>
    </xf>
    <xf numFmtId="49" fontId="7" fillId="2" borderId="36" xfId="1" applyNumberFormat="1" applyFont="1" applyFill="1" applyBorder="1" applyAlignment="1">
      <alignment horizontal="center" vertical="top"/>
    </xf>
    <xf numFmtId="0" fontId="2" fillId="0" borderId="0" xfId="1" applyFont="1" applyBorder="1" applyAlignment="1">
      <alignment horizontal="left" vertical="top"/>
    </xf>
    <xf numFmtId="0" fontId="2" fillId="2" borderId="25" xfId="1" applyFont="1" applyFill="1" applyBorder="1" applyAlignment="1">
      <alignment vertical="top"/>
    </xf>
    <xf numFmtId="0" fontId="2" fillId="2" borderId="24" xfId="1" applyFont="1" applyFill="1" applyBorder="1" applyAlignment="1">
      <alignment vertical="top"/>
    </xf>
    <xf numFmtId="164" fontId="7" fillId="2" borderId="3" xfId="1" applyNumberFormat="1" applyFont="1" applyFill="1" applyBorder="1" applyAlignment="1">
      <alignment horizontal="center" vertical="top"/>
    </xf>
    <xf numFmtId="49" fontId="7" fillId="2" borderId="34" xfId="1" applyNumberFormat="1" applyFont="1" applyFill="1" applyBorder="1" applyAlignment="1">
      <alignment horizontal="center" vertical="top"/>
    </xf>
    <xf numFmtId="0" fontId="2" fillId="2" borderId="34" xfId="1" applyFont="1" applyFill="1" applyBorder="1" applyAlignment="1">
      <alignment vertical="top"/>
    </xf>
    <xf numFmtId="164" fontId="7" fillId="2" borderId="35" xfId="1" applyNumberFormat="1" applyFont="1" applyFill="1" applyBorder="1" applyAlignment="1">
      <alignment horizontal="center" vertical="top"/>
    </xf>
    <xf numFmtId="49" fontId="7" fillId="2" borderId="3" xfId="1" applyNumberFormat="1" applyFont="1" applyFill="1" applyBorder="1" applyAlignment="1">
      <alignment horizontal="center" vertical="top"/>
    </xf>
    <xf numFmtId="0" fontId="2" fillId="3" borderId="47" xfId="1" applyFont="1" applyFill="1" applyBorder="1" applyAlignment="1">
      <alignment horizontal="center" vertical="top" wrapText="1"/>
    </xf>
    <xf numFmtId="0" fontId="2" fillId="3" borderId="45" xfId="1" applyFont="1" applyFill="1" applyBorder="1" applyAlignment="1">
      <alignment horizontal="center" vertical="top" wrapText="1"/>
    </xf>
    <xf numFmtId="0" fontId="2" fillId="3" borderId="46" xfId="1" applyFont="1" applyFill="1" applyBorder="1" applyAlignment="1">
      <alignment horizontal="center" vertical="top" wrapText="1"/>
    </xf>
    <xf numFmtId="164" fontId="7" fillId="3" borderId="43" xfId="1" applyNumberFormat="1" applyFont="1" applyFill="1" applyBorder="1" applyAlignment="1">
      <alignment horizontal="center" vertical="top"/>
    </xf>
    <xf numFmtId="49" fontId="7" fillId="3" borderId="32" xfId="1" applyNumberFormat="1" applyFont="1" applyFill="1" applyBorder="1" applyAlignment="1">
      <alignment horizontal="center" vertical="top"/>
    </xf>
    <xf numFmtId="49" fontId="7" fillId="2" borderId="41" xfId="1" applyNumberFormat="1" applyFont="1" applyFill="1" applyBorder="1" applyAlignment="1">
      <alignment horizontal="center" vertical="top"/>
    </xf>
    <xf numFmtId="164" fontId="54" fillId="3" borderId="43" xfId="1" applyNumberFormat="1" applyFont="1" applyFill="1" applyBorder="1" applyAlignment="1">
      <alignment horizontal="center" vertical="top"/>
    </xf>
    <xf numFmtId="0" fontId="2" fillId="0" borderId="33" xfId="1" applyNumberFormat="1" applyFont="1" applyFill="1" applyBorder="1" applyAlignment="1">
      <alignment horizontal="center" vertical="top"/>
    </xf>
    <xf numFmtId="0" fontId="2" fillId="0" borderId="45" xfId="1" applyNumberFormat="1" applyFont="1" applyFill="1" applyBorder="1" applyAlignment="1">
      <alignment horizontal="center" vertical="top"/>
    </xf>
    <xf numFmtId="0" fontId="2" fillId="0" borderId="32" xfId="1" applyNumberFormat="1" applyFont="1" applyFill="1" applyBorder="1" applyAlignment="1">
      <alignment horizontal="center" vertical="top"/>
    </xf>
    <xf numFmtId="0" fontId="37" fillId="0" borderId="0" xfId="1" applyFont="1" applyBorder="1" applyAlignment="1">
      <alignment vertical="top"/>
    </xf>
    <xf numFmtId="0" fontId="11" fillId="0" borderId="41" xfId="1" applyFont="1" applyBorder="1" applyAlignment="1">
      <alignment horizontal="left" vertical="top" wrapText="1"/>
    </xf>
    <xf numFmtId="164" fontId="7" fillId="4" borderId="44" xfId="1" applyNumberFormat="1" applyFont="1" applyFill="1" applyBorder="1" applyAlignment="1">
      <alignment horizontal="center" vertical="top"/>
    </xf>
    <xf numFmtId="164" fontId="7" fillId="4" borderId="45" xfId="1" applyNumberFormat="1" applyFont="1" applyFill="1" applyBorder="1" applyAlignment="1">
      <alignment horizontal="center" vertical="top"/>
    </xf>
    <xf numFmtId="164" fontId="7" fillId="4" borderId="47" xfId="1" applyNumberFormat="1" applyFont="1" applyFill="1" applyBorder="1" applyAlignment="1">
      <alignment horizontal="center" vertical="top"/>
    </xf>
    <xf numFmtId="164" fontId="54" fillId="4" borderId="41" xfId="1" applyNumberFormat="1" applyFont="1" applyFill="1" applyBorder="1" applyAlignment="1">
      <alignment horizontal="center" vertical="top"/>
    </xf>
    <xf numFmtId="164" fontId="8" fillId="0" borderId="17" xfId="1" applyNumberFormat="1" applyFont="1" applyFill="1" applyBorder="1" applyAlignment="1">
      <alignment horizontal="center" vertical="top"/>
    </xf>
    <xf numFmtId="164" fontId="55" fillId="0" borderId="16" xfId="1" applyNumberFormat="1" applyFont="1" applyFill="1" applyBorder="1" applyAlignment="1">
      <alignment horizontal="center" vertical="top"/>
    </xf>
    <xf numFmtId="0" fontId="8" fillId="0" borderId="41" xfId="1" applyFont="1" applyFill="1" applyBorder="1" applyAlignment="1">
      <alignment horizontal="left" vertical="top" wrapText="1"/>
    </xf>
    <xf numFmtId="49" fontId="7" fillId="3" borderId="4" xfId="1" applyNumberFormat="1" applyFont="1" applyFill="1" applyBorder="1" applyAlignment="1">
      <alignment horizontal="center" vertical="top"/>
    </xf>
    <xf numFmtId="0" fontId="3" fillId="0" borderId="33" xfId="1" applyNumberFormat="1" applyFont="1" applyFill="1" applyBorder="1" applyAlignment="1">
      <alignment horizontal="center" vertical="top"/>
    </xf>
    <xf numFmtId="0" fontId="3" fillId="0" borderId="45" xfId="1" applyNumberFormat="1" applyFont="1" applyFill="1" applyBorder="1" applyAlignment="1">
      <alignment horizontal="center" vertical="top"/>
    </xf>
    <xf numFmtId="0" fontId="3" fillId="0" borderId="32" xfId="1" applyNumberFormat="1" applyFont="1" applyFill="1" applyBorder="1" applyAlignment="1">
      <alignment horizontal="center" vertical="top"/>
    </xf>
    <xf numFmtId="0" fontId="3" fillId="0" borderId="29" xfId="1" applyFont="1" applyFill="1" applyBorder="1" applyAlignment="1">
      <alignment horizontal="center" vertical="top"/>
    </xf>
    <xf numFmtId="0" fontId="3" fillId="0" borderId="28" xfId="1" applyFont="1" applyFill="1" applyBorder="1" applyAlignment="1">
      <alignment horizontal="center" vertical="top"/>
    </xf>
    <xf numFmtId="49" fontId="7" fillId="2" borderId="3" xfId="1" applyNumberFormat="1" applyFont="1" applyFill="1" applyBorder="1" applyAlignment="1">
      <alignment horizontal="center" vertical="top" wrapText="1"/>
    </xf>
    <xf numFmtId="164" fontId="54" fillId="2" borderId="3" xfId="1" applyNumberFormat="1" applyFont="1" applyFill="1" applyBorder="1" applyAlignment="1">
      <alignment horizontal="center" vertical="top"/>
    </xf>
    <xf numFmtId="0" fontId="2" fillId="3" borderId="25" xfId="1" applyFont="1" applyFill="1" applyBorder="1" applyAlignment="1">
      <alignment horizontal="center" vertical="top" wrapText="1"/>
    </xf>
    <xf numFmtId="0" fontId="2" fillId="3" borderId="24" xfId="1" applyFont="1" applyFill="1" applyBorder="1" applyAlignment="1">
      <alignment horizontal="center" vertical="top" wrapText="1"/>
    </xf>
    <xf numFmtId="0" fontId="8" fillId="3" borderId="24" xfId="1" applyFont="1" applyFill="1" applyBorder="1" applyAlignment="1">
      <alignment vertical="top" wrapText="1"/>
    </xf>
    <xf numFmtId="164" fontId="7" fillId="3" borderId="3" xfId="1" applyNumberFormat="1" applyFont="1" applyFill="1" applyBorder="1" applyAlignment="1">
      <alignment horizontal="center" vertical="top"/>
    </xf>
    <xf numFmtId="164" fontId="54" fillId="3" borderId="3" xfId="1" applyNumberFormat="1" applyFont="1" applyFill="1" applyBorder="1" applyAlignment="1">
      <alignment horizontal="center" vertical="top"/>
    </xf>
    <xf numFmtId="49" fontId="7" fillId="3" borderId="23" xfId="1" applyNumberFormat="1" applyFont="1" applyFill="1" applyBorder="1" applyAlignment="1">
      <alignment horizontal="center" vertical="top"/>
    </xf>
    <xf numFmtId="49" fontId="2" fillId="0" borderId="33" xfId="1" applyNumberFormat="1" applyFont="1" applyFill="1" applyBorder="1" applyAlignment="1">
      <alignment horizontal="center" vertical="top"/>
    </xf>
    <xf numFmtId="49" fontId="2" fillId="0" borderId="32" xfId="1" applyNumberFormat="1" applyFont="1" applyFill="1" applyBorder="1" applyAlignment="1">
      <alignment horizontal="center" vertical="top"/>
    </xf>
    <xf numFmtId="164" fontId="7" fillId="4" borderId="13" xfId="1" applyNumberFormat="1" applyFont="1" applyFill="1" applyBorder="1" applyAlignment="1">
      <alignment horizontal="center" vertical="top"/>
    </xf>
    <xf numFmtId="164" fontId="7" fillId="4" borderId="65" xfId="1" applyNumberFormat="1" applyFont="1" applyFill="1" applyBorder="1" applyAlignment="1">
      <alignment horizontal="center" vertical="top"/>
    </xf>
    <xf numFmtId="164" fontId="7" fillId="4" borderId="1" xfId="1" applyNumberFormat="1" applyFont="1" applyFill="1" applyBorder="1" applyAlignment="1">
      <alignment horizontal="center" vertical="top"/>
    </xf>
    <xf numFmtId="164" fontId="54" fillId="4" borderId="1" xfId="1" applyNumberFormat="1" applyFont="1" applyFill="1" applyBorder="1" applyAlignment="1">
      <alignment horizontal="center" vertical="top"/>
    </xf>
    <xf numFmtId="0" fontId="10" fillId="4" borderId="50" xfId="1" applyFont="1" applyFill="1" applyBorder="1" applyAlignment="1">
      <alignment horizontal="center" vertical="top"/>
    </xf>
    <xf numFmtId="49" fontId="2" fillId="0" borderId="21" xfId="1" applyNumberFormat="1" applyFont="1" applyFill="1" applyBorder="1" applyAlignment="1">
      <alignment horizontal="center" vertical="top"/>
    </xf>
    <xf numFmtId="49" fontId="2" fillId="0" borderId="20" xfId="1" applyNumberFormat="1" applyFont="1" applyFill="1" applyBorder="1" applyAlignment="1">
      <alignment horizontal="center" vertical="top"/>
    </xf>
    <xf numFmtId="164" fontId="8" fillId="0" borderId="19" xfId="1" applyNumberFormat="1" applyFont="1" applyFill="1" applyBorder="1" applyAlignment="1">
      <alignment horizontal="center" vertical="top"/>
    </xf>
    <xf numFmtId="164" fontId="8" fillId="0" borderId="7" xfId="1" applyNumberFormat="1" applyFont="1" applyFill="1" applyBorder="1" applyAlignment="1">
      <alignment horizontal="center" vertical="top"/>
    </xf>
    <xf numFmtId="164" fontId="8" fillId="0" borderId="30" xfId="1" applyNumberFormat="1" applyFont="1" applyFill="1" applyBorder="1" applyAlignment="1">
      <alignment horizontal="center" vertical="top"/>
    </xf>
    <xf numFmtId="164" fontId="8" fillId="0" borderId="20" xfId="1" applyNumberFormat="1" applyFont="1" applyFill="1" applyBorder="1" applyAlignment="1">
      <alignment horizontal="center" vertical="top"/>
    </xf>
    <xf numFmtId="164" fontId="55" fillId="0" borderId="30" xfId="1" applyNumberFormat="1" applyFont="1" applyFill="1" applyBorder="1" applyAlignment="1">
      <alignment horizontal="center" vertical="top"/>
    </xf>
    <xf numFmtId="0" fontId="8" fillId="0" borderId="66" xfId="1" applyFont="1" applyFill="1" applyBorder="1" applyAlignment="1">
      <alignment horizontal="center" vertical="top"/>
    </xf>
    <xf numFmtId="0" fontId="8" fillId="0" borderId="53" xfId="1" applyFont="1" applyFill="1" applyBorder="1" applyAlignment="1">
      <alignment horizontal="center" vertical="top"/>
    </xf>
    <xf numFmtId="49" fontId="2" fillId="0" borderId="29" xfId="1" applyNumberFormat="1" applyFont="1" applyFill="1" applyBorder="1" applyAlignment="1">
      <alignment horizontal="center" vertical="top"/>
    </xf>
    <xf numFmtId="49" fontId="2" fillId="0" borderId="28" xfId="1" applyNumberFormat="1" applyFont="1" applyFill="1" applyBorder="1" applyAlignment="1">
      <alignment horizontal="center" vertical="top"/>
    </xf>
    <xf numFmtId="164" fontId="8" fillId="0" borderId="26" xfId="1" applyNumberFormat="1" applyFont="1" applyFill="1" applyBorder="1" applyAlignment="1">
      <alignment horizontal="center" vertical="top"/>
    </xf>
    <xf numFmtId="0" fontId="8" fillId="0" borderId="5" xfId="1" applyFont="1" applyFill="1" applyBorder="1" applyAlignment="1">
      <alignment horizontal="center" vertical="top"/>
    </xf>
    <xf numFmtId="164" fontId="7" fillId="4" borderId="55" xfId="1" applyNumberFormat="1" applyFont="1" applyFill="1" applyBorder="1" applyAlignment="1">
      <alignment horizontal="center" vertical="top"/>
    </xf>
    <xf numFmtId="164" fontId="7" fillId="4" borderId="14" xfId="1" applyNumberFormat="1" applyFont="1" applyFill="1" applyBorder="1" applyAlignment="1">
      <alignment horizontal="center" vertical="top"/>
    </xf>
    <xf numFmtId="164" fontId="8" fillId="5" borderId="19" xfId="1" applyNumberFormat="1" applyFont="1" applyFill="1" applyBorder="1" applyAlignment="1">
      <alignment horizontal="center" vertical="top"/>
    </xf>
    <xf numFmtId="164" fontId="7" fillId="0" borderId="30" xfId="1" applyNumberFormat="1" applyFont="1" applyFill="1" applyBorder="1" applyAlignment="1">
      <alignment horizontal="center" vertical="top"/>
    </xf>
    <xf numFmtId="164" fontId="55" fillId="0" borderId="6" xfId="1" applyNumberFormat="1" applyFont="1" applyFill="1" applyBorder="1" applyAlignment="1">
      <alignment horizontal="center" vertical="top"/>
    </xf>
    <xf numFmtId="0" fontId="8" fillId="0" borderId="49" xfId="1" applyFont="1" applyFill="1" applyBorder="1" applyAlignment="1">
      <alignment horizontal="center" vertical="top"/>
    </xf>
    <xf numFmtId="164" fontId="8" fillId="0" borderId="6" xfId="1" applyNumberFormat="1" applyFont="1" applyFill="1" applyBorder="1" applyAlignment="1">
      <alignment horizontal="center" vertical="top"/>
    </xf>
    <xf numFmtId="164" fontId="8" fillId="5" borderId="5" xfId="1" applyNumberFormat="1" applyFont="1" applyFill="1" applyBorder="1" applyAlignment="1">
      <alignment horizontal="center" vertical="top"/>
    </xf>
    <xf numFmtId="164" fontId="8" fillId="0" borderId="16" xfId="1" applyNumberFormat="1" applyFont="1" applyFill="1" applyBorder="1" applyAlignment="1">
      <alignment horizontal="center" vertical="top"/>
    </xf>
    <xf numFmtId="0" fontId="8" fillId="0" borderId="48" xfId="1" applyFont="1" applyFill="1" applyBorder="1" applyAlignment="1">
      <alignment horizontal="center" vertical="top"/>
    </xf>
    <xf numFmtId="164" fontId="7" fillId="3" borderId="35" xfId="1" applyNumberFormat="1" applyFont="1" applyFill="1" applyBorder="1" applyAlignment="1">
      <alignment horizontal="center" vertical="top"/>
    </xf>
    <xf numFmtId="164" fontId="7" fillId="3" borderId="51" xfId="1" applyNumberFormat="1" applyFont="1" applyFill="1" applyBorder="1" applyAlignment="1">
      <alignment horizontal="center" vertical="top"/>
    </xf>
    <xf numFmtId="0" fontId="2" fillId="0" borderId="43" xfId="1" applyNumberFormat="1" applyFont="1" applyFill="1" applyBorder="1" applyAlignment="1">
      <alignment horizontal="center" vertical="top"/>
    </xf>
    <xf numFmtId="49" fontId="2" fillId="0" borderId="76" xfId="1" applyNumberFormat="1" applyFont="1" applyFill="1" applyBorder="1" applyAlignment="1">
      <alignment horizontal="center" vertical="top"/>
    </xf>
    <xf numFmtId="49" fontId="2" fillId="0" borderId="38" xfId="1" applyNumberFormat="1" applyFont="1" applyFill="1" applyBorder="1" applyAlignment="1">
      <alignment horizontal="center" vertical="top"/>
    </xf>
    <xf numFmtId="1" fontId="2" fillId="0" borderId="39" xfId="1" applyNumberFormat="1" applyFont="1" applyFill="1" applyBorder="1" applyAlignment="1">
      <alignment horizontal="center" vertical="top"/>
    </xf>
    <xf numFmtId="164" fontId="8" fillId="0" borderId="0" xfId="1" applyNumberFormat="1" applyFont="1" applyFill="1" applyBorder="1" applyAlignment="1">
      <alignment horizontal="center" vertical="top"/>
    </xf>
    <xf numFmtId="1" fontId="2" fillId="0" borderId="67" xfId="1" applyNumberFormat="1" applyFont="1" applyFill="1" applyBorder="1" applyAlignment="1">
      <alignment horizontal="center" vertical="top"/>
    </xf>
    <xf numFmtId="9" fontId="2" fillId="0" borderId="33" xfId="1" applyNumberFormat="1" applyFont="1" applyFill="1" applyBorder="1" applyAlignment="1">
      <alignment horizontal="center" vertical="top"/>
    </xf>
    <xf numFmtId="9" fontId="2" fillId="0" borderId="32" xfId="1" applyNumberFormat="1" applyFont="1" applyFill="1" applyBorder="1" applyAlignment="1">
      <alignment horizontal="center" vertical="top"/>
    </xf>
    <xf numFmtId="9" fontId="2" fillId="0" borderId="43" xfId="1" applyNumberFormat="1" applyFont="1" applyFill="1" applyBorder="1" applyAlignment="1">
      <alignment horizontal="center" vertical="top"/>
    </xf>
    <xf numFmtId="164" fontId="7" fillId="0" borderId="26" xfId="1" applyNumberFormat="1" applyFont="1" applyFill="1" applyBorder="1" applyAlignment="1">
      <alignment horizontal="center" vertical="top"/>
    </xf>
    <xf numFmtId="49" fontId="2" fillId="0" borderId="43" xfId="1" applyNumberFormat="1" applyFont="1" applyFill="1" applyBorder="1" applyAlignment="1">
      <alignment horizontal="center" vertical="top"/>
    </xf>
    <xf numFmtId="164" fontId="7" fillId="4" borderId="32" xfId="1" applyNumberFormat="1" applyFont="1" applyFill="1" applyBorder="1" applyAlignment="1">
      <alignment horizontal="center" vertical="top"/>
    </xf>
    <xf numFmtId="0" fontId="10" fillId="4" borderId="47" xfId="1" applyFont="1" applyFill="1" applyBorder="1" applyAlignment="1">
      <alignment horizontal="center" vertical="top"/>
    </xf>
    <xf numFmtId="49" fontId="6" fillId="0" borderId="30" xfId="1" applyNumberFormat="1" applyFont="1" applyFill="1" applyBorder="1" applyAlignment="1">
      <alignment vertical="top"/>
    </xf>
    <xf numFmtId="49" fontId="2" fillId="0" borderId="58" xfId="1" applyNumberFormat="1" applyFont="1" applyFill="1" applyBorder="1" applyAlignment="1">
      <alignment horizontal="center" vertical="top"/>
    </xf>
    <xf numFmtId="49" fontId="2" fillId="0" borderId="59" xfId="1" applyNumberFormat="1" applyFont="1" applyFill="1" applyBorder="1" applyAlignment="1">
      <alignment horizontal="center" vertical="top"/>
    </xf>
    <xf numFmtId="49" fontId="6" fillId="0" borderId="78" xfId="1" applyNumberFormat="1" applyFont="1" applyFill="1" applyBorder="1" applyAlignment="1">
      <alignment vertical="top"/>
    </xf>
    <xf numFmtId="49" fontId="6" fillId="0" borderId="43" xfId="1" applyNumberFormat="1" applyFont="1" applyFill="1" applyBorder="1" applyAlignment="1">
      <alignment vertical="top" wrapText="1"/>
    </xf>
    <xf numFmtId="0" fontId="10" fillId="4" borderId="13" xfId="1" applyFont="1" applyFill="1" applyBorder="1" applyAlignment="1">
      <alignment horizontal="center" vertical="top"/>
    </xf>
    <xf numFmtId="0" fontId="8" fillId="0" borderId="19" xfId="1" applyFont="1" applyFill="1" applyBorder="1" applyAlignment="1">
      <alignment horizontal="center" vertical="top"/>
    </xf>
    <xf numFmtId="49" fontId="2" fillId="0" borderId="17" xfId="1" applyNumberFormat="1" applyFont="1" applyFill="1" applyBorder="1" applyAlignment="1">
      <alignment horizontal="center" vertical="top"/>
    </xf>
    <xf numFmtId="49" fontId="2" fillId="0" borderId="15" xfId="1" applyNumberFormat="1" applyFont="1" applyFill="1" applyBorder="1" applyAlignment="1">
      <alignment horizontal="center" vertical="top"/>
    </xf>
    <xf numFmtId="0" fontId="2" fillId="0" borderId="58" xfId="1" applyFont="1" applyFill="1" applyBorder="1" applyAlignment="1">
      <alignment horizontal="center" vertical="top" wrapText="1"/>
    </xf>
    <xf numFmtId="0" fontId="2" fillId="0" borderId="59" xfId="1" applyFont="1" applyFill="1" applyBorder="1" applyAlignment="1">
      <alignment horizontal="center" vertical="top" wrapText="1"/>
    </xf>
    <xf numFmtId="0" fontId="8" fillId="0" borderId="63" xfId="1" applyFont="1" applyFill="1" applyBorder="1" applyAlignment="1" applyProtection="1">
      <alignment vertical="top" wrapText="1"/>
      <protection locked="0"/>
    </xf>
    <xf numFmtId="164" fontId="7" fillId="4" borderId="31" xfId="1" applyNumberFormat="1" applyFont="1" applyFill="1" applyBorder="1" applyAlignment="1">
      <alignment horizontal="center" vertical="top"/>
    </xf>
    <xf numFmtId="0" fontId="2" fillId="0" borderId="17" xfId="1" applyFont="1" applyFill="1" applyBorder="1" applyAlignment="1">
      <alignment horizontal="center" vertical="top"/>
    </xf>
    <xf numFmtId="0" fontId="2" fillId="0" borderId="15" xfId="1" applyFont="1" applyFill="1" applyBorder="1" applyAlignment="1">
      <alignment horizontal="center" vertical="top"/>
    </xf>
    <xf numFmtId="0" fontId="8" fillId="0" borderId="16" xfId="1" applyFont="1" applyFill="1" applyBorder="1" applyAlignment="1" applyProtection="1">
      <alignment vertical="top" wrapText="1"/>
      <protection locked="0"/>
    </xf>
    <xf numFmtId="164" fontId="8" fillId="0" borderId="48" xfId="1" applyNumberFormat="1" applyFont="1" applyFill="1" applyBorder="1" applyAlignment="1">
      <alignment horizontal="center" vertical="top"/>
    </xf>
    <xf numFmtId="0" fontId="8" fillId="0" borderId="14" xfId="1" applyFont="1" applyFill="1" applyBorder="1" applyAlignment="1" applyProtection="1">
      <alignment vertical="top" wrapText="1"/>
      <protection locked="0"/>
    </xf>
    <xf numFmtId="0" fontId="2" fillId="0" borderId="76" xfId="1" applyFont="1" applyFill="1" applyBorder="1" applyAlignment="1">
      <alignment horizontal="center" vertical="top"/>
    </xf>
    <xf numFmtId="0" fontId="2" fillId="0" borderId="38" xfId="1" applyFont="1" applyFill="1" applyBorder="1" applyAlignment="1">
      <alignment horizontal="center" vertical="top"/>
    </xf>
    <xf numFmtId="0" fontId="8" fillId="0" borderId="6" xfId="1" applyFont="1" applyFill="1" applyBorder="1" applyAlignment="1" applyProtection="1">
      <alignment vertical="top" wrapText="1"/>
      <protection locked="0"/>
    </xf>
    <xf numFmtId="164" fontId="8" fillId="0" borderId="74" xfId="1" applyNumberFormat="1" applyFont="1" applyFill="1" applyBorder="1" applyAlignment="1">
      <alignment horizontal="center" vertical="top"/>
    </xf>
    <xf numFmtId="0" fontId="8" fillId="5" borderId="16" xfId="1" applyFont="1" applyFill="1" applyBorder="1" applyAlignment="1">
      <alignment vertical="top" wrapText="1"/>
    </xf>
    <xf numFmtId="0" fontId="2" fillId="0" borderId="2" xfId="1" applyFont="1" applyBorder="1" applyAlignment="1">
      <alignment horizontal="center" vertical="center" textRotation="90"/>
    </xf>
    <xf numFmtId="0" fontId="2" fillId="0" borderId="1" xfId="1" applyFont="1" applyBorder="1" applyAlignment="1">
      <alignment horizontal="center" vertical="center" textRotation="90"/>
    </xf>
    <xf numFmtId="0" fontId="2" fillId="0" borderId="1" xfId="1" applyFont="1" applyFill="1" applyBorder="1" applyAlignment="1">
      <alignment horizontal="center" vertical="center" textRotation="90" wrapText="1"/>
    </xf>
    <xf numFmtId="0" fontId="2" fillId="0" borderId="1" xfId="1" applyFont="1" applyBorder="1" applyAlignment="1">
      <alignment horizontal="center" vertical="center" textRotation="90" wrapText="1"/>
    </xf>
    <xf numFmtId="0" fontId="11" fillId="0" borderId="0" xfId="1" applyAlignment="1">
      <alignment horizontal="center" vertical="top"/>
    </xf>
    <xf numFmtId="0" fontId="6" fillId="0" borderId="0" xfId="1" applyFont="1" applyFill="1" applyAlignment="1">
      <alignment horizontal="center" vertical="top"/>
    </xf>
    <xf numFmtId="0" fontId="11" fillId="0" borderId="0" xfId="1" applyAlignment="1">
      <alignment vertical="top"/>
    </xf>
    <xf numFmtId="0" fontId="12" fillId="0" borderId="0" xfId="1" applyFont="1" applyAlignment="1">
      <alignment horizontal="left" vertical="top" wrapText="1"/>
    </xf>
    <xf numFmtId="0" fontId="27" fillId="0" borderId="0" xfId="1" applyFont="1" applyAlignment="1">
      <alignment horizontal="center" vertical="top"/>
    </xf>
    <xf numFmtId="0" fontId="40" fillId="0" borderId="0" xfId="1" applyFont="1" applyAlignment="1">
      <alignment vertical="top"/>
    </xf>
    <xf numFmtId="0" fontId="40" fillId="0" borderId="0" xfId="1" applyNumberFormat="1" applyFont="1" applyAlignment="1">
      <alignment vertical="top"/>
    </xf>
    <xf numFmtId="0" fontId="18" fillId="0" borderId="0" xfId="0" applyFont="1" applyFill="1" applyAlignment="1">
      <alignment horizontal="center" vertical="top"/>
    </xf>
    <xf numFmtId="0" fontId="8" fillId="0" borderId="16" xfId="0" applyFont="1" applyBorder="1" applyAlignment="1">
      <alignment horizontal="center" vertical="top"/>
    </xf>
    <xf numFmtId="0" fontId="8" fillId="0" borderId="63" xfId="0" applyFont="1" applyFill="1" applyBorder="1" applyAlignment="1">
      <alignment horizontal="center" vertical="top" wrapText="1"/>
    </xf>
    <xf numFmtId="164" fontId="8" fillId="0" borderId="78" xfId="0" applyNumberFormat="1" applyFont="1" applyFill="1" applyBorder="1" applyAlignment="1">
      <alignment horizontal="center" vertical="center"/>
    </xf>
    <xf numFmtId="164" fontId="8" fillId="0" borderId="59" xfId="0" applyNumberFormat="1" applyFont="1" applyFill="1" applyBorder="1" applyAlignment="1">
      <alignment horizontal="center" vertical="center"/>
    </xf>
    <xf numFmtId="164" fontId="8" fillId="0" borderId="72" xfId="0" applyNumberFormat="1" applyFont="1" applyFill="1" applyBorder="1" applyAlignment="1">
      <alignment horizontal="center" vertical="center"/>
    </xf>
    <xf numFmtId="164" fontId="8" fillId="0" borderId="53" xfId="0" applyNumberFormat="1" applyFont="1" applyFill="1" applyBorder="1" applyAlignment="1">
      <alignment horizontal="center" vertical="center"/>
    </xf>
    <xf numFmtId="49" fontId="7" fillId="0" borderId="38" xfId="0" applyNumberFormat="1" applyFont="1" applyBorder="1" applyAlignment="1">
      <alignment horizontal="center" vertical="top"/>
    </xf>
    <xf numFmtId="0" fontId="6" fillId="0" borderId="40" xfId="0" applyFont="1" applyFill="1" applyBorder="1" applyAlignment="1">
      <alignment horizontal="left" vertical="top" wrapText="1"/>
    </xf>
    <xf numFmtId="49" fontId="2" fillId="0" borderId="57" xfId="0" applyNumberFormat="1" applyFont="1" applyBorder="1" applyAlignment="1">
      <alignment horizontal="center" vertical="top"/>
    </xf>
    <xf numFmtId="0" fontId="10" fillId="0" borderId="73" xfId="0" applyFont="1" applyFill="1" applyBorder="1" applyAlignment="1">
      <alignment horizontal="center" vertical="top"/>
    </xf>
    <xf numFmtId="0" fontId="8" fillId="0" borderId="56" xfId="0" applyFont="1" applyFill="1" applyBorder="1" applyAlignment="1">
      <alignment vertical="top" wrapText="1"/>
    </xf>
    <xf numFmtId="0" fontId="2" fillId="0" borderId="72" xfId="0" applyFont="1" applyFill="1" applyBorder="1" applyAlignment="1">
      <alignment horizontal="center" vertical="top"/>
    </xf>
    <xf numFmtId="49" fontId="7" fillId="2" borderId="72" xfId="0" applyNumberFormat="1" applyFont="1" applyFill="1" applyBorder="1" applyAlignment="1">
      <alignment horizontal="center" vertical="top"/>
    </xf>
    <xf numFmtId="49" fontId="7" fillId="3" borderId="72" xfId="0" applyNumberFormat="1" applyFont="1" applyFill="1" applyBorder="1" applyAlignment="1">
      <alignment horizontal="center" vertical="top"/>
    </xf>
    <xf numFmtId="49" fontId="7" fillId="0" borderId="72" xfId="0" applyNumberFormat="1" applyFont="1" applyBorder="1" applyAlignment="1">
      <alignment horizontal="center" vertical="top"/>
    </xf>
    <xf numFmtId="0" fontId="6" fillId="0" borderId="58" xfId="0" applyFont="1" applyFill="1" applyBorder="1" applyAlignment="1">
      <alignment horizontal="left" vertical="top" wrapText="1"/>
    </xf>
    <xf numFmtId="0" fontId="10" fillId="0" borderId="63" xfId="0" applyFont="1" applyFill="1" applyBorder="1" applyAlignment="1">
      <alignment horizontal="center" vertical="top"/>
    </xf>
    <xf numFmtId="49" fontId="41" fillId="2" borderId="42" xfId="0" applyNumberFormat="1" applyFont="1" applyFill="1" applyBorder="1" applyAlignment="1">
      <alignment horizontal="center" vertical="top"/>
    </xf>
    <xf numFmtId="0" fontId="10" fillId="0" borderId="41" xfId="0" applyFont="1" applyFill="1" applyBorder="1" applyAlignment="1">
      <alignment horizontal="center" vertical="top"/>
    </xf>
    <xf numFmtId="164" fontId="8" fillId="0" borderId="42" xfId="0" applyNumberFormat="1" applyFont="1" applyFill="1" applyBorder="1" applyAlignment="1">
      <alignment horizontal="center" vertical="top"/>
    </xf>
    <xf numFmtId="164" fontId="8" fillId="0" borderId="33" xfId="0" applyNumberFormat="1" applyFont="1" applyFill="1" applyBorder="1" applyAlignment="1">
      <alignment horizontal="center" vertical="top"/>
    </xf>
    <xf numFmtId="164" fontId="8" fillId="0" borderId="44" xfId="0" applyNumberFormat="1" applyFont="1" applyFill="1" applyBorder="1" applyAlignment="1">
      <alignment horizontal="center" vertical="top"/>
    </xf>
    <xf numFmtId="0" fontId="8" fillId="0" borderId="46" xfId="0" applyFont="1" applyFill="1" applyBorder="1" applyAlignment="1">
      <alignment vertical="top" wrapText="1"/>
    </xf>
    <xf numFmtId="0" fontId="2" fillId="0" borderId="42" xfId="0" applyFont="1" applyFill="1" applyBorder="1" applyAlignment="1">
      <alignment horizontal="center" vertical="top"/>
    </xf>
    <xf numFmtId="164" fontId="7" fillId="3" borderId="62" xfId="0" applyNumberFormat="1" applyFont="1" applyFill="1" applyBorder="1" applyAlignment="1">
      <alignment horizontal="center" vertical="center"/>
    </xf>
    <xf numFmtId="164" fontId="7" fillId="3" borderId="24" xfId="0" applyNumberFormat="1" applyFont="1" applyFill="1" applyBorder="1" applyAlignment="1">
      <alignment horizontal="center" vertical="center"/>
    </xf>
    <xf numFmtId="0" fontId="8" fillId="0" borderId="36" xfId="0" applyFont="1" applyFill="1" applyBorder="1" applyAlignment="1">
      <alignment horizontal="center" vertical="top"/>
    </xf>
    <xf numFmtId="164" fontId="8" fillId="0" borderId="69" xfId="0" applyNumberFormat="1" applyFont="1" applyFill="1" applyBorder="1" applyAlignment="1">
      <alignment horizontal="center" vertical="top"/>
    </xf>
    <xf numFmtId="164" fontId="8" fillId="0" borderId="28" xfId="0" applyNumberFormat="1" applyFont="1" applyFill="1" applyBorder="1" applyAlignment="1">
      <alignment horizontal="center" vertical="top"/>
    </xf>
    <xf numFmtId="164" fontId="7" fillId="0" borderId="37" xfId="0" applyNumberFormat="1" applyFont="1" applyFill="1" applyBorder="1" applyAlignment="1">
      <alignment horizontal="center" vertical="top"/>
    </xf>
    <xf numFmtId="164" fontId="8" fillId="0" borderId="37" xfId="0" applyNumberFormat="1" applyFont="1" applyFill="1" applyBorder="1" applyAlignment="1">
      <alignment horizontal="center" vertical="top"/>
    </xf>
    <xf numFmtId="164" fontId="8" fillId="5" borderId="52" xfId="0" applyNumberFormat="1" applyFont="1" applyFill="1" applyBorder="1" applyAlignment="1">
      <alignment horizontal="center" vertical="top"/>
    </xf>
    <xf numFmtId="164" fontId="8" fillId="0" borderId="52" xfId="0" applyNumberFormat="1" applyFont="1" applyFill="1" applyBorder="1" applyAlignment="1">
      <alignment horizontal="center" vertical="top"/>
    </xf>
    <xf numFmtId="0" fontId="2" fillId="0" borderId="37" xfId="0" applyNumberFormat="1" applyFont="1" applyFill="1" applyBorder="1" applyAlignment="1">
      <alignment horizontal="center" vertical="top" wrapText="1"/>
    </xf>
    <xf numFmtId="0" fontId="2" fillId="0" borderId="37" xfId="0" applyNumberFormat="1" applyFont="1" applyFill="1" applyBorder="1" applyAlignment="1">
      <alignment horizontal="center" vertical="top"/>
    </xf>
    <xf numFmtId="0" fontId="2" fillId="0" borderId="77" xfId="0" applyNumberFormat="1" applyFont="1" applyFill="1" applyBorder="1" applyAlignment="1">
      <alignment horizontal="center" vertical="top"/>
    </xf>
    <xf numFmtId="0" fontId="8" fillId="0" borderId="6" xfId="0" applyFont="1" applyFill="1" applyBorder="1" applyAlignment="1">
      <alignment horizontal="center" vertical="top"/>
    </xf>
    <xf numFmtId="164" fontId="7" fillId="0" borderId="7" xfId="0" applyNumberFormat="1" applyFont="1" applyFill="1" applyBorder="1" applyAlignment="1">
      <alignment horizontal="center" vertical="top"/>
    </xf>
    <xf numFmtId="164" fontId="8" fillId="5" borderId="19" xfId="0" applyNumberFormat="1" applyFont="1" applyFill="1" applyBorder="1" applyAlignment="1">
      <alignment horizontal="center" vertical="top"/>
    </xf>
    <xf numFmtId="9" fontId="2" fillId="0" borderId="7" xfId="0" applyNumberFormat="1" applyFont="1" applyFill="1" applyBorder="1" applyAlignment="1">
      <alignment horizontal="center" vertical="top"/>
    </xf>
    <xf numFmtId="9" fontId="2" fillId="0" borderId="49" xfId="0" applyNumberFormat="1" applyFont="1" applyFill="1" applyBorder="1" applyAlignment="1">
      <alignment horizontal="center" vertical="top"/>
    </xf>
    <xf numFmtId="0" fontId="10" fillId="4" borderId="6" xfId="0" applyFont="1" applyFill="1" applyBorder="1" applyAlignment="1">
      <alignment horizontal="center" vertical="top"/>
    </xf>
    <xf numFmtId="164" fontId="7" fillId="4" borderId="0" xfId="0" applyNumberFormat="1" applyFont="1" applyFill="1" applyBorder="1" applyAlignment="1">
      <alignment horizontal="center" vertical="top"/>
    </xf>
    <xf numFmtId="164" fontId="7" fillId="4" borderId="20" xfId="0" applyNumberFormat="1" applyFont="1" applyFill="1" applyBorder="1" applyAlignment="1">
      <alignment horizontal="center" vertical="top"/>
    </xf>
    <xf numFmtId="164" fontId="7" fillId="4" borderId="7" xfId="0" applyNumberFormat="1" applyFont="1" applyFill="1" applyBorder="1" applyAlignment="1">
      <alignment horizontal="center" vertical="top"/>
    </xf>
    <xf numFmtId="9" fontId="2" fillId="0" borderId="66" xfId="0" applyNumberFormat="1" applyFont="1" applyFill="1" applyBorder="1" applyAlignment="1">
      <alignment horizontal="center" vertical="top"/>
    </xf>
    <xf numFmtId="0" fontId="10" fillId="4" borderId="41" xfId="0" applyFont="1" applyFill="1" applyBorder="1" applyAlignment="1">
      <alignment horizontal="center" vertical="top"/>
    </xf>
    <xf numFmtId="0" fontId="2" fillId="0" borderId="42" xfId="0" applyNumberFormat="1" applyFont="1" applyFill="1" applyBorder="1" applyAlignment="1">
      <alignment horizontal="center" vertical="top"/>
    </xf>
    <xf numFmtId="0" fontId="2" fillId="0" borderId="47" xfId="0" applyNumberFormat="1" applyFont="1" applyFill="1" applyBorder="1" applyAlignment="1">
      <alignment horizontal="center" vertical="top"/>
    </xf>
    <xf numFmtId="0" fontId="8" fillId="0" borderId="16" xfId="0" applyFont="1" applyFill="1" applyBorder="1" applyAlignment="1">
      <alignment horizontal="center" vertical="top" wrapText="1"/>
    </xf>
    <xf numFmtId="0" fontId="8" fillId="0" borderId="26" xfId="0" applyFont="1" applyFill="1" applyBorder="1" applyAlignment="1">
      <alignment horizontal="left" vertical="top" wrapText="1"/>
    </xf>
    <xf numFmtId="0" fontId="8" fillId="0" borderId="10" xfId="0" applyFont="1" applyFill="1" applyBorder="1" applyAlignment="1">
      <alignment horizontal="center" vertical="top"/>
    </xf>
    <xf numFmtId="164" fontId="7" fillId="8" borderId="45" xfId="0" applyNumberFormat="1" applyFont="1" applyFill="1" applyBorder="1" applyAlignment="1">
      <alignment horizontal="center" vertical="top"/>
    </xf>
    <xf numFmtId="164" fontId="7" fillId="8" borderId="42" xfId="0" applyNumberFormat="1" applyFont="1" applyFill="1" applyBorder="1" applyAlignment="1">
      <alignment horizontal="center" vertical="top"/>
    </xf>
    <xf numFmtId="164" fontId="7" fillId="8" borderId="44" xfId="0" applyNumberFormat="1" applyFont="1" applyFill="1" applyBorder="1" applyAlignment="1">
      <alignment horizontal="center" vertical="top"/>
    </xf>
    <xf numFmtId="0" fontId="8" fillId="0" borderId="16" xfId="0" applyFont="1" applyFill="1" applyBorder="1" applyAlignment="1">
      <alignment vertical="top" wrapText="1"/>
    </xf>
    <xf numFmtId="0" fontId="10" fillId="4" borderId="14" xfId="0" applyFont="1" applyFill="1" applyBorder="1" applyAlignment="1">
      <alignment horizontal="center" vertical="top"/>
    </xf>
    <xf numFmtId="0" fontId="11" fillId="0" borderId="45" xfId="0" applyFont="1" applyFill="1" applyBorder="1" applyAlignment="1">
      <alignment horizontal="left" vertical="top" wrapText="1"/>
    </xf>
    <xf numFmtId="49" fontId="2" fillId="0" borderId="45" xfId="0" applyNumberFormat="1" applyFont="1" applyFill="1" applyBorder="1" applyAlignment="1">
      <alignment horizontal="center" vertical="top"/>
    </xf>
    <xf numFmtId="49" fontId="2" fillId="0" borderId="47" xfId="0" applyNumberFormat="1" applyFont="1" applyFill="1" applyBorder="1" applyAlignment="1">
      <alignment horizontal="center" vertical="top"/>
    </xf>
    <xf numFmtId="164" fontId="8" fillId="5" borderId="69" xfId="0" applyNumberFormat="1" applyFont="1" applyFill="1" applyBorder="1" applyAlignment="1">
      <alignment horizontal="center" vertical="top" wrapText="1"/>
    </xf>
    <xf numFmtId="0" fontId="10" fillId="4" borderId="45" xfId="0" applyFont="1" applyFill="1" applyBorder="1" applyAlignment="1">
      <alignment horizontal="center" vertical="top"/>
    </xf>
    <xf numFmtId="0" fontId="8" fillId="0" borderId="36" xfId="0" applyFont="1" applyFill="1" applyBorder="1" applyAlignment="1">
      <alignment horizontal="center" vertical="top" wrapText="1"/>
    </xf>
    <xf numFmtId="0" fontId="8" fillId="0" borderId="36" xfId="0" applyFont="1" applyFill="1" applyBorder="1" applyAlignment="1">
      <alignment vertical="top" wrapText="1"/>
    </xf>
    <xf numFmtId="0" fontId="8" fillId="0" borderId="41" xfId="0" applyFont="1" applyBorder="1" applyAlignment="1">
      <alignment horizontal="left" vertical="top" wrapText="1"/>
    </xf>
    <xf numFmtId="0" fontId="57" fillId="0" borderId="15" xfId="0" applyFont="1" applyFill="1" applyBorder="1" applyAlignment="1">
      <alignment horizontal="center" vertical="top"/>
    </xf>
    <xf numFmtId="0" fontId="8" fillId="0" borderId="15" xfId="0" applyFont="1" applyFill="1" applyBorder="1" applyAlignment="1">
      <alignment horizontal="center" vertical="top"/>
    </xf>
    <xf numFmtId="49" fontId="7" fillId="2" borderId="36" xfId="0" applyNumberFormat="1" applyFont="1" applyFill="1" applyBorder="1" applyAlignment="1">
      <alignment horizontal="center" vertical="top" wrapText="1"/>
    </xf>
    <xf numFmtId="49" fontId="7" fillId="3" borderId="37" xfId="0" applyNumberFormat="1" applyFont="1" applyFill="1" applyBorder="1" applyAlignment="1">
      <alignment horizontal="center" vertical="top" wrapText="1"/>
    </xf>
    <xf numFmtId="49" fontId="9" fillId="0" borderId="68" xfId="0" applyNumberFormat="1" applyFont="1" applyBorder="1" applyAlignment="1">
      <alignment horizontal="center" vertical="top" wrapText="1"/>
    </xf>
    <xf numFmtId="0" fontId="11" fillId="0" borderId="41" xfId="0" applyFont="1" applyBorder="1" applyAlignment="1">
      <alignment horizontal="center" vertical="top" wrapText="1"/>
    </xf>
    <xf numFmtId="0" fontId="11" fillId="0" borderId="42" xfId="0" applyFont="1" applyBorder="1" applyAlignment="1">
      <alignment horizontal="center" vertical="top" wrapText="1"/>
    </xf>
    <xf numFmtId="0" fontId="11" fillId="0" borderId="46" xfId="0" applyFont="1" applyBorder="1" applyAlignment="1">
      <alignment horizontal="center" vertical="top" wrapText="1"/>
    </xf>
    <xf numFmtId="164" fontId="7" fillId="3" borderId="42" xfId="0" applyNumberFormat="1" applyFont="1" applyFill="1" applyBorder="1" applyAlignment="1">
      <alignment horizontal="center" vertical="top"/>
    </xf>
    <xf numFmtId="164" fontId="7" fillId="2" borderId="62" xfId="0" applyNumberFormat="1" applyFont="1" applyFill="1" applyBorder="1" applyAlignment="1">
      <alignment horizontal="center" vertical="top"/>
    </xf>
    <xf numFmtId="0" fontId="19" fillId="5" borderId="0" xfId="0" applyFont="1" applyFill="1" applyAlignment="1">
      <alignment vertical="top"/>
    </xf>
    <xf numFmtId="164" fontId="8" fillId="0" borderId="6" xfId="0" applyNumberFormat="1" applyFont="1" applyBorder="1" applyAlignment="1">
      <alignment horizontal="center" vertical="center"/>
    </xf>
    <xf numFmtId="164" fontId="8" fillId="0" borderId="20" xfId="0" applyNumberFormat="1" applyFont="1" applyBorder="1" applyAlignment="1">
      <alignment horizontal="center" vertical="center"/>
    </xf>
    <xf numFmtId="164" fontId="8" fillId="0" borderId="21" xfId="0" applyNumberFormat="1" applyFont="1" applyBorder="1" applyAlignment="1">
      <alignment horizontal="center" vertical="center"/>
    </xf>
    <xf numFmtId="0" fontId="2" fillId="5" borderId="20" xfId="0" applyFont="1" applyFill="1" applyBorder="1" applyAlignment="1">
      <alignment horizontal="center" vertical="top"/>
    </xf>
    <xf numFmtId="0" fontId="26" fillId="0" borderId="32" xfId="0" applyFont="1" applyFill="1" applyBorder="1" applyAlignment="1">
      <alignment horizontal="center" vertical="top"/>
    </xf>
    <xf numFmtId="0" fontId="26" fillId="0" borderId="33" xfId="0" applyFont="1" applyFill="1" applyBorder="1" applyAlignment="1">
      <alignment horizontal="center" vertical="top"/>
    </xf>
    <xf numFmtId="49" fontId="6" fillId="0" borderId="61" xfId="0" applyNumberFormat="1" applyFont="1" applyBorder="1" applyAlignment="1">
      <alignment horizontal="center" vertical="top"/>
    </xf>
    <xf numFmtId="0" fontId="26" fillId="0" borderId="20" xfId="0" applyFont="1" applyFill="1" applyBorder="1" applyAlignment="1">
      <alignment horizontal="center" vertical="top"/>
    </xf>
    <xf numFmtId="0" fontId="26" fillId="0" borderId="21" xfId="0" applyFont="1" applyFill="1" applyBorder="1" applyAlignment="1">
      <alignment horizontal="center" vertical="top"/>
    </xf>
    <xf numFmtId="49" fontId="6" fillId="0" borderId="46" xfId="0" applyNumberFormat="1" applyFont="1" applyBorder="1" applyAlignment="1">
      <alignment horizontal="center" vertical="top"/>
    </xf>
    <xf numFmtId="0" fontId="26" fillId="0" borderId="21" xfId="0" applyFont="1" applyFill="1" applyBorder="1" applyAlignment="1">
      <alignment horizontal="center" vertical="top" wrapText="1"/>
    </xf>
    <xf numFmtId="49" fontId="7" fillId="2" borderId="73" xfId="0" applyNumberFormat="1" applyFont="1" applyFill="1" applyBorder="1" applyAlignment="1">
      <alignment horizontal="center" vertical="top"/>
    </xf>
    <xf numFmtId="49" fontId="7" fillId="3" borderId="40" xfId="0" applyNumberFormat="1" applyFont="1" applyFill="1" applyBorder="1" applyAlignment="1">
      <alignment horizontal="center" vertical="top"/>
    </xf>
    <xf numFmtId="0" fontId="26" fillId="0" borderId="38" xfId="0" applyFont="1" applyFill="1" applyBorder="1" applyAlignment="1">
      <alignment horizontal="center" vertical="top" wrapText="1"/>
    </xf>
    <xf numFmtId="0" fontId="26" fillId="0" borderId="76" xfId="0" applyFont="1" applyFill="1" applyBorder="1" applyAlignment="1">
      <alignment horizontal="center" vertical="top" wrapText="1"/>
    </xf>
    <xf numFmtId="49" fontId="7" fillId="3" borderId="51" xfId="0" applyNumberFormat="1" applyFont="1" applyFill="1" applyBorder="1" applyAlignment="1">
      <alignment horizontal="center" vertical="top"/>
    </xf>
    <xf numFmtId="49" fontId="7" fillId="0" borderId="51" xfId="0" applyNumberFormat="1" applyFont="1" applyBorder="1" applyAlignment="1">
      <alignment horizontal="center" vertical="top"/>
    </xf>
    <xf numFmtId="49" fontId="2" fillId="0" borderId="51" xfId="0" applyNumberFormat="1" applyFont="1" applyBorder="1" applyAlignment="1">
      <alignment horizontal="center" vertical="top"/>
    </xf>
    <xf numFmtId="49" fontId="6" fillId="0" borderId="51" xfId="0" applyNumberFormat="1" applyFont="1" applyBorder="1" applyAlignment="1">
      <alignment horizontal="center" vertical="top"/>
    </xf>
    <xf numFmtId="164" fontId="7" fillId="4" borderId="41" xfId="0" applyNumberFormat="1" applyFont="1" applyFill="1" applyBorder="1" applyAlignment="1">
      <alignment horizontal="center" vertical="center"/>
    </xf>
    <xf numFmtId="164" fontId="7" fillId="4" borderId="32" xfId="0" applyNumberFormat="1" applyFont="1" applyFill="1" applyBorder="1" applyAlignment="1">
      <alignment horizontal="center" vertical="center"/>
    </xf>
    <xf numFmtId="164" fontId="7" fillId="4" borderId="33" xfId="0" applyNumberFormat="1" applyFont="1" applyFill="1" applyBorder="1" applyAlignment="1">
      <alignment horizontal="center" vertical="center"/>
    </xf>
    <xf numFmtId="164" fontId="7" fillId="4" borderId="45" xfId="0" applyNumberFormat="1" applyFont="1" applyFill="1" applyBorder="1" applyAlignment="1">
      <alignment horizontal="center" vertical="center" wrapText="1"/>
    </xf>
    <xf numFmtId="164" fontId="7" fillId="4" borderId="44" xfId="0" applyNumberFormat="1" applyFont="1" applyFill="1" applyBorder="1" applyAlignment="1">
      <alignment horizontal="center" vertical="center"/>
    </xf>
    <xf numFmtId="164" fontId="21" fillId="0" borderId="17" xfId="0" applyNumberFormat="1" applyFont="1" applyFill="1" applyBorder="1" applyAlignment="1">
      <alignment horizontal="center" vertical="top"/>
    </xf>
    <xf numFmtId="9" fontId="26" fillId="0" borderId="32" xfId="0" applyNumberFormat="1" applyFont="1" applyFill="1" applyBorder="1" applyAlignment="1">
      <alignment horizontal="center" vertical="top"/>
    </xf>
    <xf numFmtId="9" fontId="26" fillId="0" borderId="33" xfId="0" applyNumberFormat="1" applyFont="1" applyFill="1" applyBorder="1" applyAlignment="1">
      <alignment horizontal="center" vertical="top"/>
    </xf>
    <xf numFmtId="49" fontId="2" fillId="0" borderId="29" xfId="2" applyNumberFormat="1" applyFont="1" applyFill="1" applyBorder="1" applyAlignment="1">
      <alignment horizontal="center" vertical="top"/>
    </xf>
    <xf numFmtId="164" fontId="21" fillId="0" borderId="39" xfId="0" applyNumberFormat="1" applyFont="1" applyFill="1" applyBorder="1" applyAlignment="1">
      <alignment horizontal="center" vertical="top"/>
    </xf>
    <xf numFmtId="49" fontId="7" fillId="2" borderId="38" xfId="0" applyNumberFormat="1" applyFont="1" applyFill="1" applyBorder="1" applyAlignment="1">
      <alignment horizontal="center" vertical="top"/>
    </xf>
    <xf numFmtId="49" fontId="7" fillId="3" borderId="38" xfId="0" applyNumberFormat="1" applyFont="1" applyFill="1" applyBorder="1" applyAlignment="1">
      <alignment horizontal="center" vertical="top"/>
    </xf>
    <xf numFmtId="164" fontId="7" fillId="3" borderId="4" xfId="0" applyNumberFormat="1" applyFont="1" applyFill="1" applyBorder="1" applyAlignment="1">
      <alignment horizontal="center" vertical="top"/>
    </xf>
    <xf numFmtId="164" fontId="7" fillId="3" borderId="62" xfId="0" applyNumberFormat="1" applyFont="1" applyFill="1" applyBorder="1" applyAlignment="1">
      <alignment horizontal="center" vertical="top"/>
    </xf>
    <xf numFmtId="164" fontId="7" fillId="3" borderId="24" xfId="0" applyNumberFormat="1" applyFont="1" applyFill="1" applyBorder="1" applyAlignment="1">
      <alignment horizontal="center" vertical="top"/>
    </xf>
    <xf numFmtId="49" fontId="44" fillId="0" borderId="15" xfId="0" applyNumberFormat="1" applyFont="1" applyBorder="1" applyAlignment="1">
      <alignment horizontal="center" vertical="top"/>
    </xf>
    <xf numFmtId="0" fontId="21" fillId="0" borderId="48" xfId="0" applyFont="1" applyFill="1" applyBorder="1" applyAlignment="1">
      <alignment horizontal="center" vertical="top"/>
    </xf>
    <xf numFmtId="164" fontId="21" fillId="0" borderId="16" xfId="0" applyNumberFormat="1" applyFont="1" applyFill="1" applyBorder="1" applyAlignment="1">
      <alignment horizontal="center" vertical="top"/>
    </xf>
    <xf numFmtId="1" fontId="3" fillId="0" borderId="28" xfId="0" applyNumberFormat="1" applyFont="1" applyFill="1" applyBorder="1" applyAlignment="1">
      <alignment horizontal="center" vertical="top"/>
    </xf>
    <xf numFmtId="49" fontId="3" fillId="0" borderId="28" xfId="0" applyNumberFormat="1" applyFont="1" applyFill="1" applyBorder="1" applyAlignment="1">
      <alignment horizontal="center" vertical="top"/>
    </xf>
    <xf numFmtId="49" fontId="3" fillId="0" borderId="29" xfId="0" applyNumberFormat="1" applyFont="1" applyFill="1" applyBorder="1" applyAlignment="1">
      <alignment horizontal="center" vertical="top"/>
    </xf>
    <xf numFmtId="49" fontId="21" fillId="0" borderId="1" xfId="0" applyNumberFormat="1" applyFont="1" applyBorder="1" applyAlignment="1">
      <alignment horizontal="center" vertical="top"/>
    </xf>
    <xf numFmtId="0" fontId="45" fillId="4" borderId="50" xfId="0" applyFont="1" applyFill="1" applyBorder="1" applyAlignment="1">
      <alignment horizontal="center" vertical="top"/>
    </xf>
    <xf numFmtId="164" fontId="44" fillId="4" borderId="14" xfId="0" applyNumberFormat="1" applyFont="1" applyFill="1" applyBorder="1" applyAlignment="1">
      <alignment horizontal="center" vertical="top"/>
    </xf>
    <xf numFmtId="164" fontId="44" fillId="4" borderId="1" xfId="0" applyNumberFormat="1" applyFont="1" applyFill="1" applyBorder="1" applyAlignment="1">
      <alignment horizontal="center" vertical="top"/>
    </xf>
    <xf numFmtId="164" fontId="44" fillId="4" borderId="31" xfId="0" applyNumberFormat="1" applyFont="1" applyFill="1" applyBorder="1" applyAlignment="1">
      <alignment horizontal="center" vertical="top"/>
    </xf>
    <xf numFmtId="164" fontId="44" fillId="4" borderId="2" xfId="0" applyNumberFormat="1" applyFont="1" applyFill="1" applyBorder="1" applyAlignment="1">
      <alignment horizontal="center" vertical="top"/>
    </xf>
    <xf numFmtId="164" fontId="44" fillId="4" borderId="22" xfId="0" applyNumberFormat="1" applyFont="1" applyFill="1" applyBorder="1" applyAlignment="1">
      <alignment horizontal="center" vertical="top"/>
    </xf>
    <xf numFmtId="164" fontId="44" fillId="4" borderId="13" xfId="0" applyNumberFormat="1" applyFont="1" applyFill="1" applyBorder="1" applyAlignment="1">
      <alignment horizontal="center" vertical="top"/>
    </xf>
    <xf numFmtId="9" fontId="3" fillId="0" borderId="32" xfId="0" applyNumberFormat="1" applyFont="1" applyFill="1" applyBorder="1" applyAlignment="1">
      <alignment horizontal="center" vertical="top"/>
    </xf>
    <xf numFmtId="9" fontId="3" fillId="0" borderId="33" xfId="0" applyNumberFormat="1" applyFont="1" applyFill="1" applyBorder="1" applyAlignment="1">
      <alignment horizontal="center" vertical="top"/>
    </xf>
    <xf numFmtId="164" fontId="21" fillId="0" borderId="20" xfId="0" applyNumberFormat="1" applyFont="1" applyFill="1" applyBorder="1" applyAlignment="1">
      <alignment horizontal="center" vertical="top"/>
    </xf>
    <xf numFmtId="164" fontId="21" fillId="0" borderId="21" xfId="0" applyNumberFormat="1" applyFont="1" applyFill="1" applyBorder="1" applyAlignment="1">
      <alignment horizontal="center" vertical="top"/>
    </xf>
    <xf numFmtId="9" fontId="26" fillId="0" borderId="20" xfId="0" applyNumberFormat="1" applyFont="1" applyFill="1" applyBorder="1" applyAlignment="1">
      <alignment horizontal="center" vertical="top"/>
    </xf>
    <xf numFmtId="9" fontId="26" fillId="0" borderId="21" xfId="0" applyNumberFormat="1" applyFont="1" applyFill="1" applyBorder="1" applyAlignment="1">
      <alignment horizontal="center" vertical="top"/>
    </xf>
    <xf numFmtId="164" fontId="7" fillId="2" borderId="23" xfId="0" applyNumberFormat="1" applyFont="1" applyFill="1" applyBorder="1" applyAlignment="1">
      <alignment horizontal="center" vertical="top"/>
    </xf>
    <xf numFmtId="164" fontId="7" fillId="2" borderId="24" xfId="0" applyNumberFormat="1" applyFont="1" applyFill="1" applyBorder="1" applyAlignment="1">
      <alignment horizontal="center" vertical="top"/>
    </xf>
    <xf numFmtId="0" fontId="8" fillId="0" borderId="20" xfId="0" applyFont="1" applyFill="1" applyBorder="1" applyAlignment="1">
      <alignment horizontal="center" vertical="top"/>
    </xf>
    <xf numFmtId="0" fontId="8" fillId="0" borderId="72" xfId="0" applyFont="1" applyFill="1" applyBorder="1" applyAlignment="1">
      <alignment horizontal="center" vertical="top"/>
    </xf>
    <xf numFmtId="0" fontId="8" fillId="0" borderId="30" xfId="0" applyFont="1" applyFill="1" applyBorder="1" applyAlignment="1">
      <alignment vertical="top" wrapText="1"/>
    </xf>
    <xf numFmtId="0" fontId="8" fillId="0" borderId="60" xfId="0" applyFont="1" applyFill="1" applyBorder="1" applyAlignment="1">
      <alignment horizontal="center" vertical="top"/>
    </xf>
    <xf numFmtId="0" fontId="26" fillId="0" borderId="20" xfId="0" applyNumberFormat="1" applyFont="1" applyFill="1" applyBorder="1" applyAlignment="1">
      <alignment horizontal="center" vertical="top"/>
    </xf>
    <xf numFmtId="0" fontId="26" fillId="0" borderId="0" xfId="0" applyNumberFormat="1" applyFont="1" applyFill="1" applyBorder="1" applyAlignment="1">
      <alignment horizontal="center" vertical="top"/>
    </xf>
    <xf numFmtId="0" fontId="26" fillId="0" borderId="21" xfId="0" applyNumberFormat="1" applyFont="1" applyFill="1" applyBorder="1" applyAlignment="1">
      <alignment horizontal="center" vertical="top"/>
    </xf>
    <xf numFmtId="0" fontId="10" fillId="4" borderId="59" xfId="0" applyFont="1" applyFill="1" applyBorder="1" applyAlignment="1">
      <alignment horizontal="center" vertical="top"/>
    </xf>
    <xf numFmtId="164" fontId="7" fillId="4" borderId="78" xfId="0" applyNumberFormat="1" applyFont="1" applyFill="1" applyBorder="1" applyAlignment="1">
      <alignment horizontal="center" vertical="top"/>
    </xf>
    <xf numFmtId="164" fontId="8" fillId="0" borderId="67" xfId="0" applyNumberFormat="1" applyFont="1" applyFill="1" applyBorder="1" applyAlignment="1">
      <alignment horizontal="center" vertical="top"/>
    </xf>
    <xf numFmtId="164" fontId="8" fillId="0" borderId="29" xfId="0" applyNumberFormat="1" applyFont="1" applyFill="1" applyBorder="1" applyAlignment="1">
      <alignment horizontal="center" vertical="top"/>
    </xf>
    <xf numFmtId="0" fontId="8" fillId="0" borderId="58" xfId="0" applyFont="1" applyBorder="1" applyAlignment="1">
      <alignment horizontal="center" vertical="top"/>
    </xf>
    <xf numFmtId="0" fontId="8" fillId="0" borderId="6" xfId="0" applyFont="1" applyFill="1" applyBorder="1" applyAlignment="1">
      <alignment vertical="top" wrapText="1"/>
    </xf>
    <xf numFmtId="0" fontId="2" fillId="0" borderId="20" xfId="0" applyFont="1" applyFill="1" applyBorder="1" applyAlignment="1">
      <alignment horizontal="center" vertical="top"/>
    </xf>
    <xf numFmtId="0" fontId="2" fillId="0" borderId="21" xfId="0" applyFont="1" applyFill="1" applyBorder="1" applyAlignment="1">
      <alignment horizontal="center" vertical="top"/>
    </xf>
    <xf numFmtId="0" fontId="10" fillId="4" borderId="9" xfId="0" applyFont="1" applyFill="1" applyBorder="1" applyAlignment="1">
      <alignment horizontal="center" vertical="top"/>
    </xf>
    <xf numFmtId="164" fontId="7" fillId="4" borderId="59" xfId="0" applyNumberFormat="1" applyFont="1" applyFill="1" applyBorder="1" applyAlignment="1">
      <alignment horizontal="center" vertical="top"/>
    </xf>
    <xf numFmtId="49" fontId="6" fillId="0" borderId="28" xfId="0" applyNumberFormat="1" applyFont="1" applyBorder="1" applyAlignment="1">
      <alignment horizontal="center" vertical="top" wrapText="1"/>
    </xf>
    <xf numFmtId="164" fontId="21" fillId="0" borderId="76" xfId="0" applyNumberFormat="1" applyFont="1" applyFill="1" applyBorder="1" applyAlignment="1">
      <alignment horizontal="center" vertical="top"/>
    </xf>
    <xf numFmtId="164" fontId="44" fillId="4" borderId="78" xfId="0" applyNumberFormat="1" applyFont="1" applyFill="1" applyBorder="1" applyAlignment="1">
      <alignment horizontal="center" vertical="top"/>
    </xf>
    <xf numFmtId="49" fontId="44" fillId="2" borderId="46" xfId="0" applyNumberFormat="1" applyFont="1" applyFill="1" applyBorder="1" applyAlignment="1">
      <alignment horizontal="center" vertical="top"/>
    </xf>
    <xf numFmtId="49" fontId="44" fillId="3" borderId="59" xfId="0" applyNumberFormat="1" applyFont="1" applyFill="1" applyBorder="1" applyAlignment="1">
      <alignment horizontal="center" vertical="top"/>
    </xf>
    <xf numFmtId="0" fontId="15" fillId="0" borderId="59" xfId="0" applyFont="1" applyFill="1" applyBorder="1" applyAlignment="1">
      <alignment horizontal="left" vertical="top" wrapText="1"/>
    </xf>
    <xf numFmtId="49" fontId="3" fillId="0" borderId="45" xfId="0" applyNumberFormat="1" applyFont="1" applyBorder="1" applyAlignment="1">
      <alignment horizontal="center" vertical="top"/>
    </xf>
    <xf numFmtId="0" fontId="15" fillId="0" borderId="59" xfId="0" applyFont="1" applyBorder="1" applyAlignment="1">
      <alignment horizontal="center" vertical="top" wrapText="1"/>
    </xf>
    <xf numFmtId="0" fontId="44" fillId="4" borderId="59" xfId="0" applyFont="1" applyFill="1" applyBorder="1" applyAlignment="1">
      <alignment horizontal="center" vertical="top"/>
    </xf>
    <xf numFmtId="164" fontId="44" fillId="4" borderId="30" xfId="0" applyNumberFormat="1" applyFont="1" applyFill="1" applyBorder="1" applyAlignment="1">
      <alignment horizontal="center" vertical="top"/>
    </xf>
    <xf numFmtId="164" fontId="44" fillId="4" borderId="79" xfId="0" applyNumberFormat="1" applyFont="1" applyFill="1" applyBorder="1" applyAlignment="1">
      <alignment horizontal="center" vertical="top"/>
    </xf>
    <xf numFmtId="164" fontId="44" fillId="4" borderId="59" xfId="0" applyNumberFormat="1" applyFont="1" applyFill="1" applyBorder="1" applyAlignment="1">
      <alignment horizontal="center" vertical="top"/>
    </xf>
    <xf numFmtId="0" fontId="11" fillId="0" borderId="59" xfId="0" applyFont="1" applyBorder="1" applyAlignment="1">
      <alignment horizontal="left" vertical="top" wrapText="1"/>
    </xf>
    <xf numFmtId="0" fontId="2" fillId="0" borderId="59" xfId="0" applyNumberFormat="1" applyFont="1" applyFill="1" applyBorder="1" applyAlignment="1">
      <alignment horizontal="center" vertical="top"/>
    </xf>
    <xf numFmtId="164" fontId="7" fillId="10" borderId="79" xfId="0" applyNumberFormat="1" applyFont="1" applyFill="1" applyBorder="1" applyAlignment="1">
      <alignment horizontal="center" vertical="top"/>
    </xf>
    <xf numFmtId="164" fontId="7" fillId="3" borderId="45" xfId="0" applyNumberFormat="1" applyFont="1" applyFill="1" applyBorder="1" applyAlignment="1">
      <alignment horizontal="center" vertical="top"/>
    </xf>
    <xf numFmtId="0" fontId="8" fillId="0" borderId="9" xfId="0" applyFont="1" applyFill="1" applyBorder="1" applyAlignment="1">
      <alignment horizontal="center" vertical="top"/>
    </xf>
    <xf numFmtId="0" fontId="58" fillId="0" borderId="28" xfId="0" applyFont="1" applyFill="1" applyBorder="1" applyAlignment="1">
      <alignment horizontal="center" vertical="top"/>
    </xf>
    <xf numFmtId="0" fontId="58" fillId="0" borderId="29" xfId="0" applyFont="1" applyFill="1" applyBorder="1" applyAlignment="1">
      <alignment horizontal="center" vertical="top"/>
    </xf>
    <xf numFmtId="0" fontId="8" fillId="0" borderId="59" xfId="0" applyFont="1" applyFill="1" applyBorder="1" applyAlignment="1">
      <alignment horizontal="center" vertical="top"/>
    </xf>
    <xf numFmtId="164" fontId="21" fillId="0" borderId="59" xfId="0" applyNumberFormat="1" applyFont="1" applyFill="1" applyBorder="1" applyAlignment="1">
      <alignment horizontal="center" vertical="top"/>
    </xf>
    <xf numFmtId="164" fontId="7" fillId="4" borderId="79" xfId="0" applyNumberFormat="1" applyFont="1" applyFill="1" applyBorder="1" applyAlignment="1">
      <alignment horizontal="center" vertical="top"/>
    </xf>
    <xf numFmtId="164" fontId="7" fillId="4" borderId="9" xfId="0" applyNumberFormat="1" applyFont="1" applyFill="1" applyBorder="1" applyAlignment="1">
      <alignment horizontal="center" vertical="top"/>
    </xf>
    <xf numFmtId="164" fontId="44" fillId="4" borderId="9" xfId="0" applyNumberFormat="1" applyFont="1" applyFill="1" applyBorder="1" applyAlignment="1">
      <alignment horizontal="center" vertical="top"/>
    </xf>
    <xf numFmtId="164" fontId="7" fillId="4" borderId="74" xfId="0" applyNumberFormat="1" applyFont="1" applyFill="1" applyBorder="1" applyAlignment="1">
      <alignment horizontal="center" vertical="top"/>
    </xf>
    <xf numFmtId="164" fontId="7" fillId="3" borderId="34" xfId="0" applyNumberFormat="1" applyFont="1" applyFill="1" applyBorder="1" applyAlignment="1">
      <alignment horizontal="center" vertical="top"/>
    </xf>
    <xf numFmtId="164" fontId="7" fillId="3" borderId="25" xfId="0" applyNumberFormat="1" applyFont="1" applyFill="1" applyBorder="1" applyAlignment="1">
      <alignment horizontal="center" vertical="top"/>
    </xf>
    <xf numFmtId="164" fontId="7" fillId="6" borderId="65" xfId="0" applyNumberFormat="1" applyFont="1" applyFill="1" applyBorder="1" applyAlignment="1">
      <alignment horizontal="center" vertical="top"/>
    </xf>
    <xf numFmtId="164" fontId="7" fillId="6" borderId="24" xfId="0" applyNumberFormat="1" applyFont="1" applyFill="1" applyBorder="1" applyAlignment="1">
      <alignment horizontal="center" vertical="top"/>
    </xf>
    <xf numFmtId="0" fontId="59" fillId="0" borderId="0" xfId="0" applyFont="1" applyAlignment="1">
      <alignment vertical="top"/>
    </xf>
    <xf numFmtId="0" fontId="59" fillId="0" borderId="0" xfId="0" applyNumberFormat="1" applyFont="1" applyAlignment="1">
      <alignment vertical="top"/>
    </xf>
    <xf numFmtId="0" fontId="29" fillId="0" borderId="0" xfId="0" applyFont="1" applyAlignment="1">
      <alignment vertical="top"/>
    </xf>
    <xf numFmtId="0" fontId="8" fillId="0" borderId="5" xfId="0" applyFont="1" applyBorder="1" applyAlignment="1">
      <alignment horizontal="center" vertical="top" wrapText="1"/>
    </xf>
    <xf numFmtId="0" fontId="6" fillId="0" borderId="15" xfId="0" applyFont="1" applyFill="1" applyBorder="1" applyAlignment="1">
      <alignment horizontal="center" vertical="top"/>
    </xf>
    <xf numFmtId="0" fontId="6" fillId="0" borderId="17" xfId="0" applyFont="1" applyFill="1" applyBorder="1" applyAlignment="1">
      <alignment horizontal="center" vertical="top"/>
    </xf>
    <xf numFmtId="0" fontId="6" fillId="0" borderId="63" xfId="0" applyFont="1" applyBorder="1" applyAlignment="1">
      <alignment horizontal="left" vertical="top" wrapText="1"/>
    </xf>
    <xf numFmtId="0" fontId="2" fillId="0" borderId="64" xfId="0" applyNumberFormat="1" applyFont="1" applyFill="1" applyBorder="1" applyAlignment="1">
      <alignment horizontal="center" vertical="top"/>
    </xf>
    <xf numFmtId="0" fontId="2" fillId="0" borderId="58" xfId="0" applyNumberFormat="1" applyFont="1" applyFill="1" applyBorder="1" applyAlignment="1">
      <alignment horizontal="center" vertical="top"/>
    </xf>
    <xf numFmtId="0" fontId="6" fillId="0" borderId="59" xfId="0" applyNumberFormat="1" applyFont="1" applyFill="1" applyBorder="1" applyAlignment="1">
      <alignment horizontal="center" vertical="top"/>
    </xf>
    <xf numFmtId="0" fontId="6" fillId="0" borderId="64" xfId="0" applyNumberFormat="1" applyFont="1" applyFill="1" applyBorder="1" applyAlignment="1">
      <alignment horizontal="center" vertical="top"/>
    </xf>
    <xf numFmtId="0" fontId="6" fillId="0" borderId="58" xfId="0" applyNumberFormat="1" applyFont="1" applyFill="1" applyBorder="1" applyAlignment="1">
      <alignment horizontal="center" vertical="top"/>
    </xf>
    <xf numFmtId="0" fontId="6" fillId="0" borderId="41" xfId="0" applyFont="1" applyBorder="1" applyAlignment="1">
      <alignment vertical="top" wrapText="1"/>
    </xf>
    <xf numFmtId="164" fontId="2" fillId="0" borderId="0" xfId="0" applyNumberFormat="1" applyFont="1" applyBorder="1" applyAlignment="1">
      <alignment horizontal="left" vertical="top"/>
    </xf>
    <xf numFmtId="0" fontId="60" fillId="0" borderId="19" xfId="0" applyFont="1" applyFill="1" applyBorder="1" applyAlignment="1">
      <alignment horizontal="center" vertical="top" wrapText="1"/>
    </xf>
    <xf numFmtId="164" fontId="60" fillId="0" borderId="16" xfId="0" applyNumberFormat="1" applyFont="1" applyFill="1" applyBorder="1" applyAlignment="1">
      <alignment horizontal="center" vertical="center"/>
    </xf>
    <xf numFmtId="164" fontId="60" fillId="0" borderId="28" xfId="0" applyNumberFormat="1" applyFont="1" applyFill="1" applyBorder="1" applyAlignment="1">
      <alignment horizontal="center" vertical="center"/>
    </xf>
    <xf numFmtId="164" fontId="60" fillId="0" borderId="29" xfId="0" applyNumberFormat="1" applyFont="1" applyFill="1" applyBorder="1" applyAlignment="1">
      <alignment horizontal="center" vertical="center"/>
    </xf>
    <xf numFmtId="164" fontId="60" fillId="0" borderId="69" xfId="0" applyNumberFormat="1" applyFont="1" applyFill="1" applyBorder="1" applyAlignment="1">
      <alignment horizontal="center" vertical="center" wrapText="1"/>
    </xf>
    <xf numFmtId="164" fontId="60" fillId="0" borderId="5" xfId="0" applyNumberFormat="1" applyFont="1" applyFill="1" applyBorder="1" applyAlignment="1">
      <alignment horizontal="center" vertical="center"/>
    </xf>
    <xf numFmtId="0" fontId="6" fillId="0" borderId="0" xfId="0" applyNumberFormat="1" applyFont="1" applyFill="1" applyBorder="1" applyAlignment="1">
      <alignment horizontal="center" vertical="top"/>
    </xf>
    <xf numFmtId="0" fontId="6" fillId="0" borderId="21" xfId="0" applyNumberFormat="1" applyFont="1" applyFill="1" applyBorder="1" applyAlignment="1">
      <alignment horizontal="center" vertical="top"/>
    </xf>
    <xf numFmtId="164" fontId="7" fillId="4" borderId="51" xfId="0" applyNumberFormat="1" applyFont="1" applyFill="1" applyBorder="1" applyAlignment="1">
      <alignment horizontal="center" vertical="center" wrapText="1"/>
    </xf>
    <xf numFmtId="49" fontId="7" fillId="2" borderId="36" xfId="1" applyNumberFormat="1" applyFont="1" applyFill="1" applyBorder="1" applyAlignment="1">
      <alignment horizontal="center" vertical="top"/>
    </xf>
    <xf numFmtId="0" fontId="26" fillId="0" borderId="0" xfId="0" applyFont="1" applyBorder="1" applyAlignment="1">
      <alignment vertical="top"/>
    </xf>
    <xf numFmtId="0" fontId="8" fillId="0" borderId="28" xfId="0" applyFont="1" applyFill="1" applyBorder="1" applyAlignment="1">
      <alignment horizontal="center" vertical="top" wrapText="1"/>
    </xf>
    <xf numFmtId="164" fontId="8" fillId="0" borderId="71" xfId="0" applyNumberFormat="1" applyFont="1" applyBorder="1" applyAlignment="1">
      <alignment horizontal="center" vertical="center"/>
    </xf>
    <xf numFmtId="164" fontId="8" fillId="5" borderId="61" xfId="0" applyNumberFormat="1" applyFont="1" applyFill="1" applyBorder="1" applyAlignment="1">
      <alignment horizontal="center" vertical="center" wrapText="1"/>
    </xf>
    <xf numFmtId="49" fontId="2" fillId="0" borderId="38" xfId="0" applyNumberFormat="1" applyFont="1" applyFill="1" applyBorder="1" applyAlignment="1">
      <alignment horizontal="center" vertical="top" wrapText="1"/>
    </xf>
    <xf numFmtId="49" fontId="2" fillId="0" borderId="76" xfId="0" applyNumberFormat="1" applyFont="1" applyFill="1" applyBorder="1" applyAlignment="1">
      <alignment horizontal="center" vertical="top" wrapText="1"/>
    </xf>
    <xf numFmtId="0" fontId="2" fillId="0" borderId="8" xfId="0" applyFont="1" applyFill="1" applyBorder="1" applyAlignment="1">
      <alignment horizontal="center" vertical="top" wrapText="1"/>
    </xf>
    <xf numFmtId="1" fontId="2" fillId="0" borderId="27" xfId="0" applyNumberFormat="1" applyFont="1" applyFill="1" applyBorder="1" applyAlignment="1">
      <alignment horizontal="center" vertical="top"/>
    </xf>
    <xf numFmtId="49" fontId="2" fillId="0" borderId="27" xfId="0" applyNumberFormat="1" applyFont="1" applyFill="1" applyBorder="1" applyAlignment="1">
      <alignment horizontal="center" vertical="top"/>
    </xf>
    <xf numFmtId="9" fontId="2" fillId="0" borderId="17" xfId="0" applyNumberFormat="1" applyFont="1" applyFill="1" applyBorder="1" applyAlignment="1">
      <alignment horizontal="center" vertical="top"/>
    </xf>
    <xf numFmtId="164" fontId="8" fillId="5" borderId="8" xfId="0" applyNumberFormat="1" applyFont="1" applyFill="1" applyBorder="1" applyAlignment="1">
      <alignment horizontal="center" vertical="top"/>
    </xf>
    <xf numFmtId="0" fontId="6" fillId="3" borderId="24" xfId="0" applyFont="1" applyFill="1" applyBorder="1" applyAlignment="1">
      <alignment vertical="top" wrapText="1"/>
    </xf>
    <xf numFmtId="49" fontId="7" fillId="3" borderId="15" xfId="0" applyNumberFormat="1" applyFont="1" applyFill="1" applyBorder="1" applyAlignment="1">
      <alignment horizontal="center" vertical="top"/>
    </xf>
    <xf numFmtId="49" fontId="7" fillId="0" borderId="20" xfId="0" applyNumberFormat="1" applyFont="1" applyBorder="1" applyAlignment="1">
      <alignment horizontal="center" vertical="top"/>
    </xf>
    <xf numFmtId="49" fontId="7" fillId="0" borderId="28" xfId="0" applyNumberFormat="1" applyFont="1" applyBorder="1" applyAlignment="1">
      <alignment horizontal="center" vertical="top"/>
    </xf>
    <xf numFmtId="49" fontId="7" fillId="0" borderId="32" xfId="0" applyNumberFormat="1" applyFont="1" applyBorder="1" applyAlignment="1">
      <alignment horizontal="center" vertical="top"/>
    </xf>
    <xf numFmtId="49" fontId="7" fillId="2" borderId="16" xfId="0" applyNumberFormat="1" applyFont="1" applyFill="1" applyBorder="1" applyAlignment="1">
      <alignment horizontal="center" vertical="top"/>
    </xf>
    <xf numFmtId="0" fontId="2" fillId="0" borderId="1" xfId="0" applyFont="1" applyBorder="1" applyAlignment="1">
      <alignment horizontal="center" vertical="center" textRotation="90" wrapText="1"/>
    </xf>
    <xf numFmtId="0" fontId="8" fillId="0" borderId="19" xfId="0" applyFont="1" applyFill="1" applyBorder="1" applyAlignment="1">
      <alignment horizontal="center" vertical="top" wrapText="1"/>
    </xf>
    <xf numFmtId="49" fontId="7" fillId="2" borderId="36" xfId="0" applyNumberFormat="1" applyFont="1" applyFill="1" applyBorder="1" applyAlignment="1">
      <alignment horizontal="center" vertical="top"/>
    </xf>
    <xf numFmtId="49" fontId="7" fillId="2" borderId="41" xfId="0" applyNumberFormat="1" applyFont="1" applyFill="1" applyBorder="1" applyAlignment="1">
      <alignment horizontal="center" vertical="top"/>
    </xf>
    <xf numFmtId="49" fontId="7" fillId="2" borderId="6" xfId="0" applyNumberFormat="1" applyFont="1" applyFill="1" applyBorder="1" applyAlignment="1">
      <alignment horizontal="center" vertical="top"/>
    </xf>
    <xf numFmtId="49" fontId="7" fillId="3" borderId="7" xfId="0" applyNumberFormat="1" applyFont="1" applyFill="1" applyBorder="1" applyAlignment="1">
      <alignment horizontal="center" vertical="top"/>
    </xf>
    <xf numFmtId="49" fontId="2" fillId="0" borderId="9" xfId="0" applyNumberFormat="1" applyFont="1" applyFill="1" applyBorder="1" applyAlignment="1">
      <alignment horizontal="center" vertical="top"/>
    </xf>
    <xf numFmtId="49" fontId="2" fillId="0" borderId="32" xfId="0" applyNumberFormat="1" applyFont="1" applyFill="1" applyBorder="1" applyAlignment="1">
      <alignment horizontal="center" vertical="top"/>
    </xf>
    <xf numFmtId="49" fontId="2" fillId="0" borderId="11" xfId="0" applyNumberFormat="1" applyFont="1" applyFill="1" applyBorder="1" applyAlignment="1">
      <alignment horizontal="center" vertical="top"/>
    </xf>
    <xf numFmtId="49" fontId="2" fillId="0" borderId="33" xfId="0" applyNumberFormat="1" applyFont="1" applyFill="1" applyBorder="1" applyAlignment="1">
      <alignment horizontal="center" vertical="top"/>
    </xf>
    <xf numFmtId="49" fontId="7" fillId="3" borderId="37" xfId="0" applyNumberFormat="1" applyFont="1" applyFill="1" applyBorder="1" applyAlignment="1">
      <alignment horizontal="center" vertical="top"/>
    </xf>
    <xf numFmtId="0" fontId="6" fillId="0" borderId="73" xfId="0" applyFont="1" applyFill="1" applyBorder="1" applyAlignment="1">
      <alignment horizontal="left" vertical="top" wrapText="1"/>
    </xf>
    <xf numFmtId="1" fontId="2" fillId="0" borderId="30" xfId="1" applyNumberFormat="1" applyFont="1" applyFill="1" applyBorder="1" applyAlignment="1">
      <alignment horizontal="center" vertical="top"/>
    </xf>
    <xf numFmtId="0" fontId="5" fillId="0" borderId="0" xfId="0" applyNumberFormat="1" applyFont="1" applyAlignment="1">
      <alignment vertical="top"/>
    </xf>
    <xf numFmtId="0" fontId="5" fillId="0" borderId="0" xfId="0" applyFont="1" applyAlignment="1">
      <alignment horizontal="center" vertical="top"/>
    </xf>
    <xf numFmtId="0" fontId="6" fillId="0" borderId="16" xfId="0" applyFont="1" applyBorder="1" applyAlignment="1">
      <alignment vertical="top" wrapText="1"/>
    </xf>
    <xf numFmtId="0" fontId="6" fillId="0" borderId="61" xfId="0" applyFont="1" applyBorder="1" applyAlignment="1">
      <alignment vertical="top"/>
    </xf>
    <xf numFmtId="0" fontId="10" fillId="4" borderId="8" xfId="0" applyFont="1" applyFill="1" applyBorder="1" applyAlignment="1">
      <alignment horizontal="center" vertical="top"/>
    </xf>
    <xf numFmtId="164" fontId="7" fillId="4" borderId="10" xfId="0" applyNumberFormat="1" applyFont="1" applyFill="1" applyBorder="1" applyAlignment="1">
      <alignment horizontal="center" vertical="center"/>
    </xf>
    <xf numFmtId="164" fontId="7" fillId="4" borderId="9" xfId="0" applyNumberFormat="1" applyFont="1" applyFill="1" applyBorder="1" applyAlignment="1">
      <alignment horizontal="center" vertical="center"/>
    </xf>
    <xf numFmtId="164" fontId="7" fillId="4" borderId="11" xfId="0" applyNumberFormat="1" applyFont="1" applyFill="1" applyBorder="1" applyAlignment="1">
      <alignment horizontal="center" vertical="center"/>
    </xf>
    <xf numFmtId="164" fontId="7" fillId="4" borderId="12" xfId="0" applyNumberFormat="1" applyFont="1" applyFill="1" applyBorder="1" applyAlignment="1">
      <alignment horizontal="center" vertical="center" wrapText="1"/>
    </xf>
    <xf numFmtId="164" fontId="7" fillId="4" borderId="8" xfId="0" applyNumberFormat="1" applyFont="1" applyFill="1" applyBorder="1" applyAlignment="1">
      <alignment horizontal="center" vertical="center"/>
    </xf>
    <xf numFmtId="0" fontId="17" fillId="0" borderId="61" xfId="0" applyFont="1" applyBorder="1" applyAlignment="1">
      <alignment vertical="top"/>
    </xf>
    <xf numFmtId="0" fontId="17" fillId="0" borderId="20" xfId="0" applyFont="1" applyFill="1" applyBorder="1" applyAlignment="1">
      <alignment horizontal="center" vertical="top" wrapText="1"/>
    </xf>
    <xf numFmtId="0" fontId="17" fillId="0" borderId="21" xfId="0" applyFont="1" applyFill="1" applyBorder="1" applyAlignment="1">
      <alignment horizontal="center" vertical="top" wrapText="1"/>
    </xf>
    <xf numFmtId="0" fontId="6" fillId="0" borderId="16" xfId="0" applyFont="1" applyBorder="1" applyAlignment="1">
      <alignment vertical="top"/>
    </xf>
    <xf numFmtId="49" fontId="7" fillId="3" borderId="69" xfId="0" applyNumberFormat="1" applyFont="1" applyFill="1" applyBorder="1" applyAlignment="1">
      <alignment horizontal="center" vertical="top"/>
    </xf>
    <xf numFmtId="0" fontId="34" fillId="0" borderId="16" xfId="0" applyFont="1" applyFill="1" applyBorder="1" applyAlignment="1">
      <alignment horizontal="left" vertical="top" wrapText="1"/>
    </xf>
    <xf numFmtId="0" fontId="26" fillId="0" borderId="15" xfId="0" applyFont="1" applyFill="1" applyBorder="1" applyAlignment="1">
      <alignment horizontal="center" vertical="top" wrapText="1"/>
    </xf>
    <xf numFmtId="49" fontId="7" fillId="3" borderId="0" xfId="0" applyNumberFormat="1" applyFont="1" applyFill="1" applyBorder="1" applyAlignment="1">
      <alignment horizontal="center" vertical="top"/>
    </xf>
    <xf numFmtId="164" fontId="8" fillId="0" borderId="0" xfId="0" applyNumberFormat="1" applyFont="1" applyFill="1" applyBorder="1" applyAlignment="1">
      <alignment horizontal="center" vertical="center" wrapText="1"/>
    </xf>
    <xf numFmtId="0" fontId="26" fillId="0" borderId="59" xfId="0" applyFont="1" applyFill="1" applyBorder="1" applyAlignment="1">
      <alignment horizontal="center" vertical="top" wrapText="1"/>
    </xf>
    <xf numFmtId="164" fontId="7" fillId="0" borderId="8" xfId="0" applyNumberFormat="1" applyFont="1" applyFill="1" applyBorder="1" applyAlignment="1">
      <alignment horizontal="center" vertical="center" wrapText="1"/>
    </xf>
    <xf numFmtId="164" fontId="7" fillId="0" borderId="8" xfId="0" applyNumberFormat="1" applyFont="1" applyFill="1" applyBorder="1" applyAlignment="1">
      <alignment horizontal="center" vertical="center"/>
    </xf>
    <xf numFmtId="49" fontId="7" fillId="3" borderId="45" xfId="0" applyNumberFormat="1" applyFont="1" applyFill="1" applyBorder="1" applyAlignment="1">
      <alignment horizontal="center" vertical="top"/>
    </xf>
    <xf numFmtId="0" fontId="26" fillId="0" borderId="32" xfId="0" applyFont="1" applyFill="1" applyBorder="1" applyAlignment="1">
      <alignment horizontal="center" vertical="top" wrapText="1"/>
    </xf>
    <xf numFmtId="0" fontId="2" fillId="0" borderId="67" xfId="0" applyFont="1" applyFill="1" applyBorder="1" applyAlignment="1">
      <alignment horizontal="center" vertical="top" wrapText="1"/>
    </xf>
    <xf numFmtId="0" fontId="2" fillId="0" borderId="28" xfId="0" applyFont="1" applyBorder="1" applyAlignment="1">
      <alignment vertical="top"/>
    </xf>
    <xf numFmtId="0" fontId="2" fillId="0" borderId="20" xfId="0" applyFont="1" applyBorder="1" applyAlignment="1">
      <alignment vertical="top"/>
    </xf>
    <xf numFmtId="0" fontId="2" fillId="0" borderId="32" xfId="0" applyFont="1" applyBorder="1" applyAlignment="1">
      <alignment vertical="top"/>
    </xf>
    <xf numFmtId="0" fontId="8" fillId="0" borderId="71" xfId="0" applyFont="1" applyFill="1" applyBorder="1" applyAlignment="1">
      <alignment horizontal="center" vertical="top"/>
    </xf>
    <xf numFmtId="49" fontId="6" fillId="0" borderId="63" xfId="0" applyNumberFormat="1" applyFont="1" applyFill="1" applyBorder="1" applyAlignment="1">
      <alignment horizontal="left" vertical="top" wrapText="1"/>
    </xf>
    <xf numFmtId="49" fontId="6" fillId="0" borderId="32" xfId="0" applyNumberFormat="1" applyFont="1" applyFill="1" applyBorder="1" applyAlignment="1">
      <alignment horizontal="left" vertical="top" wrapText="1"/>
    </xf>
    <xf numFmtId="49" fontId="6" fillId="0" borderId="16" xfId="0" applyNumberFormat="1" applyFont="1" applyFill="1" applyBorder="1" applyAlignment="1">
      <alignment horizontal="left" vertical="top" wrapText="1"/>
    </xf>
    <xf numFmtId="0" fontId="8" fillId="0" borderId="5" xfId="0" applyFont="1" applyFill="1" applyBorder="1" applyAlignment="1">
      <alignment horizontal="center" vertical="top"/>
    </xf>
    <xf numFmtId="0" fontId="6" fillId="0" borderId="54" xfId="0" applyFont="1" applyBorder="1" applyAlignment="1">
      <alignment vertical="top" wrapText="1"/>
    </xf>
    <xf numFmtId="1" fontId="2" fillId="0" borderId="15" xfId="0" applyNumberFormat="1" applyFont="1" applyFill="1" applyBorder="1" applyAlignment="1">
      <alignment horizontal="center" vertical="top"/>
    </xf>
    <xf numFmtId="1" fontId="2" fillId="0" borderId="17" xfId="0" applyNumberFormat="1" applyFont="1" applyFill="1" applyBorder="1" applyAlignment="1">
      <alignment horizontal="center" vertical="top"/>
    </xf>
    <xf numFmtId="1" fontId="2" fillId="0" borderId="38" xfId="0" applyNumberFormat="1" applyFont="1" applyFill="1" applyBorder="1" applyAlignment="1">
      <alignment horizontal="center" vertical="top"/>
    </xf>
    <xf numFmtId="1" fontId="2" fillId="0" borderId="76" xfId="0" applyNumberFormat="1" applyFont="1" applyFill="1" applyBorder="1" applyAlignment="1">
      <alignment horizontal="center" vertical="top"/>
    </xf>
    <xf numFmtId="164" fontId="8" fillId="5" borderId="54" xfId="0" applyNumberFormat="1" applyFont="1" applyFill="1" applyBorder="1" applyAlignment="1">
      <alignment horizontal="center" vertical="top"/>
    </xf>
    <xf numFmtId="164" fontId="8" fillId="5" borderId="56" xfId="0" applyNumberFormat="1" applyFont="1" applyFill="1" applyBorder="1" applyAlignment="1">
      <alignment horizontal="center" vertical="top"/>
    </xf>
    <xf numFmtId="0" fontId="8" fillId="0" borderId="19" xfId="0" applyFont="1" applyFill="1" applyBorder="1" applyAlignment="1">
      <alignment horizontal="center" vertical="top"/>
    </xf>
    <xf numFmtId="164" fontId="8" fillId="5" borderId="61" xfId="0" applyNumberFormat="1" applyFont="1" applyFill="1" applyBorder="1" applyAlignment="1">
      <alignment horizontal="center" vertical="top"/>
    </xf>
    <xf numFmtId="164" fontId="8" fillId="5" borderId="5" xfId="0" applyNumberFormat="1" applyFont="1" applyFill="1" applyBorder="1" applyAlignment="1">
      <alignment horizontal="center" vertical="top"/>
    </xf>
    <xf numFmtId="164" fontId="8" fillId="0" borderId="48" xfId="0" applyNumberFormat="1" applyFont="1" applyFill="1" applyBorder="1" applyAlignment="1">
      <alignment horizontal="center" vertical="top"/>
    </xf>
    <xf numFmtId="49" fontId="2" fillId="0" borderId="32" xfId="0" applyNumberFormat="1" applyFont="1" applyFill="1" applyBorder="1" applyAlignment="1">
      <alignment horizontal="center" vertical="top"/>
    </xf>
    <xf numFmtId="0" fontId="8" fillId="0" borderId="52" xfId="0" applyFont="1" applyFill="1" applyBorder="1" applyAlignment="1">
      <alignment horizontal="center" vertical="top" wrapText="1"/>
    </xf>
    <xf numFmtId="0" fontId="8" fillId="0" borderId="19" xfId="0" applyFont="1" applyFill="1" applyBorder="1" applyAlignment="1">
      <alignment horizontal="center" vertical="top" wrapText="1"/>
    </xf>
    <xf numFmtId="0" fontId="11" fillId="0" borderId="20" xfId="0" applyFont="1" applyBorder="1" applyAlignment="1">
      <alignment horizontal="center" vertical="top" wrapText="1"/>
    </xf>
    <xf numFmtId="0" fontId="11" fillId="0" borderId="32" xfId="0" applyFont="1" applyBorder="1" applyAlignment="1">
      <alignment horizontal="center" vertical="top" wrapText="1"/>
    </xf>
    <xf numFmtId="0" fontId="6" fillId="0" borderId="33" xfId="0" applyFont="1" applyFill="1" applyBorder="1" applyAlignment="1">
      <alignment horizontal="left" vertical="top" wrapText="1"/>
    </xf>
    <xf numFmtId="49" fontId="9" fillId="0" borderId="19" xfId="0" applyNumberFormat="1" applyFont="1" applyBorder="1" applyAlignment="1">
      <alignment horizontal="center" vertical="top"/>
    </xf>
    <xf numFmtId="0" fontId="8" fillId="0" borderId="52" xfId="0" applyFont="1" applyFill="1" applyBorder="1" applyAlignment="1">
      <alignment horizontal="center" vertical="top" wrapText="1"/>
    </xf>
    <xf numFmtId="0" fontId="8" fillId="0" borderId="19" xfId="0" applyFont="1" applyFill="1" applyBorder="1" applyAlignment="1">
      <alignment horizontal="center" vertical="top" wrapText="1"/>
    </xf>
    <xf numFmtId="0" fontId="11" fillId="0" borderId="44" xfId="0" applyFont="1" applyBorder="1" applyAlignment="1">
      <alignment horizontal="center" vertical="top" wrapText="1"/>
    </xf>
    <xf numFmtId="49" fontId="2" fillId="0" borderId="44" xfId="0" applyNumberFormat="1" applyFont="1" applyBorder="1" applyAlignment="1">
      <alignment horizontal="center" vertical="top"/>
    </xf>
    <xf numFmtId="49" fontId="2" fillId="0" borderId="68" xfId="0" applyNumberFormat="1" applyFont="1" applyBorder="1" applyAlignment="1">
      <alignment horizontal="center" vertical="top"/>
    </xf>
    <xf numFmtId="49" fontId="2" fillId="0" borderId="61" xfId="0" applyNumberFormat="1" applyFont="1" applyBorder="1" applyAlignment="1">
      <alignment horizontal="center" vertical="top"/>
    </xf>
    <xf numFmtId="49" fontId="9" fillId="0" borderId="52" xfId="0" applyNumberFormat="1" applyFont="1" applyBorder="1" applyAlignment="1">
      <alignment horizontal="center" vertical="top"/>
    </xf>
    <xf numFmtId="49" fontId="22" fillId="0" borderId="0" xfId="0" applyNumberFormat="1" applyFont="1" applyFill="1" applyBorder="1" applyAlignment="1">
      <alignment horizontal="center" vertical="top" wrapText="1"/>
    </xf>
    <xf numFmtId="0" fontId="11" fillId="0" borderId="0" xfId="0" applyFont="1" applyAlignment="1">
      <alignment vertical="top" wrapText="1"/>
    </xf>
    <xf numFmtId="0" fontId="6" fillId="0" borderId="29" xfId="0" applyFont="1" applyFill="1" applyBorder="1" applyAlignment="1">
      <alignment vertical="top" wrapText="1"/>
    </xf>
    <xf numFmtId="49" fontId="7" fillId="3" borderId="32" xfId="0" applyNumberFormat="1" applyFont="1" applyFill="1" applyBorder="1" applyAlignment="1">
      <alignment horizontal="center" vertical="top"/>
    </xf>
    <xf numFmtId="0" fontId="11" fillId="0" borderId="73" xfId="0" applyFont="1" applyBorder="1" applyAlignment="1">
      <alignment wrapText="1"/>
    </xf>
    <xf numFmtId="0" fontId="15" fillId="0" borderId="68" xfId="0" applyFont="1" applyBorder="1" applyAlignment="1">
      <alignment wrapText="1"/>
    </xf>
    <xf numFmtId="49" fontId="7" fillId="3" borderId="7" xfId="0" applyNumberFormat="1" applyFont="1" applyFill="1" applyBorder="1" applyAlignment="1">
      <alignment horizontal="center" vertical="top"/>
    </xf>
    <xf numFmtId="0" fontId="8" fillId="0" borderId="41" xfId="0" applyFont="1" applyFill="1" applyBorder="1" applyAlignment="1">
      <alignment horizontal="left" vertical="top" wrapText="1"/>
    </xf>
    <xf numFmtId="0" fontId="11" fillId="0" borderId="73" xfId="0" applyFont="1" applyBorder="1" applyAlignment="1">
      <alignment horizontal="left" vertical="top" wrapText="1"/>
    </xf>
    <xf numFmtId="49" fontId="9" fillId="0" borderId="52" xfId="0" applyNumberFormat="1" applyFont="1" applyBorder="1" applyAlignment="1">
      <alignment horizontal="center" vertical="top" wrapText="1"/>
    </xf>
    <xf numFmtId="49" fontId="6" fillId="5" borderId="36" xfId="0" applyNumberFormat="1" applyFont="1" applyFill="1" applyBorder="1" applyAlignment="1">
      <alignment vertical="top" wrapText="1"/>
    </xf>
    <xf numFmtId="49" fontId="6" fillId="5" borderId="67" xfId="0" applyNumberFormat="1" applyFont="1" applyFill="1" applyBorder="1" applyAlignment="1">
      <alignment vertical="top" wrapText="1"/>
    </xf>
    <xf numFmtId="49" fontId="2" fillId="0" borderId="20" xfId="0" applyNumberFormat="1" applyFont="1" applyFill="1" applyBorder="1" applyAlignment="1">
      <alignment horizontal="center" vertical="top" wrapText="1"/>
    </xf>
    <xf numFmtId="49" fontId="2" fillId="0" borderId="9" xfId="0" applyNumberFormat="1" applyFont="1" applyFill="1" applyBorder="1" applyAlignment="1">
      <alignment horizontal="center" vertical="top"/>
    </xf>
    <xf numFmtId="49" fontId="2" fillId="0" borderId="32" xfId="0" applyNumberFormat="1" applyFont="1" applyFill="1" applyBorder="1" applyAlignment="1">
      <alignment horizontal="center" vertical="top"/>
    </xf>
    <xf numFmtId="49" fontId="2" fillId="0" borderId="11" xfId="0" applyNumberFormat="1" applyFont="1" applyFill="1" applyBorder="1" applyAlignment="1">
      <alignment horizontal="center" vertical="top"/>
    </xf>
    <xf numFmtId="49" fontId="2" fillId="0" borderId="33" xfId="0" applyNumberFormat="1" applyFont="1" applyFill="1" applyBorder="1" applyAlignment="1">
      <alignment horizontal="center" vertical="top"/>
    </xf>
    <xf numFmtId="49" fontId="2" fillId="0" borderId="21" xfId="0" applyNumberFormat="1" applyFont="1" applyFill="1" applyBorder="1" applyAlignment="1">
      <alignment horizontal="center" vertical="top" wrapText="1"/>
    </xf>
    <xf numFmtId="49" fontId="2" fillId="0" borderId="69" xfId="0" applyNumberFormat="1" applyFont="1" applyBorder="1" applyAlignment="1">
      <alignment horizontal="center" vertical="top"/>
    </xf>
    <xf numFmtId="49" fontId="2" fillId="0" borderId="0" xfId="0" applyNumberFormat="1" applyFont="1" applyBorder="1" applyAlignment="1">
      <alignment horizontal="center" vertical="top"/>
    </xf>
    <xf numFmtId="49" fontId="7" fillId="3" borderId="37" xfId="0" applyNumberFormat="1" applyFont="1" applyFill="1" applyBorder="1" applyAlignment="1">
      <alignment horizontal="center" vertical="top"/>
    </xf>
    <xf numFmtId="49" fontId="7" fillId="0" borderId="37" xfId="0" applyNumberFormat="1" applyFont="1" applyBorder="1" applyAlignment="1">
      <alignment horizontal="center" vertical="top"/>
    </xf>
    <xf numFmtId="49" fontId="7" fillId="0" borderId="7" xfId="0" applyNumberFormat="1" applyFont="1" applyBorder="1" applyAlignment="1">
      <alignment horizontal="center" vertical="top"/>
    </xf>
    <xf numFmtId="49" fontId="2" fillId="0" borderId="45" xfId="0" applyNumberFormat="1" applyFont="1" applyBorder="1" applyAlignment="1">
      <alignment horizontal="center" vertical="top"/>
    </xf>
    <xf numFmtId="49" fontId="9" fillId="0" borderId="22" xfId="0" applyNumberFormat="1" applyFont="1" applyBorder="1" applyAlignment="1">
      <alignment horizontal="center" vertical="top"/>
    </xf>
    <xf numFmtId="0" fontId="8" fillId="0" borderId="36" xfId="0" applyFont="1" applyFill="1" applyBorder="1" applyAlignment="1">
      <alignment vertical="top" wrapText="1"/>
    </xf>
    <xf numFmtId="0" fontId="11" fillId="0" borderId="41" xfId="0" applyFont="1" applyBorder="1" applyAlignment="1">
      <alignment wrapText="1"/>
    </xf>
    <xf numFmtId="0" fontId="8" fillId="5" borderId="67" xfId="0" applyFont="1" applyFill="1" applyBorder="1" applyAlignment="1">
      <alignment horizontal="left" vertical="top" wrapText="1"/>
    </xf>
    <xf numFmtId="49" fontId="6" fillId="0" borderId="20" xfId="0" applyNumberFormat="1" applyFont="1" applyBorder="1" applyAlignment="1">
      <alignment horizontal="center" vertical="top" wrapText="1"/>
    </xf>
    <xf numFmtId="0" fontId="11" fillId="0" borderId="38" xfId="0" applyFont="1" applyBorder="1" applyAlignment="1">
      <alignment horizontal="center" vertical="top" wrapText="1"/>
    </xf>
    <xf numFmtId="0" fontId="6" fillId="0" borderId="0" xfId="0" applyFont="1" applyFill="1" applyBorder="1" applyAlignment="1">
      <alignment horizontal="left" vertical="top" wrapText="1"/>
    </xf>
    <xf numFmtId="0" fontId="6" fillId="0" borderId="45" xfId="0" applyFont="1" applyFill="1" applyBorder="1" applyAlignment="1">
      <alignment horizontal="left" vertical="top" wrapText="1"/>
    </xf>
    <xf numFmtId="0" fontId="6" fillId="0" borderId="73" xfId="0" applyFont="1" applyFill="1" applyBorder="1" applyAlignment="1">
      <alignment horizontal="left" vertical="top" wrapText="1"/>
    </xf>
    <xf numFmtId="0" fontId="8" fillId="0" borderId="73" xfId="0" applyNumberFormat="1" applyFont="1" applyFill="1" applyBorder="1" applyAlignment="1">
      <alignment horizontal="center" vertical="top"/>
    </xf>
    <xf numFmtId="0" fontId="8" fillId="0" borderId="38" xfId="0" applyNumberFormat="1" applyFont="1" applyFill="1" applyBorder="1" applyAlignment="1">
      <alignment horizontal="center" vertical="top"/>
    </xf>
    <xf numFmtId="0" fontId="8" fillId="0" borderId="76" xfId="0" applyNumberFormat="1" applyFont="1" applyFill="1" applyBorder="1" applyAlignment="1">
      <alignment horizontal="center" vertical="top"/>
    </xf>
    <xf numFmtId="0" fontId="8" fillId="0" borderId="7" xfId="0" applyNumberFormat="1" applyFont="1" applyFill="1" applyBorder="1" applyAlignment="1">
      <alignment horizontal="center" vertical="top"/>
    </xf>
    <xf numFmtId="0" fontId="28" fillId="0" borderId="19" xfId="0" applyFont="1" applyBorder="1" applyAlignment="1">
      <alignment horizontal="center" vertical="top"/>
    </xf>
    <xf numFmtId="9" fontId="8" fillId="0" borderId="70" xfId="0" applyNumberFormat="1" applyFont="1" applyFill="1" applyBorder="1" applyAlignment="1">
      <alignment horizontal="center" vertical="top"/>
    </xf>
    <xf numFmtId="9" fontId="8" fillId="0" borderId="40" xfId="0" applyNumberFormat="1" applyFont="1" applyFill="1" applyBorder="1" applyAlignment="1">
      <alignment horizontal="center" vertical="top"/>
    </xf>
    <xf numFmtId="9" fontId="8" fillId="0" borderId="76" xfId="0" applyNumberFormat="1" applyFont="1" applyFill="1" applyBorder="1" applyAlignment="1">
      <alignment horizontal="center" vertical="top"/>
    </xf>
    <xf numFmtId="9" fontId="8" fillId="0" borderId="61" xfId="0" applyNumberFormat="1" applyFont="1" applyFill="1" applyBorder="1" applyAlignment="1">
      <alignment horizontal="center" vertical="top"/>
    </xf>
    <xf numFmtId="9" fontId="8" fillId="0" borderId="7" xfId="0" applyNumberFormat="1" applyFont="1" applyFill="1" applyBorder="1" applyAlignment="1">
      <alignment horizontal="center" vertical="top"/>
    </xf>
    <xf numFmtId="0" fontId="6" fillId="0" borderId="53" xfId="0" applyFont="1" applyBorder="1" applyAlignment="1">
      <alignment horizontal="left" vertical="top" wrapText="1"/>
    </xf>
    <xf numFmtId="9" fontId="8" fillId="0" borderId="56" xfId="0" applyNumberFormat="1" applyFont="1" applyFill="1" applyBorder="1" applyAlignment="1">
      <alignment horizontal="center" vertical="top"/>
    </xf>
    <xf numFmtId="9" fontId="8" fillId="0" borderId="72" xfId="0" applyNumberFormat="1" applyFont="1" applyFill="1" applyBorder="1" applyAlignment="1">
      <alignment horizontal="center" vertical="top"/>
    </xf>
    <xf numFmtId="9" fontId="8" fillId="0" borderId="58" xfId="0" applyNumberFormat="1" applyFont="1" applyFill="1" applyBorder="1" applyAlignment="1">
      <alignment horizontal="center" vertical="top"/>
    </xf>
    <xf numFmtId="0" fontId="6" fillId="0" borderId="19" xfId="0" applyFont="1" applyBorder="1" applyAlignment="1">
      <alignment horizontal="left" vertical="top" wrapText="1"/>
    </xf>
    <xf numFmtId="0" fontId="28" fillId="0" borderId="57" xfId="0" applyFont="1" applyBorder="1" applyAlignment="1">
      <alignment horizontal="center" vertical="top"/>
    </xf>
    <xf numFmtId="164" fontId="8" fillId="5" borderId="48" xfId="0" applyNumberFormat="1" applyFont="1" applyFill="1" applyBorder="1" applyAlignment="1">
      <alignment horizontal="center" vertical="center"/>
    </xf>
    <xf numFmtId="164" fontId="7" fillId="4" borderId="49" xfId="0" applyNumberFormat="1" applyFont="1" applyFill="1" applyBorder="1" applyAlignment="1">
      <alignment horizontal="center" vertical="center"/>
    </xf>
    <xf numFmtId="164" fontId="7" fillId="7" borderId="27" xfId="0" applyNumberFormat="1" applyFont="1" applyFill="1" applyBorder="1" applyAlignment="1">
      <alignment horizontal="center" vertical="top"/>
    </xf>
    <xf numFmtId="0" fontId="6" fillId="0" borderId="16" xfId="0" applyFont="1" applyFill="1" applyBorder="1" applyAlignment="1">
      <alignment horizontal="left" vertical="top"/>
    </xf>
    <xf numFmtId="0" fontId="6" fillId="0" borderId="6" xfId="0" applyFont="1" applyBorder="1" applyAlignment="1">
      <alignment horizontal="left" vertical="top"/>
    </xf>
    <xf numFmtId="0" fontId="6" fillId="0" borderId="56" xfId="0" applyFont="1" applyFill="1" applyBorder="1" applyAlignment="1">
      <alignment horizontal="left" vertical="top" wrapText="1"/>
    </xf>
    <xf numFmtId="0" fontId="6" fillId="0" borderId="46" xfId="0" applyFont="1" applyBorder="1" applyAlignment="1">
      <alignment vertical="top" wrapText="1"/>
    </xf>
    <xf numFmtId="164" fontId="8" fillId="0" borderId="54" xfId="0" applyNumberFormat="1" applyFont="1" applyBorder="1" applyAlignment="1">
      <alignment horizontal="center" vertical="center"/>
    </xf>
    <xf numFmtId="0" fontId="6" fillId="5" borderId="16" xfId="0" applyFont="1" applyFill="1" applyBorder="1" applyAlignment="1">
      <alignment horizontal="left" vertical="top" wrapText="1"/>
    </xf>
    <xf numFmtId="0" fontId="6" fillId="0" borderId="14" xfId="0" applyFont="1" applyBorder="1" applyAlignment="1">
      <alignment vertical="top" wrapText="1"/>
    </xf>
    <xf numFmtId="49" fontId="3" fillId="0" borderId="59" xfId="0" applyNumberFormat="1" applyFont="1" applyFill="1" applyBorder="1" applyAlignment="1">
      <alignment horizontal="center" vertical="top"/>
    </xf>
    <xf numFmtId="49" fontId="3" fillId="0" borderId="58" xfId="0" applyNumberFormat="1" applyFont="1" applyFill="1" applyBorder="1" applyAlignment="1">
      <alignment horizontal="center" vertical="top"/>
    </xf>
    <xf numFmtId="0" fontId="2" fillId="0" borderId="53" xfId="0" applyFont="1" applyBorder="1" applyAlignment="1">
      <alignment horizontal="center" vertical="top"/>
    </xf>
    <xf numFmtId="164" fontId="8" fillId="0" borderId="78" xfId="0" applyNumberFormat="1" applyFont="1" applyBorder="1" applyAlignment="1">
      <alignment horizontal="center" vertical="center"/>
    </xf>
    <xf numFmtId="0" fontId="21" fillId="0" borderId="5" xfId="0" applyFont="1" applyBorder="1" applyAlignment="1">
      <alignment horizontal="center" vertical="top"/>
    </xf>
    <xf numFmtId="164" fontId="21" fillId="0" borderId="26" xfId="0" applyNumberFormat="1" applyFont="1" applyBorder="1" applyAlignment="1">
      <alignment horizontal="center" vertical="center"/>
    </xf>
    <xf numFmtId="164" fontId="21" fillId="0" borderId="15" xfId="0" applyNumberFormat="1" applyFont="1" applyBorder="1" applyAlignment="1">
      <alignment horizontal="center" vertical="center"/>
    </xf>
    <xf numFmtId="164" fontId="21" fillId="0" borderId="27" xfId="0" applyNumberFormat="1" applyFont="1" applyBorder="1" applyAlignment="1">
      <alignment horizontal="center" vertical="center" wrapText="1"/>
    </xf>
    <xf numFmtId="164" fontId="21" fillId="5" borderId="17" xfId="0" applyNumberFormat="1" applyFont="1" applyFill="1" applyBorder="1" applyAlignment="1">
      <alignment horizontal="center" vertical="center" wrapText="1"/>
    </xf>
    <xf numFmtId="164" fontId="21" fillId="5" borderId="5" xfId="0" applyNumberFormat="1" applyFont="1" applyFill="1" applyBorder="1" applyAlignment="1">
      <alignment horizontal="center" vertical="center" wrapText="1"/>
    </xf>
    <xf numFmtId="0" fontId="15" fillId="0" borderId="16" xfId="0" applyFont="1" applyFill="1" applyBorder="1" applyAlignment="1">
      <alignment horizontal="left" vertical="top" wrapText="1"/>
    </xf>
    <xf numFmtId="0" fontId="21" fillId="0" borderId="57" xfId="0" applyFont="1" applyFill="1" applyBorder="1" applyAlignment="1">
      <alignment horizontal="center" vertical="top" wrapText="1"/>
    </xf>
    <xf numFmtId="164" fontId="21" fillId="0" borderId="39" xfId="0" applyNumberFormat="1" applyFont="1" applyFill="1" applyBorder="1" applyAlignment="1">
      <alignment horizontal="center" vertical="center"/>
    </xf>
    <xf numFmtId="164" fontId="21" fillId="0" borderId="38" xfId="0" applyNumberFormat="1" applyFont="1" applyFill="1" applyBorder="1" applyAlignment="1">
      <alignment horizontal="center" vertical="center"/>
    </xf>
    <xf numFmtId="164" fontId="21" fillId="0" borderId="76" xfId="0" applyNumberFormat="1" applyFont="1" applyFill="1" applyBorder="1" applyAlignment="1">
      <alignment horizontal="center" vertical="center"/>
    </xf>
    <xf numFmtId="164" fontId="21" fillId="0" borderId="57" xfId="0" applyNumberFormat="1" applyFont="1" applyFill="1" applyBorder="1" applyAlignment="1">
      <alignment horizontal="center" vertical="center"/>
    </xf>
    <xf numFmtId="0" fontId="15" fillId="0" borderId="63" xfId="0" applyFont="1" applyFill="1" applyBorder="1" applyAlignment="1">
      <alignment horizontal="left" vertical="top" wrapText="1"/>
    </xf>
    <xf numFmtId="0" fontId="15" fillId="0" borderId="19" xfId="0" applyFont="1" applyFill="1" applyBorder="1" applyAlignment="1">
      <alignment horizontal="center" vertical="top"/>
    </xf>
    <xf numFmtId="164" fontId="21" fillId="0" borderId="30" xfId="0" applyNumberFormat="1" applyFont="1" applyFill="1" applyBorder="1" applyAlignment="1">
      <alignment horizontal="center" vertical="center"/>
    </xf>
    <xf numFmtId="164" fontId="44" fillId="0" borderId="20" xfId="0" applyNumberFormat="1" applyFont="1" applyFill="1" applyBorder="1" applyAlignment="1">
      <alignment horizontal="center" vertical="center"/>
    </xf>
    <xf numFmtId="0" fontId="15" fillId="0" borderId="73" xfId="0" applyFont="1" applyFill="1" applyBorder="1" applyAlignment="1">
      <alignment horizontal="left" vertical="top" wrapText="1"/>
    </xf>
    <xf numFmtId="0" fontId="15" fillId="0" borderId="42" xfId="0" applyFont="1" applyFill="1" applyBorder="1" applyAlignment="1">
      <alignment horizontal="left" vertical="top" wrapText="1"/>
    </xf>
    <xf numFmtId="49" fontId="3" fillId="0" borderId="44" xfId="0" applyNumberFormat="1" applyFont="1" applyBorder="1" applyAlignment="1">
      <alignment horizontal="center" vertical="top"/>
    </xf>
    <xf numFmtId="0" fontId="45" fillId="4" borderId="13" xfId="0" applyFont="1" applyFill="1" applyBorder="1" applyAlignment="1">
      <alignment horizontal="center" vertical="top"/>
    </xf>
    <xf numFmtId="164" fontId="44" fillId="4" borderId="31" xfId="0" applyNumberFormat="1" applyFont="1" applyFill="1" applyBorder="1" applyAlignment="1">
      <alignment horizontal="center" vertical="center"/>
    </xf>
    <xf numFmtId="0" fontId="6" fillId="0" borderId="44" xfId="3" applyFont="1" applyBorder="1" applyAlignment="1">
      <alignment horizontal="left" vertical="top" wrapText="1"/>
    </xf>
    <xf numFmtId="0" fontId="6" fillId="0" borderId="19" xfId="3" applyFont="1" applyBorder="1" applyAlignment="1">
      <alignment horizontal="left" vertical="top" wrapText="1"/>
    </xf>
    <xf numFmtId="0" fontId="8" fillId="0" borderId="44" xfId="1" applyFont="1" applyFill="1" applyBorder="1" applyAlignment="1">
      <alignment horizontal="left" vertical="top" wrapText="1"/>
    </xf>
    <xf numFmtId="164" fontId="10" fillId="6" borderId="13" xfId="1" applyNumberFormat="1" applyFont="1" applyFill="1" applyBorder="1" applyAlignment="1">
      <alignment horizontal="center" vertical="top"/>
    </xf>
    <xf numFmtId="0" fontId="11" fillId="0" borderId="0" xfId="1" applyFont="1" applyAlignment="1">
      <alignment vertical="top" wrapText="1"/>
    </xf>
    <xf numFmtId="164" fontId="7" fillId="10" borderId="31" xfId="0" applyNumberFormat="1" applyFont="1" applyFill="1" applyBorder="1" applyAlignment="1">
      <alignment horizontal="center" vertical="top"/>
    </xf>
    <xf numFmtId="164" fontId="7" fillId="9" borderId="4" xfId="0" applyNumberFormat="1" applyFont="1" applyFill="1" applyBorder="1" applyAlignment="1">
      <alignment horizontal="center" vertical="top"/>
    </xf>
    <xf numFmtId="164" fontId="8" fillId="0" borderId="52" xfId="0" applyNumberFormat="1" applyFont="1" applyFill="1" applyBorder="1" applyAlignment="1">
      <alignment horizontal="left" vertical="center" wrapText="1"/>
    </xf>
    <xf numFmtId="164" fontId="8" fillId="0" borderId="44" xfId="0" applyNumberFormat="1" applyFont="1" applyFill="1" applyBorder="1" applyAlignment="1">
      <alignment horizontal="left" vertical="center" wrapText="1"/>
    </xf>
    <xf numFmtId="0" fontId="6" fillId="0" borderId="67" xfId="0" applyFont="1" applyFill="1" applyBorder="1" applyAlignment="1">
      <alignment horizontal="left" vertical="top" wrapText="1"/>
    </xf>
    <xf numFmtId="0" fontId="6" fillId="0" borderId="43" xfId="0" applyFont="1" applyFill="1" applyBorder="1" applyAlignment="1">
      <alignment horizontal="left" vertical="top" wrapText="1"/>
    </xf>
    <xf numFmtId="0" fontId="8" fillId="0" borderId="67" xfId="0" applyFont="1" applyFill="1" applyBorder="1" applyAlignment="1">
      <alignment horizontal="left" vertical="top" wrapText="1"/>
    </xf>
    <xf numFmtId="0" fontId="8" fillId="0" borderId="43" xfId="0" applyFont="1" applyFill="1" applyBorder="1" applyAlignment="1">
      <alignment horizontal="left" vertical="top" wrapText="1"/>
    </xf>
    <xf numFmtId="49" fontId="7" fillId="3" borderId="3" xfId="0" applyNumberFormat="1" applyFont="1" applyFill="1" applyBorder="1" applyAlignment="1">
      <alignment horizontal="right" vertical="top"/>
    </xf>
    <xf numFmtId="49" fontId="7" fillId="3" borderId="4" xfId="0" applyNumberFormat="1" applyFont="1" applyFill="1" applyBorder="1" applyAlignment="1">
      <alignment horizontal="right" vertical="top"/>
    </xf>
    <xf numFmtId="49" fontId="7" fillId="3" borderId="32" xfId="0" applyNumberFormat="1" applyFont="1" applyFill="1" applyBorder="1" applyAlignment="1">
      <alignment horizontal="right" vertical="top"/>
    </xf>
    <xf numFmtId="49" fontId="7" fillId="3" borderId="62" xfId="0" applyNumberFormat="1" applyFont="1" applyFill="1" applyBorder="1" applyAlignment="1">
      <alignment horizontal="right" vertical="top"/>
    </xf>
    <xf numFmtId="0" fontId="21" fillId="0" borderId="36" xfId="0" applyNumberFormat="1" applyFont="1" applyFill="1" applyBorder="1" applyAlignment="1">
      <alignment horizontal="left" vertical="top" wrapText="1"/>
    </xf>
    <xf numFmtId="0" fontId="0" fillId="0" borderId="41" xfId="0" applyBorder="1" applyAlignment="1">
      <alignment horizontal="left" vertical="top" wrapText="1"/>
    </xf>
    <xf numFmtId="0" fontId="21" fillId="0" borderId="36" xfId="0" applyFont="1" applyFill="1" applyBorder="1" applyAlignment="1">
      <alignment vertical="top" wrapText="1"/>
    </xf>
    <xf numFmtId="0" fontId="0" fillId="0" borderId="41" xfId="0" applyBorder="1" applyAlignment="1">
      <alignment vertical="top" wrapText="1"/>
    </xf>
    <xf numFmtId="0" fontId="11" fillId="0" borderId="43" xfId="0" applyFont="1" applyFill="1" applyBorder="1" applyAlignment="1">
      <alignment horizontal="left" vertical="top" wrapText="1"/>
    </xf>
    <xf numFmtId="1" fontId="6" fillId="0" borderId="36" xfId="0" applyNumberFormat="1" applyFont="1" applyFill="1" applyBorder="1" applyAlignment="1">
      <alignment horizontal="left" vertical="top" wrapText="1"/>
    </xf>
    <xf numFmtId="0" fontId="0" fillId="0" borderId="6" xfId="0" applyBorder="1" applyAlignment="1">
      <alignment vertical="top" wrapText="1"/>
    </xf>
    <xf numFmtId="0" fontId="6" fillId="0" borderId="27" xfId="0" applyFont="1" applyFill="1" applyBorder="1" applyAlignment="1">
      <alignment vertical="top" wrapText="1"/>
    </xf>
    <xf numFmtId="0" fontId="6" fillId="0" borderId="65" xfId="0" applyFont="1" applyFill="1" applyBorder="1" applyAlignment="1">
      <alignment vertical="top" wrapText="1"/>
    </xf>
    <xf numFmtId="49" fontId="2" fillId="0" borderId="5" xfId="0" applyNumberFormat="1" applyFont="1" applyBorder="1" applyAlignment="1">
      <alignment horizontal="center" vertical="top"/>
    </xf>
    <xf numFmtId="49" fontId="2" fillId="0" borderId="13" xfId="0" applyNumberFormat="1" applyFont="1" applyBorder="1" applyAlignment="1">
      <alignment horizontal="center" vertical="top"/>
    </xf>
    <xf numFmtId="49" fontId="9" fillId="0" borderId="5" xfId="0" applyNumberFormat="1" applyFont="1" applyBorder="1" applyAlignment="1">
      <alignment horizontal="center" vertical="top"/>
    </xf>
    <xf numFmtId="0" fontId="6" fillId="0" borderId="75" xfId="0" applyFont="1" applyBorder="1" applyAlignment="1">
      <alignment vertical="top" wrapText="1"/>
    </xf>
    <xf numFmtId="0" fontId="0" fillId="0" borderId="70" xfId="0" applyBorder="1" applyAlignment="1">
      <alignment vertical="top" wrapText="1"/>
    </xf>
    <xf numFmtId="49" fontId="7" fillId="0" borderId="15" xfId="0" applyNumberFormat="1" applyFont="1" applyBorder="1" applyAlignment="1">
      <alignment horizontal="center" vertical="top"/>
    </xf>
    <xf numFmtId="49" fontId="7" fillId="0" borderId="1" xfId="0" applyNumberFormat="1" applyFont="1" applyBorder="1" applyAlignment="1">
      <alignment horizontal="center" vertical="top"/>
    </xf>
    <xf numFmtId="49" fontId="7" fillId="0" borderId="28" xfId="0" applyNumberFormat="1" applyFont="1" applyBorder="1" applyAlignment="1">
      <alignment horizontal="center" vertical="top" wrapText="1"/>
    </xf>
    <xf numFmtId="49" fontId="7" fillId="0" borderId="20" xfId="0" applyNumberFormat="1" applyFont="1" applyBorder="1" applyAlignment="1">
      <alignment horizontal="center" vertical="top" wrapText="1"/>
    </xf>
    <xf numFmtId="0" fontId="11" fillId="0" borderId="20" xfId="0" applyFont="1" applyBorder="1" applyAlignment="1">
      <alignment horizontal="center" vertical="top" wrapText="1"/>
    </xf>
    <xf numFmtId="0" fontId="11" fillId="0" borderId="32" xfId="0" applyFont="1" applyBorder="1" applyAlignment="1">
      <alignment horizontal="center" vertical="top" wrapText="1"/>
    </xf>
    <xf numFmtId="0" fontId="6" fillId="0" borderId="29" xfId="0" applyFont="1" applyFill="1" applyBorder="1" applyAlignment="1">
      <alignment horizontal="left" vertical="top" wrapText="1"/>
    </xf>
    <xf numFmtId="0" fontId="6" fillId="0" borderId="21" xfId="0" applyFont="1" applyFill="1" applyBorder="1" applyAlignment="1">
      <alignment horizontal="left" vertical="top" wrapText="1"/>
    </xf>
    <xf numFmtId="0" fontId="6" fillId="0" borderId="33" xfId="0" applyFont="1" applyFill="1" applyBorder="1" applyAlignment="1">
      <alignment horizontal="left" vertical="top" wrapText="1"/>
    </xf>
    <xf numFmtId="49" fontId="9" fillId="0" borderId="19" xfId="0" applyNumberFormat="1" applyFont="1" applyBorder="1" applyAlignment="1">
      <alignment horizontal="center" vertical="top"/>
    </xf>
    <xf numFmtId="49" fontId="2" fillId="0" borderId="8" xfId="0" applyNumberFormat="1" applyFont="1" applyBorder="1" applyAlignment="1">
      <alignment horizontal="center" vertical="top"/>
    </xf>
    <xf numFmtId="49" fontId="7" fillId="2" borderId="4" xfId="0" applyNumberFormat="1" applyFont="1" applyFill="1" applyBorder="1" applyAlignment="1">
      <alignment horizontal="right" vertical="top"/>
    </xf>
    <xf numFmtId="49" fontId="7" fillId="2" borderId="62" xfId="0" applyNumberFormat="1" applyFont="1" applyFill="1" applyBorder="1" applyAlignment="1">
      <alignment horizontal="right" vertical="top"/>
    </xf>
    <xf numFmtId="0" fontId="5" fillId="2" borderId="23" xfId="0" applyFont="1" applyFill="1" applyBorder="1" applyAlignment="1">
      <alignment horizontal="left" vertical="top" wrapText="1"/>
    </xf>
    <xf numFmtId="0" fontId="5" fillId="2" borderId="24" xfId="0" applyFont="1" applyFill="1" applyBorder="1" applyAlignment="1">
      <alignment horizontal="left" vertical="top" wrapText="1"/>
    </xf>
    <xf numFmtId="0" fontId="5" fillId="2" borderId="25" xfId="0" applyFont="1" applyFill="1" applyBorder="1" applyAlignment="1">
      <alignment horizontal="left" vertical="top" wrapText="1"/>
    </xf>
    <xf numFmtId="0" fontId="7" fillId="3" borderId="24" xfId="0" applyFont="1" applyFill="1" applyBorder="1" applyAlignment="1">
      <alignment horizontal="left" vertical="top" wrapText="1"/>
    </xf>
    <xf numFmtId="0" fontId="7" fillId="3" borderId="25" xfId="0" applyFont="1" applyFill="1" applyBorder="1" applyAlignment="1">
      <alignment horizontal="left" vertical="top" wrapText="1"/>
    </xf>
    <xf numFmtId="49" fontId="7" fillId="3" borderId="23" xfId="0" applyNumberFormat="1" applyFont="1" applyFill="1" applyBorder="1" applyAlignment="1">
      <alignment horizontal="left" vertical="top"/>
    </xf>
    <xf numFmtId="49" fontId="7" fillId="3" borderId="24" xfId="0" applyNumberFormat="1" applyFont="1" applyFill="1" applyBorder="1" applyAlignment="1">
      <alignment horizontal="left" vertical="top"/>
    </xf>
    <xf numFmtId="49" fontId="7" fillId="3" borderId="69" xfId="0" applyNumberFormat="1" applyFont="1" applyFill="1" applyBorder="1" applyAlignment="1">
      <alignment horizontal="left" vertical="top"/>
    </xf>
    <xf numFmtId="49" fontId="7" fillId="3" borderId="25" xfId="0" applyNumberFormat="1" applyFont="1" applyFill="1" applyBorder="1" applyAlignment="1">
      <alignment horizontal="left" vertical="top"/>
    </xf>
    <xf numFmtId="49" fontId="2" fillId="0" borderId="66" xfId="0" applyNumberFormat="1" applyFont="1" applyBorder="1" applyAlignment="1">
      <alignment horizontal="center" vertical="top"/>
    </xf>
    <xf numFmtId="49" fontId="2" fillId="0" borderId="50" xfId="0" applyNumberFormat="1" applyFont="1" applyBorder="1" applyAlignment="1">
      <alignment horizontal="center" vertical="top"/>
    </xf>
    <xf numFmtId="0" fontId="8" fillId="0" borderId="52" xfId="0" applyFont="1" applyFill="1" applyBorder="1" applyAlignment="1">
      <alignment horizontal="center" vertical="top" wrapText="1"/>
    </xf>
    <xf numFmtId="0" fontId="8" fillId="0" borderId="19" xfId="0" applyFont="1" applyFill="1" applyBorder="1" applyAlignment="1">
      <alignment horizontal="center" vertical="top" wrapText="1"/>
    </xf>
    <xf numFmtId="0" fontId="11" fillId="0" borderId="57" xfId="0" applyFont="1" applyBorder="1" applyAlignment="1">
      <alignment horizontal="center" vertical="top" wrapText="1"/>
    </xf>
    <xf numFmtId="49" fontId="2" fillId="0" borderId="52" xfId="0" applyNumberFormat="1" applyFont="1" applyBorder="1" applyAlignment="1">
      <alignment horizontal="center" vertical="top" wrapText="1"/>
    </xf>
    <xf numFmtId="49" fontId="2" fillId="0" borderId="19" xfId="0" applyNumberFormat="1" applyFont="1" applyBorder="1" applyAlignment="1">
      <alignment horizontal="center" vertical="top" wrapText="1"/>
    </xf>
    <xf numFmtId="0" fontId="11" fillId="0" borderId="19" xfId="0" applyFont="1" applyBorder="1" applyAlignment="1">
      <alignment horizontal="center" vertical="top" wrapText="1"/>
    </xf>
    <xf numFmtId="0" fontId="11" fillId="0" borderId="44" xfId="0" applyFont="1" applyBorder="1" applyAlignment="1">
      <alignment horizontal="center" vertical="top" wrapText="1"/>
    </xf>
    <xf numFmtId="49" fontId="7" fillId="2" borderId="54" xfId="0" applyNumberFormat="1" applyFont="1" applyFill="1" applyBorder="1" applyAlignment="1">
      <alignment horizontal="center" vertical="top"/>
    </xf>
    <xf numFmtId="49" fontId="7" fillId="2" borderId="55" xfId="0" applyNumberFormat="1" applyFont="1" applyFill="1" applyBorder="1" applyAlignment="1">
      <alignment horizontal="center" vertical="top"/>
    </xf>
    <xf numFmtId="49" fontId="7" fillId="3" borderId="15" xfId="0" applyNumberFormat="1" applyFont="1" applyFill="1" applyBorder="1" applyAlignment="1">
      <alignment horizontal="center" vertical="top"/>
    </xf>
    <xf numFmtId="49" fontId="7" fillId="3" borderId="1" xfId="0" applyNumberFormat="1" applyFont="1" applyFill="1" applyBorder="1" applyAlignment="1">
      <alignment horizontal="center" vertical="top"/>
    </xf>
    <xf numFmtId="49" fontId="7" fillId="2" borderId="61" xfId="0" applyNumberFormat="1" applyFont="1" applyFill="1" applyBorder="1" applyAlignment="1">
      <alignment horizontal="center" vertical="top"/>
    </xf>
    <xf numFmtId="49" fontId="7" fillId="3" borderId="20" xfId="0" applyNumberFormat="1" applyFont="1" applyFill="1" applyBorder="1" applyAlignment="1">
      <alignment horizontal="center" vertical="top"/>
    </xf>
    <xf numFmtId="49" fontId="7" fillId="0" borderId="20" xfId="0" applyNumberFormat="1" applyFont="1" applyBorder="1" applyAlignment="1">
      <alignment horizontal="center" vertical="top"/>
    </xf>
    <xf numFmtId="0" fontId="6" fillId="0" borderId="7" xfId="0" applyFont="1" applyFill="1" applyBorder="1" applyAlignment="1">
      <alignment vertical="top" wrapText="1"/>
    </xf>
    <xf numFmtId="49" fontId="7" fillId="3" borderId="77" xfId="0" applyNumberFormat="1" applyFont="1" applyFill="1" applyBorder="1" applyAlignment="1">
      <alignment horizontal="left" vertical="top"/>
    </xf>
    <xf numFmtId="0" fontId="8" fillId="0" borderId="30" xfId="0" applyFont="1" applyFill="1" applyBorder="1" applyAlignment="1">
      <alignment horizontal="left" vertical="top" wrapText="1"/>
    </xf>
    <xf numFmtId="49" fontId="2" fillId="0" borderId="53" xfId="0" applyNumberFormat="1" applyFont="1" applyBorder="1" applyAlignment="1">
      <alignment horizontal="center" vertical="top"/>
    </xf>
    <xf numFmtId="0" fontId="8" fillId="0" borderId="69" xfId="0" applyFont="1" applyFill="1" applyBorder="1" applyAlignment="1">
      <alignment horizontal="left" vertical="top" wrapText="1"/>
    </xf>
    <xf numFmtId="0" fontId="8" fillId="0" borderId="45" xfId="0" applyFont="1" applyFill="1" applyBorder="1" applyAlignment="1">
      <alignment horizontal="left" vertical="top" wrapText="1"/>
    </xf>
    <xf numFmtId="0" fontId="13" fillId="0" borderId="0" xfId="0" applyFont="1" applyAlignment="1">
      <alignment horizontal="left" vertical="top" wrapText="1"/>
    </xf>
    <xf numFmtId="0" fontId="46" fillId="0" borderId="0" xfId="0" applyFont="1" applyAlignment="1">
      <alignment vertical="top"/>
    </xf>
    <xf numFmtId="0" fontId="2" fillId="0" borderId="16" xfId="0" applyFont="1" applyBorder="1" applyAlignment="1">
      <alignment horizontal="center" vertical="center" textRotation="90" wrapText="1"/>
    </xf>
    <xf numFmtId="0" fontId="2" fillId="0" borderId="63" xfId="0" applyFont="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15" xfId="0" applyFont="1" applyBorder="1" applyAlignment="1">
      <alignment horizontal="center" vertical="center" textRotation="90" wrapText="1"/>
    </xf>
    <xf numFmtId="0" fontId="2" fillId="0" borderId="59"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6" fillId="0" borderId="28"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32" xfId="0" applyFont="1" applyBorder="1" applyAlignment="1">
      <alignment horizontal="center" vertical="center" wrapText="1"/>
    </xf>
    <xf numFmtId="0" fontId="2" fillId="0" borderId="52" xfId="0" applyNumberFormat="1" applyFont="1" applyBorder="1" applyAlignment="1">
      <alignment horizontal="center" vertical="center" textRotation="90" wrapText="1"/>
    </xf>
    <xf numFmtId="0" fontId="2" fillId="0" borderId="19" xfId="0" applyNumberFormat="1" applyFont="1" applyBorder="1" applyAlignment="1">
      <alignment horizontal="center" vertical="center" textRotation="90" wrapText="1"/>
    </xf>
    <xf numFmtId="0" fontId="2" fillId="0" borderId="44" xfId="0" applyNumberFormat="1" applyFont="1" applyBorder="1" applyAlignment="1">
      <alignment horizontal="center" vertical="center" textRotation="90" wrapText="1"/>
    </xf>
    <xf numFmtId="49" fontId="2" fillId="0" borderId="52" xfId="0" applyNumberFormat="1" applyFont="1" applyBorder="1" applyAlignment="1">
      <alignment horizontal="center" vertical="top"/>
    </xf>
    <xf numFmtId="49" fontId="2" fillId="0" borderId="44" xfId="0" applyNumberFormat="1" applyFont="1" applyBorder="1" applyAlignment="1">
      <alignment horizontal="center" vertical="top"/>
    </xf>
    <xf numFmtId="49" fontId="7" fillId="0" borderId="28" xfId="0" applyNumberFormat="1" applyFont="1" applyBorder="1" applyAlignment="1">
      <alignment horizontal="center" vertical="top"/>
    </xf>
    <xf numFmtId="49" fontId="7" fillId="0" borderId="32" xfId="0" applyNumberFormat="1" applyFont="1" applyBorder="1" applyAlignment="1">
      <alignment horizontal="center" vertical="top"/>
    </xf>
    <xf numFmtId="49" fontId="2" fillId="0" borderId="68" xfId="0" applyNumberFormat="1" applyFont="1" applyBorder="1" applyAlignment="1">
      <alignment horizontal="center" vertical="top"/>
    </xf>
    <xf numFmtId="49" fontId="2" fillId="0" borderId="46" xfId="0" applyNumberFormat="1" applyFont="1" applyBorder="1" applyAlignment="1">
      <alignment horizontal="center" vertical="top"/>
    </xf>
    <xf numFmtId="49" fontId="2" fillId="0" borderId="61" xfId="0" applyNumberFormat="1" applyFont="1" applyBorder="1" applyAlignment="1">
      <alignment horizontal="center" vertical="top"/>
    </xf>
    <xf numFmtId="0" fontId="15" fillId="0" borderId="0" xfId="0" applyFont="1" applyAlignment="1">
      <alignment horizontal="left" wrapText="1"/>
    </xf>
    <xf numFmtId="0" fontId="8" fillId="0" borderId="52" xfId="0" applyFont="1" applyBorder="1" applyAlignment="1">
      <alignment horizontal="center" vertical="center" textRotation="90" wrapText="1"/>
    </xf>
    <xf numFmtId="0" fontId="8" fillId="0" borderId="19" xfId="0" applyFont="1" applyBorder="1" applyAlignment="1">
      <alignment horizontal="center" vertical="center" textRotation="90" wrapText="1"/>
    </xf>
    <xf numFmtId="0" fontId="8" fillId="0" borderId="44" xfId="0" applyFont="1" applyBorder="1" applyAlignment="1">
      <alignment horizontal="center" vertical="center" textRotation="90" wrapText="1"/>
    </xf>
    <xf numFmtId="0" fontId="7" fillId="0" borderId="54" xfId="0" applyFont="1" applyBorder="1" applyAlignment="1">
      <alignment horizontal="center" vertical="center"/>
    </xf>
    <xf numFmtId="0" fontId="7" fillId="0" borderId="18" xfId="0" applyFont="1" applyBorder="1" applyAlignment="1">
      <alignment horizontal="center" vertical="center"/>
    </xf>
    <xf numFmtId="0" fontId="7" fillId="0" borderId="48" xfId="0" applyFont="1" applyBorder="1" applyAlignment="1">
      <alignment horizontal="center" vertical="center"/>
    </xf>
    <xf numFmtId="49" fontId="7" fillId="2" borderId="16" xfId="0" applyNumberFormat="1" applyFont="1" applyFill="1" applyBorder="1" applyAlignment="1">
      <alignment horizontal="center" vertical="top"/>
    </xf>
    <xf numFmtId="49" fontId="7" fillId="2" borderId="10" xfId="0" applyNumberFormat="1" applyFont="1" applyFill="1" applyBorder="1" applyAlignment="1">
      <alignment horizontal="center" vertical="top"/>
    </xf>
    <xf numFmtId="49" fontId="7" fillId="2" borderId="14" xfId="0" applyNumberFormat="1" applyFont="1" applyFill="1" applyBorder="1" applyAlignment="1">
      <alignment horizontal="center" vertical="top"/>
    </xf>
    <xf numFmtId="49" fontId="7" fillId="3" borderId="27" xfId="0" applyNumberFormat="1" applyFont="1" applyFill="1" applyBorder="1" applyAlignment="1">
      <alignment horizontal="center" vertical="top"/>
    </xf>
    <xf numFmtId="49" fontId="7" fillId="3" borderId="74" xfId="0" applyNumberFormat="1" applyFont="1" applyFill="1" applyBorder="1" applyAlignment="1">
      <alignment horizontal="center" vertical="top"/>
    </xf>
    <xf numFmtId="49" fontId="7" fillId="3" borderId="65" xfId="0" applyNumberFormat="1" applyFont="1" applyFill="1" applyBorder="1" applyAlignment="1">
      <alignment horizontal="center" vertical="top"/>
    </xf>
    <xf numFmtId="49" fontId="7" fillId="0" borderId="9" xfId="0" applyNumberFormat="1" applyFont="1" applyBorder="1" applyAlignment="1">
      <alignment horizontal="center" vertical="top"/>
    </xf>
    <xf numFmtId="0" fontId="6" fillId="0" borderId="37"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42" xfId="0" applyFont="1" applyFill="1" applyBorder="1" applyAlignment="1">
      <alignment horizontal="left" vertical="top" wrapText="1"/>
    </xf>
    <xf numFmtId="0" fontId="2" fillId="0" borderId="18" xfId="0" applyFont="1" applyBorder="1" applyAlignment="1">
      <alignment horizontal="center" vertical="center" textRotation="90" wrapText="1"/>
    </xf>
    <xf numFmtId="0" fontId="2" fillId="0" borderId="64" xfId="0" applyFont="1" applyBorder="1" applyAlignment="1">
      <alignment horizontal="center" vertical="center" textRotation="90" wrapText="1"/>
    </xf>
    <xf numFmtId="0" fontId="2" fillId="0" borderId="22" xfId="0" applyFont="1" applyBorder="1" applyAlignment="1">
      <alignment horizontal="center" vertical="center" textRotation="90" wrapText="1"/>
    </xf>
    <xf numFmtId="49" fontId="2" fillId="0" borderId="54" xfId="0" applyNumberFormat="1" applyFont="1" applyBorder="1" applyAlignment="1">
      <alignment horizontal="center" vertical="top"/>
    </xf>
    <xf numFmtId="49" fontId="2" fillId="0" borderId="75" xfId="0" applyNumberFormat="1" applyFont="1" applyBorder="1" applyAlignment="1">
      <alignment horizontal="center" vertical="top"/>
    </xf>
    <xf numFmtId="49" fontId="2" fillId="0" borderId="55" xfId="0" applyNumberFormat="1" applyFont="1" applyBorder="1" applyAlignment="1">
      <alignment horizontal="center" vertical="top"/>
    </xf>
    <xf numFmtId="0" fontId="2" fillId="0" borderId="11" xfId="0" applyFont="1" applyFill="1" applyBorder="1" applyAlignment="1">
      <alignment horizontal="center" vertical="center" textRotation="90" wrapText="1"/>
    </xf>
    <xf numFmtId="0" fontId="2" fillId="0" borderId="33" xfId="0" applyFont="1" applyFill="1" applyBorder="1" applyAlignment="1">
      <alignment horizontal="center" vertical="center" textRotation="90" wrapText="1"/>
    </xf>
    <xf numFmtId="0" fontId="7" fillId="0" borderId="1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7" xfId="0" applyFont="1" applyBorder="1" applyAlignment="1">
      <alignment horizontal="center" vertical="center" wrapText="1"/>
    </xf>
    <xf numFmtId="0" fontId="5" fillId="2" borderId="24" xfId="0" applyFont="1" applyFill="1" applyBorder="1" applyAlignment="1">
      <alignment horizontal="left" vertical="top"/>
    </xf>
    <xf numFmtId="0" fontId="5" fillId="2" borderId="25" xfId="0" applyFont="1" applyFill="1" applyBorder="1" applyAlignment="1">
      <alignment horizontal="left" vertical="top"/>
    </xf>
    <xf numFmtId="0" fontId="7" fillId="3" borderId="4" xfId="0" applyFont="1" applyFill="1" applyBorder="1" applyAlignment="1">
      <alignment horizontal="left" vertical="top" wrapText="1"/>
    </xf>
    <xf numFmtId="0" fontId="7" fillId="3" borderId="62" xfId="0" applyFont="1" applyFill="1" applyBorder="1" applyAlignment="1">
      <alignment horizontal="left" vertical="top" wrapText="1"/>
    </xf>
    <xf numFmtId="0" fontId="6" fillId="0" borderId="10" xfId="0" applyFont="1" applyBorder="1" applyAlignment="1">
      <alignment horizontal="center" vertical="center" wrapText="1"/>
    </xf>
    <xf numFmtId="0" fontId="6" fillId="0" borderId="41" xfId="0" applyFont="1" applyBorder="1" applyAlignment="1">
      <alignment horizontal="center" vertical="center" wrapText="1"/>
    </xf>
    <xf numFmtId="0" fontId="2" fillId="0" borderId="38" xfId="0" applyFont="1" applyBorder="1" applyAlignment="1">
      <alignment horizontal="center" vertical="center"/>
    </xf>
    <xf numFmtId="0" fontId="2" fillId="0" borderId="76" xfId="0" applyFont="1" applyBorder="1" applyAlignment="1">
      <alignment horizontal="center" vertical="center"/>
    </xf>
    <xf numFmtId="0" fontId="8" fillId="0" borderId="69" xfId="0" applyFont="1" applyBorder="1" applyAlignment="1">
      <alignment horizontal="center" vertical="center" textRotation="90" wrapText="1"/>
    </xf>
    <xf numFmtId="0" fontId="8" fillId="0" borderId="0" xfId="0" applyFont="1" applyBorder="1" applyAlignment="1">
      <alignment horizontal="center" vertical="center" textRotation="90" wrapText="1"/>
    </xf>
    <xf numFmtId="0" fontId="8" fillId="0" borderId="45" xfId="0" applyFont="1" applyBorder="1" applyAlignment="1">
      <alignment horizontal="center" vertical="center" textRotation="90" wrapText="1"/>
    </xf>
    <xf numFmtId="0" fontId="2" fillId="0" borderId="52"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2" fillId="0" borderId="44" xfId="0" applyFont="1" applyBorder="1" applyAlignment="1">
      <alignment horizontal="center" vertical="center" textRotation="90" wrapText="1"/>
    </xf>
    <xf numFmtId="0" fontId="2" fillId="0" borderId="10" xfId="0" applyFont="1" applyBorder="1" applyAlignment="1">
      <alignment horizontal="center" vertical="center" textRotation="90" wrapText="1"/>
    </xf>
    <xf numFmtId="0" fontId="2" fillId="0" borderId="41" xfId="0" applyFont="1" applyBorder="1" applyAlignment="1">
      <alignment horizontal="center" vertical="center" textRotation="90" wrapText="1"/>
    </xf>
    <xf numFmtId="0" fontId="2" fillId="0" borderId="59" xfId="0" applyFont="1" applyBorder="1" applyAlignment="1">
      <alignment horizontal="center" vertical="center"/>
    </xf>
    <xf numFmtId="49" fontId="9" fillId="0" borderId="52" xfId="0" applyNumberFormat="1" applyFont="1" applyBorder="1" applyAlignment="1">
      <alignment horizontal="center" vertical="top"/>
    </xf>
    <xf numFmtId="49" fontId="9" fillId="0" borderId="44" xfId="0" applyNumberFormat="1" applyFont="1" applyBorder="1" applyAlignment="1">
      <alignment horizontal="center" vertical="top"/>
    </xf>
    <xf numFmtId="164" fontId="24" fillId="0" borderId="70" xfId="0" applyNumberFormat="1" applyFont="1" applyBorder="1" applyAlignment="1">
      <alignment horizontal="center" vertical="top" wrapText="1"/>
    </xf>
    <xf numFmtId="164" fontId="24" fillId="0" borderId="60" xfId="0" applyNumberFormat="1" applyFont="1" applyBorder="1" applyAlignment="1">
      <alignment horizontal="center" vertical="top" wrapText="1"/>
    </xf>
    <xf numFmtId="164" fontId="24" fillId="0" borderId="66" xfId="0" applyNumberFormat="1" applyFont="1" applyBorder="1" applyAlignment="1">
      <alignment horizontal="center" vertical="top" wrapText="1"/>
    </xf>
    <xf numFmtId="0" fontId="7" fillId="4" borderId="3" xfId="0" applyFont="1" applyFill="1" applyBorder="1" applyAlignment="1">
      <alignment horizontal="right" vertical="top" wrapText="1"/>
    </xf>
    <xf numFmtId="0" fontId="11" fillId="0" borderId="4" xfId="0" applyFont="1" applyBorder="1" applyAlignment="1">
      <alignment vertical="top" wrapText="1"/>
    </xf>
    <xf numFmtId="0" fontId="11" fillId="0" borderId="62" xfId="0" applyFont="1" applyBorder="1" applyAlignment="1">
      <alignment vertical="top" wrapText="1"/>
    </xf>
    <xf numFmtId="164" fontId="25" fillId="4" borderId="24" xfId="0" applyNumberFormat="1" applyFont="1" applyFill="1" applyBorder="1" applyAlignment="1">
      <alignment horizontal="center" vertical="top" wrapText="1"/>
    </xf>
    <xf numFmtId="164" fontId="25" fillId="4" borderId="25" xfId="0" applyNumberFormat="1" applyFont="1" applyFill="1" applyBorder="1" applyAlignment="1">
      <alignment horizontal="center" vertical="top" wrapText="1"/>
    </xf>
    <xf numFmtId="0" fontId="8" fillId="0" borderId="63" xfId="0" applyFont="1" applyBorder="1" applyAlignment="1">
      <alignment horizontal="left" vertical="top" wrapText="1"/>
    </xf>
    <xf numFmtId="0" fontId="11" fillId="0" borderId="59" xfId="0" applyFont="1" applyBorder="1" applyAlignment="1">
      <alignment vertical="top" wrapText="1"/>
    </xf>
    <xf numFmtId="0" fontId="11" fillId="0" borderId="58" xfId="0" applyFont="1" applyBorder="1" applyAlignment="1">
      <alignment vertical="top" wrapText="1"/>
    </xf>
    <xf numFmtId="0" fontId="8" fillId="0" borderId="16" xfId="0" applyFont="1" applyBorder="1" applyAlignment="1">
      <alignment horizontal="left" vertical="top" wrapText="1"/>
    </xf>
    <xf numFmtId="0" fontId="11" fillId="0" borderId="15" xfId="0" applyFont="1" applyBorder="1" applyAlignment="1">
      <alignment vertical="top" wrapText="1"/>
    </xf>
    <xf numFmtId="0" fontId="11" fillId="0" borderId="17" xfId="0" applyFont="1" applyBorder="1" applyAlignment="1">
      <alignment vertical="top" wrapText="1"/>
    </xf>
    <xf numFmtId="0" fontId="7" fillId="6" borderId="3" xfId="0" applyFont="1" applyFill="1" applyBorder="1" applyAlignment="1">
      <alignment horizontal="right" vertical="top" wrapText="1"/>
    </xf>
    <xf numFmtId="0" fontId="11" fillId="6" borderId="4" xfId="0" applyFont="1" applyFill="1" applyBorder="1" applyAlignment="1">
      <alignment vertical="top" wrapText="1"/>
    </xf>
    <xf numFmtId="0" fontId="11" fillId="6" borderId="23" xfId="0" applyFont="1" applyFill="1" applyBorder="1" applyAlignment="1">
      <alignment vertical="top" wrapText="1"/>
    </xf>
    <xf numFmtId="164" fontId="23" fillId="6" borderId="34" xfId="0" applyNumberFormat="1" applyFont="1" applyFill="1" applyBorder="1" applyAlignment="1">
      <alignment horizontal="center" vertical="top" wrapText="1"/>
    </xf>
    <xf numFmtId="164" fontId="23" fillId="6" borderId="24" xfId="0" applyNumberFormat="1" applyFont="1" applyFill="1" applyBorder="1" applyAlignment="1">
      <alignment horizontal="center" vertical="top" wrapText="1"/>
    </xf>
    <xf numFmtId="164" fontId="23" fillId="6" borderId="25" xfId="0" applyNumberFormat="1" applyFont="1" applyFill="1" applyBorder="1" applyAlignment="1">
      <alignment horizontal="center" vertical="top" wrapText="1"/>
    </xf>
    <xf numFmtId="164" fontId="24" fillId="0" borderId="64" xfId="0" applyNumberFormat="1" applyFont="1" applyBorder="1" applyAlignment="1">
      <alignment horizontal="center" vertical="top" wrapText="1"/>
    </xf>
    <xf numFmtId="164" fontId="24" fillId="0" borderId="71" xfId="0" applyNumberFormat="1" applyFont="1" applyBorder="1" applyAlignment="1">
      <alignment horizontal="center" vertical="top" wrapText="1"/>
    </xf>
    <xf numFmtId="0" fontId="8" fillId="5" borderId="56" xfId="0" applyFont="1" applyFill="1" applyBorder="1" applyAlignment="1">
      <alignment horizontal="left" vertical="top" wrapText="1"/>
    </xf>
    <xf numFmtId="0" fontId="11" fillId="5" borderId="64" xfId="0" applyFont="1" applyFill="1" applyBorder="1" applyAlignment="1">
      <alignment horizontal="left" vertical="top" wrapText="1"/>
    </xf>
    <xf numFmtId="0" fontId="11" fillId="5" borderId="71" xfId="0" applyFont="1" applyFill="1" applyBorder="1" applyAlignment="1">
      <alignment horizontal="left" vertical="top" wrapText="1"/>
    </xf>
    <xf numFmtId="164" fontId="24" fillId="0" borderId="18" xfId="0" applyNumberFormat="1" applyFont="1" applyBorder="1" applyAlignment="1">
      <alignment horizontal="center" vertical="top" wrapText="1"/>
    </xf>
    <xf numFmtId="164" fontId="24" fillId="0" borderId="48" xfId="0" applyNumberFormat="1" applyFont="1" applyBorder="1" applyAlignment="1">
      <alignment horizontal="center" vertical="top" wrapText="1"/>
    </xf>
    <xf numFmtId="0" fontId="8" fillId="0" borderId="56" xfId="0" applyFont="1" applyBorder="1" applyAlignment="1">
      <alignment horizontal="left" vertical="top" wrapText="1"/>
    </xf>
    <xf numFmtId="0" fontId="11" fillId="0" borderId="64" xfId="0" applyFont="1" applyBorder="1" applyAlignment="1">
      <alignment vertical="top" wrapText="1"/>
    </xf>
    <xf numFmtId="0" fontId="11" fillId="0" borderId="71" xfId="0" applyFont="1" applyBorder="1" applyAlignment="1">
      <alignment vertical="top" wrapText="1"/>
    </xf>
    <xf numFmtId="164" fontId="24" fillId="0" borderId="56" xfId="0" applyNumberFormat="1" applyFont="1" applyBorder="1" applyAlignment="1">
      <alignment horizontal="center" vertical="top" wrapText="1"/>
    </xf>
    <xf numFmtId="0" fontId="11" fillId="0" borderId="72" xfId="0" applyFont="1" applyBorder="1" applyAlignment="1">
      <alignment vertical="top" wrapText="1"/>
    </xf>
    <xf numFmtId="49" fontId="6" fillId="0" borderId="69" xfId="0" applyNumberFormat="1" applyFont="1" applyFill="1" applyBorder="1" applyAlignment="1">
      <alignment horizontal="left" vertical="top" wrapText="1"/>
    </xf>
    <xf numFmtId="0" fontId="0" fillId="0" borderId="69" xfId="0" applyBorder="1" applyAlignment="1">
      <alignment horizontal="left" vertical="top" wrapText="1"/>
    </xf>
    <xf numFmtId="0" fontId="5" fillId="0" borderId="34" xfId="0" applyFont="1" applyBorder="1" applyAlignment="1">
      <alignment horizontal="center" vertical="center" wrapText="1"/>
    </xf>
    <xf numFmtId="0" fontId="11" fillId="0" borderId="24" xfId="0" applyFont="1" applyBorder="1" applyAlignment="1">
      <alignment vertical="center" wrapText="1"/>
    </xf>
    <xf numFmtId="0" fontId="11" fillId="0" borderId="25" xfId="0" applyFont="1" applyBorder="1" applyAlignment="1">
      <alignment vertical="center" wrapText="1"/>
    </xf>
    <xf numFmtId="49" fontId="7" fillId="2" borderId="23" xfId="0" applyNumberFormat="1" applyFont="1" applyFill="1" applyBorder="1" applyAlignment="1">
      <alignment horizontal="right" vertical="top"/>
    </xf>
    <xf numFmtId="49" fontId="7" fillId="2" borderId="24" xfId="0" applyNumberFormat="1" applyFont="1" applyFill="1" applyBorder="1" applyAlignment="1">
      <alignment horizontal="right" vertical="top"/>
    </xf>
    <xf numFmtId="0" fontId="2" fillId="6" borderId="55" xfId="0" applyFont="1" applyFill="1" applyBorder="1" applyAlignment="1">
      <alignment horizontal="center" vertical="top"/>
    </xf>
    <xf numFmtId="0" fontId="2" fillId="6" borderId="22" xfId="0" applyFont="1" applyFill="1" applyBorder="1" applyAlignment="1">
      <alignment horizontal="center" vertical="top"/>
    </xf>
    <xf numFmtId="0" fontId="2" fillId="6" borderId="50" xfId="0" applyFont="1" applyFill="1" applyBorder="1" applyAlignment="1">
      <alignment horizontal="center" vertical="top"/>
    </xf>
    <xf numFmtId="0" fontId="6" fillId="0" borderId="36" xfId="0" applyFont="1" applyBorder="1" applyAlignment="1">
      <alignment horizontal="left" vertical="top" wrapText="1"/>
    </xf>
    <xf numFmtId="0" fontId="11" fillId="0" borderId="41" xfId="0" applyFont="1" applyBorder="1" applyAlignment="1">
      <alignment vertical="top" wrapText="1"/>
    </xf>
    <xf numFmtId="0" fontId="8" fillId="0" borderId="36" xfId="0" applyFont="1" applyBorder="1" applyAlignment="1">
      <alignment horizontal="left" vertical="top" wrapText="1"/>
    </xf>
    <xf numFmtId="0" fontId="14" fillId="0" borderId="41" xfId="0" applyFont="1" applyBorder="1" applyAlignment="1">
      <alignment vertical="top" wrapText="1"/>
    </xf>
    <xf numFmtId="49" fontId="7" fillId="3" borderId="23" xfId="0" applyNumberFormat="1" applyFont="1" applyFill="1" applyBorder="1" applyAlignment="1">
      <alignment horizontal="right" vertical="top"/>
    </xf>
    <xf numFmtId="49" fontId="7" fillId="3" borderId="24" xfId="0" applyNumberFormat="1" applyFont="1" applyFill="1" applyBorder="1" applyAlignment="1">
      <alignment horizontal="right" vertical="top"/>
    </xf>
    <xf numFmtId="49" fontId="22" fillId="0" borderId="0" xfId="0" applyNumberFormat="1" applyFont="1" applyFill="1" applyBorder="1" applyAlignment="1">
      <alignment horizontal="center" vertical="top" wrapText="1"/>
    </xf>
    <xf numFmtId="0" fontId="11" fillId="0" borderId="0" xfId="0" applyFont="1" applyAlignment="1">
      <alignment vertical="top" wrapText="1"/>
    </xf>
    <xf numFmtId="0" fontId="8" fillId="0" borderId="73" xfId="0" applyFont="1" applyBorder="1" applyAlignment="1">
      <alignment horizontal="left" vertical="top" wrapText="1"/>
    </xf>
    <xf numFmtId="0" fontId="11" fillId="0" borderId="38" xfId="0" applyFont="1" applyBorder="1" applyAlignment="1">
      <alignment vertical="top" wrapText="1"/>
    </xf>
    <xf numFmtId="0" fontId="11" fillId="0" borderId="40" xfId="0" applyFont="1" applyBorder="1" applyAlignment="1">
      <alignment vertical="top" wrapText="1"/>
    </xf>
    <xf numFmtId="49" fontId="2" fillId="0" borderId="5" xfId="0" applyNumberFormat="1" applyFont="1" applyBorder="1" applyAlignment="1">
      <alignment horizontal="center" vertical="top" wrapText="1"/>
    </xf>
    <xf numFmtId="49" fontId="7" fillId="6" borderId="24" xfId="0" applyNumberFormat="1" applyFont="1" applyFill="1" applyBorder="1" applyAlignment="1">
      <alignment horizontal="right" vertical="top"/>
    </xf>
    <xf numFmtId="0" fontId="40" fillId="0" borderId="0" xfId="0" applyFont="1" applyAlignment="1">
      <alignment horizontal="left" vertical="top" wrapText="1"/>
    </xf>
    <xf numFmtId="0" fontId="62" fillId="0" borderId="0" xfId="0" applyFont="1" applyAlignment="1">
      <alignment vertical="top"/>
    </xf>
    <xf numFmtId="0" fontId="11" fillId="0" borderId="0" xfId="0" applyFont="1" applyAlignment="1">
      <alignment horizontal="left" wrapText="1"/>
    </xf>
    <xf numFmtId="49" fontId="2" fillId="0" borderId="57" xfId="0" applyNumberFormat="1" applyFont="1" applyBorder="1" applyAlignment="1">
      <alignment horizontal="center" vertical="top"/>
    </xf>
    <xf numFmtId="0" fontId="32" fillId="0" borderId="19" xfId="0" applyFont="1" applyBorder="1" applyAlignment="1">
      <alignment horizontal="left" vertical="center" wrapText="1"/>
    </xf>
    <xf numFmtId="0" fontId="32" fillId="0" borderId="44" xfId="0" applyFont="1" applyBorder="1" applyAlignment="1">
      <alignment horizontal="left" vertical="center" wrapText="1"/>
    </xf>
    <xf numFmtId="49" fontId="2" fillId="0" borderId="19" xfId="0" applyNumberFormat="1" applyFont="1" applyBorder="1" applyAlignment="1">
      <alignment horizontal="center" vertical="top"/>
    </xf>
    <xf numFmtId="49" fontId="7" fillId="3" borderId="23" xfId="0" applyNumberFormat="1" applyFont="1" applyFill="1" applyBorder="1" applyAlignment="1">
      <alignment horizontal="left" vertical="top" wrapText="1"/>
    </xf>
    <xf numFmtId="49" fontId="7" fillId="3" borderId="24" xfId="0" applyNumberFormat="1" applyFont="1" applyFill="1" applyBorder="1" applyAlignment="1">
      <alignment horizontal="left" vertical="top" wrapText="1"/>
    </xf>
    <xf numFmtId="49" fontId="7" fillId="3" borderId="25" xfId="0" applyNumberFormat="1" applyFont="1" applyFill="1" applyBorder="1" applyAlignment="1">
      <alignment horizontal="left" vertical="top" wrapText="1"/>
    </xf>
    <xf numFmtId="0" fontId="6" fillId="0" borderId="17" xfId="0" applyFont="1" applyFill="1" applyBorder="1" applyAlignment="1">
      <alignment vertical="top" wrapText="1"/>
    </xf>
    <xf numFmtId="0" fontId="6" fillId="0" borderId="21" xfId="0" applyFont="1" applyFill="1" applyBorder="1" applyAlignment="1">
      <alignment vertical="top" wrapText="1"/>
    </xf>
    <xf numFmtId="0" fontId="6" fillId="0" borderId="2" xfId="0" applyFont="1" applyFill="1" applyBorder="1" applyAlignment="1">
      <alignment vertical="top" wrapText="1"/>
    </xf>
    <xf numFmtId="0" fontId="15" fillId="0" borderId="27" xfId="0" applyFont="1" applyFill="1" applyBorder="1" applyAlignment="1">
      <alignment vertical="top" wrapText="1"/>
    </xf>
    <xf numFmtId="0" fontId="15" fillId="0" borderId="7" xfId="0" applyFont="1" applyFill="1" applyBorder="1" applyAlignment="1">
      <alignment vertical="top" wrapText="1"/>
    </xf>
    <xf numFmtId="0" fontId="15" fillId="0" borderId="65" xfId="0" applyFont="1" applyFill="1" applyBorder="1" applyAlignment="1">
      <alignment vertical="top" wrapText="1"/>
    </xf>
    <xf numFmtId="0" fontId="6" fillId="0" borderId="52" xfId="0" applyFont="1" applyFill="1" applyBorder="1" applyAlignment="1">
      <alignment horizontal="left" vertical="top" wrapText="1"/>
    </xf>
    <xf numFmtId="0" fontId="28" fillId="0" borderId="57" xfId="0" applyFont="1" applyBorder="1" applyAlignment="1">
      <alignment horizontal="left" vertical="top" wrapText="1"/>
    </xf>
    <xf numFmtId="0" fontId="6" fillId="0" borderId="19" xfId="0" applyFont="1" applyBorder="1" applyAlignment="1">
      <alignment horizontal="left" vertical="top" wrapText="1"/>
    </xf>
    <xf numFmtId="0" fontId="6" fillId="0" borderId="8" xfId="0" applyFont="1" applyBorder="1" applyAlignment="1">
      <alignment horizontal="left" vertical="top" wrapText="1"/>
    </xf>
    <xf numFmtId="0" fontId="28" fillId="0" borderId="44" xfId="0" applyFont="1" applyBorder="1" applyAlignment="1">
      <alignment horizontal="left" vertical="top" wrapText="1"/>
    </xf>
    <xf numFmtId="0" fontId="6" fillId="0" borderId="8" xfId="0" applyFont="1" applyFill="1" applyBorder="1" applyAlignment="1">
      <alignment horizontal="left" vertical="top" wrapText="1"/>
    </xf>
    <xf numFmtId="0" fontId="28" fillId="0" borderId="19" xfId="0" applyFont="1" applyBorder="1" applyAlignment="1">
      <alignment horizontal="left" vertical="top" wrapText="1"/>
    </xf>
    <xf numFmtId="0" fontId="34" fillId="0" borderId="7" xfId="0" applyFont="1" applyFill="1" applyBorder="1" applyAlignment="1">
      <alignment vertical="top" wrapText="1"/>
    </xf>
    <xf numFmtId="0" fontId="34" fillId="0" borderId="65" xfId="0" applyFont="1" applyFill="1" applyBorder="1" applyAlignment="1">
      <alignment vertical="top" wrapText="1"/>
    </xf>
    <xf numFmtId="0" fontId="6" fillId="0" borderId="29" xfId="0" applyFont="1" applyFill="1" applyBorder="1" applyAlignment="1">
      <alignment vertical="top" wrapText="1"/>
    </xf>
    <xf numFmtId="0" fontId="6" fillId="0" borderId="33" xfId="0" applyFont="1" applyFill="1" applyBorder="1" applyAlignment="1">
      <alignment vertical="top" wrapText="1"/>
    </xf>
    <xf numFmtId="49" fontId="2" fillId="0" borderId="44" xfId="0" applyNumberFormat="1" applyFont="1" applyBorder="1" applyAlignment="1">
      <alignment horizontal="center" vertical="top" wrapText="1"/>
    </xf>
    <xf numFmtId="0" fontId="8" fillId="0" borderId="54" xfId="0" applyFont="1" applyBorder="1" applyAlignment="1">
      <alignment horizontal="left" vertical="top" wrapText="1"/>
    </xf>
    <xf numFmtId="0" fontId="8" fillId="0" borderId="18" xfId="0" applyFont="1" applyBorder="1" applyAlignment="1">
      <alignment horizontal="left" vertical="top" wrapText="1"/>
    </xf>
    <xf numFmtId="0" fontId="8" fillId="0" borderId="48" xfId="0" applyFont="1" applyBorder="1" applyAlignment="1">
      <alignment horizontal="left" vertical="top" wrapText="1"/>
    </xf>
    <xf numFmtId="164" fontId="24" fillId="0" borderId="54" xfId="0" applyNumberFormat="1" applyFont="1" applyBorder="1" applyAlignment="1">
      <alignment horizontal="center" vertical="top" wrapText="1"/>
    </xf>
    <xf numFmtId="0" fontId="8" fillId="5" borderId="64" xfId="0" applyFont="1" applyFill="1" applyBorder="1" applyAlignment="1">
      <alignment horizontal="left" vertical="top" wrapText="1"/>
    </xf>
    <xf numFmtId="0" fontId="8" fillId="5" borderId="71" xfId="0" applyFont="1" applyFill="1" applyBorder="1" applyAlignment="1">
      <alignment horizontal="left" vertical="top" wrapText="1"/>
    </xf>
    <xf numFmtId="0" fontId="6" fillId="0" borderId="36" xfId="0" applyFont="1" applyFill="1" applyBorder="1" applyAlignment="1">
      <alignment horizontal="left" vertical="top" wrapText="1"/>
    </xf>
    <xf numFmtId="0" fontId="28" fillId="0" borderId="73" xfId="0" applyFont="1" applyBorder="1" applyAlignment="1">
      <alignment horizontal="left" vertical="top" wrapText="1"/>
    </xf>
    <xf numFmtId="0" fontId="27" fillId="0" borderId="0" xfId="0" applyFont="1" applyAlignment="1">
      <alignment horizontal="left" vertical="top" wrapText="1"/>
    </xf>
    <xf numFmtId="0" fontId="29" fillId="0" borderId="0" xfId="0" applyFont="1" applyAlignment="1">
      <alignment vertical="top"/>
    </xf>
    <xf numFmtId="0" fontId="6" fillId="0" borderId="10" xfId="0" applyFont="1" applyBorder="1" applyAlignment="1">
      <alignment vertical="top" wrapText="1"/>
    </xf>
    <xf numFmtId="0" fontId="34" fillId="0" borderId="79" xfId="0" applyFont="1" applyFill="1" applyBorder="1" applyAlignment="1">
      <alignment horizontal="left" vertical="top" wrapText="1"/>
    </xf>
    <xf numFmtId="0" fontId="39" fillId="0" borderId="30" xfId="0" applyFont="1" applyBorder="1" applyAlignment="1">
      <alignment horizontal="left" vertical="top" wrapText="1"/>
    </xf>
    <xf numFmtId="0" fontId="39" fillId="0" borderId="43" xfId="0" applyFont="1" applyBorder="1" applyAlignment="1">
      <alignment horizontal="left" vertical="top" wrapText="1"/>
    </xf>
    <xf numFmtId="0" fontId="0" fillId="0" borderId="33" xfId="0" applyBorder="1" applyAlignment="1">
      <alignment horizontal="left" vertical="top" wrapText="1"/>
    </xf>
    <xf numFmtId="0" fontId="11" fillId="0" borderId="21" xfId="0" applyFont="1" applyBorder="1" applyAlignment="1">
      <alignment horizontal="left" vertical="top" wrapText="1"/>
    </xf>
    <xf numFmtId="0" fontId="11" fillId="0" borderId="33" xfId="0" applyFont="1" applyBorder="1" applyAlignment="1">
      <alignment horizontal="left" vertical="top" wrapText="1"/>
    </xf>
    <xf numFmtId="0" fontId="7" fillId="3" borderId="15" xfId="0" applyFont="1" applyFill="1" applyBorder="1" applyAlignment="1">
      <alignment horizontal="left" vertical="top" wrapText="1"/>
    </xf>
    <xf numFmtId="0" fontId="7" fillId="3" borderId="17" xfId="0" applyFont="1" applyFill="1" applyBorder="1" applyAlignment="1">
      <alignment horizontal="left" vertical="top" wrapText="1"/>
    </xf>
    <xf numFmtId="49" fontId="7" fillId="2" borderId="56" xfId="0" applyNumberFormat="1" applyFont="1" applyFill="1" applyBorder="1" applyAlignment="1">
      <alignment horizontal="center" vertical="top"/>
    </xf>
    <xf numFmtId="49" fontId="7" fillId="3" borderId="59" xfId="0" applyNumberFormat="1" applyFont="1" applyFill="1" applyBorder="1" applyAlignment="1">
      <alignment horizontal="center" vertical="top"/>
    </xf>
    <xf numFmtId="49" fontId="7" fillId="0" borderId="59" xfId="0" applyNumberFormat="1" applyFont="1" applyBorder="1" applyAlignment="1">
      <alignment horizontal="center" vertical="top"/>
    </xf>
    <xf numFmtId="0" fontId="6" fillId="0" borderId="72" xfId="0" applyFont="1" applyFill="1" applyBorder="1" applyAlignment="1">
      <alignment vertical="top" wrapText="1"/>
    </xf>
    <xf numFmtId="49" fontId="9" fillId="0" borderId="53" xfId="0" applyNumberFormat="1" applyFont="1" applyBorder="1" applyAlignment="1">
      <alignment horizontal="center" vertical="top"/>
    </xf>
    <xf numFmtId="49" fontId="9" fillId="0" borderId="13" xfId="0" applyNumberFormat="1" applyFont="1" applyBorder="1" applyAlignment="1">
      <alignment horizontal="center" vertical="top"/>
    </xf>
    <xf numFmtId="49" fontId="2" fillId="0" borderId="71" xfId="0" applyNumberFormat="1" applyFont="1" applyBorder="1" applyAlignment="1">
      <alignment horizontal="center" vertical="top"/>
    </xf>
    <xf numFmtId="49" fontId="2" fillId="0" borderId="49" xfId="0" applyNumberFormat="1" applyFont="1" applyBorder="1" applyAlignment="1">
      <alignment horizontal="center" vertical="top"/>
    </xf>
    <xf numFmtId="0" fontId="6" fillId="0" borderId="36" xfId="0" applyFont="1" applyBorder="1" applyAlignment="1">
      <alignment vertical="top" wrapText="1"/>
    </xf>
    <xf numFmtId="0" fontId="11" fillId="0" borderId="6" xfId="0" applyFont="1" applyBorder="1" applyAlignment="1">
      <alignment vertical="top" wrapText="1"/>
    </xf>
    <xf numFmtId="49" fontId="7" fillId="2" borderId="36" xfId="0" applyNumberFormat="1" applyFont="1" applyFill="1" applyBorder="1" applyAlignment="1">
      <alignment horizontal="center" vertical="top"/>
    </xf>
    <xf numFmtId="49" fontId="7" fillId="2" borderId="6" xfId="0" applyNumberFormat="1" applyFont="1" applyFill="1" applyBorder="1" applyAlignment="1">
      <alignment horizontal="center" vertical="top"/>
    </xf>
    <xf numFmtId="49" fontId="7" fillId="2" borderId="41" xfId="0" applyNumberFormat="1" applyFont="1" applyFill="1" applyBorder="1" applyAlignment="1">
      <alignment horizontal="center" vertical="top"/>
    </xf>
    <xf numFmtId="49" fontId="7" fillId="3" borderId="28" xfId="0" applyNumberFormat="1" applyFont="1" applyFill="1" applyBorder="1" applyAlignment="1">
      <alignment horizontal="center" vertical="top"/>
    </xf>
    <xf numFmtId="49" fontId="7" fillId="3" borderId="32" xfId="0" applyNumberFormat="1" applyFont="1" applyFill="1" applyBorder="1" applyAlignment="1">
      <alignment horizontal="center" vertical="top"/>
    </xf>
    <xf numFmtId="0" fontId="6" fillId="0" borderId="10" xfId="0" applyFont="1" applyBorder="1" applyAlignment="1">
      <alignment wrapText="1"/>
    </xf>
    <xf numFmtId="0" fontId="0" fillId="0" borderId="41" xfId="0" applyBorder="1" applyAlignment="1">
      <alignment wrapText="1"/>
    </xf>
    <xf numFmtId="0" fontId="6" fillId="0" borderId="10" xfId="0" applyFont="1" applyFill="1" applyBorder="1" applyAlignment="1">
      <alignment horizontal="left" vertical="top" wrapText="1"/>
    </xf>
    <xf numFmtId="0" fontId="11" fillId="0" borderId="6" xfId="0" applyFont="1" applyFill="1" applyBorder="1" applyAlignment="1">
      <alignment horizontal="left" vertical="top" wrapText="1"/>
    </xf>
    <xf numFmtId="0" fontId="11" fillId="0" borderId="41" xfId="0" applyFont="1" applyFill="1" applyBorder="1" applyAlignment="1">
      <alignment horizontal="left" vertical="top" wrapText="1"/>
    </xf>
    <xf numFmtId="0" fontId="0" fillId="0" borderId="59" xfId="0" applyBorder="1" applyAlignment="1">
      <alignment vertical="top" wrapText="1"/>
    </xf>
    <xf numFmtId="0" fontId="0" fillId="0" borderId="58" xfId="0" applyBorder="1" applyAlignment="1">
      <alignment vertical="top" wrapText="1"/>
    </xf>
    <xf numFmtId="0" fontId="30" fillId="0" borderId="0" xfId="0" applyFont="1" applyAlignment="1">
      <alignment horizontal="left" vertical="top" wrapText="1"/>
    </xf>
    <xf numFmtId="0" fontId="61" fillId="0" borderId="0" xfId="0" applyFont="1" applyAlignment="1">
      <alignment vertical="top"/>
    </xf>
    <xf numFmtId="0" fontId="27" fillId="0" borderId="0" xfId="0" applyFont="1" applyAlignment="1">
      <alignment horizontal="left" wrapText="1"/>
    </xf>
    <xf numFmtId="49" fontId="44" fillId="3" borderId="3" xfId="0" applyNumberFormat="1" applyFont="1" applyFill="1" applyBorder="1" applyAlignment="1">
      <alignment horizontal="right" vertical="top"/>
    </xf>
    <xf numFmtId="49" fontId="44" fillId="3" borderId="4" xfId="0" applyNumberFormat="1" applyFont="1" applyFill="1" applyBorder="1" applyAlignment="1">
      <alignment horizontal="right" vertical="top"/>
    </xf>
    <xf numFmtId="49" fontId="44" fillId="3" borderId="62" xfId="0" applyNumberFormat="1" applyFont="1" applyFill="1" applyBorder="1" applyAlignment="1">
      <alignment horizontal="right" vertical="top"/>
    </xf>
    <xf numFmtId="0" fontId="15" fillId="0" borderId="36" xfId="0" applyFont="1" applyFill="1" applyBorder="1" applyAlignment="1">
      <alignment horizontal="left" vertical="top" wrapText="1"/>
    </xf>
    <xf numFmtId="0" fontId="28" fillId="0" borderId="41" xfId="0" applyFont="1" applyBorder="1" applyAlignment="1">
      <alignment horizontal="left" vertical="top" wrapText="1"/>
    </xf>
    <xf numFmtId="0" fontId="15" fillId="0" borderId="36" xfId="0" applyFont="1" applyBorder="1" applyAlignment="1">
      <alignment wrapText="1"/>
    </xf>
    <xf numFmtId="0" fontId="11" fillId="0" borderId="73" xfId="0" applyFont="1" applyBorder="1" applyAlignment="1">
      <alignment wrapText="1"/>
    </xf>
    <xf numFmtId="0" fontId="7" fillId="3" borderId="23" xfId="0" applyFont="1" applyFill="1" applyBorder="1" applyAlignment="1">
      <alignment horizontal="left" vertical="top" wrapText="1"/>
    </xf>
    <xf numFmtId="49" fontId="2" fillId="0" borderId="48" xfId="0" applyNumberFormat="1" applyFont="1" applyBorder="1" applyAlignment="1">
      <alignment horizontal="center" vertical="top"/>
    </xf>
    <xf numFmtId="0" fontId="15" fillId="0" borderId="29" xfId="0" applyFont="1" applyFill="1" applyBorder="1" applyAlignment="1">
      <alignment horizontal="left" vertical="top" wrapText="1"/>
    </xf>
    <xf numFmtId="49" fontId="2" fillId="0" borderId="54" xfId="0" applyNumberFormat="1" applyFont="1" applyBorder="1" applyAlignment="1">
      <alignment horizontal="center" vertical="top" wrapText="1"/>
    </xf>
    <xf numFmtId="0" fontId="15" fillId="0" borderId="68" xfId="0" applyFont="1" applyBorder="1" applyAlignment="1">
      <alignment wrapText="1"/>
    </xf>
    <xf numFmtId="0" fontId="11" fillId="0" borderId="61" xfId="0" applyFont="1" applyBorder="1" applyAlignment="1">
      <alignment wrapText="1"/>
    </xf>
    <xf numFmtId="0" fontId="28" fillId="0" borderId="46" xfId="0" applyFont="1" applyBorder="1" applyAlignment="1">
      <alignment wrapText="1"/>
    </xf>
    <xf numFmtId="0" fontId="6" fillId="5" borderId="68" xfId="0" applyFont="1" applyFill="1" applyBorder="1" applyAlignment="1">
      <alignment horizontal="left" vertical="top" wrapText="1"/>
    </xf>
    <xf numFmtId="0" fontId="11" fillId="0" borderId="61" xfId="0" applyFont="1" applyBorder="1" applyAlignment="1">
      <alignment vertical="top" wrapText="1"/>
    </xf>
    <xf numFmtId="0" fontId="11" fillId="0" borderId="46" xfId="0" applyFont="1" applyBorder="1" applyAlignment="1">
      <alignment vertical="top" wrapText="1"/>
    </xf>
    <xf numFmtId="0" fontId="2" fillId="6" borderId="34" xfId="0" applyFont="1" applyFill="1" applyBorder="1" applyAlignment="1">
      <alignment horizontal="center" vertical="top"/>
    </xf>
    <xf numFmtId="0" fontId="2" fillId="6" borderId="24" xfId="0" applyFont="1" applyFill="1" applyBorder="1" applyAlignment="1">
      <alignment horizontal="center" vertical="top"/>
    </xf>
    <xf numFmtId="0" fontId="2" fillId="6" borderId="25" xfId="0" applyFont="1" applyFill="1" applyBorder="1" applyAlignment="1">
      <alignment horizontal="center" vertical="top"/>
    </xf>
    <xf numFmtId="0" fontId="0" fillId="0" borderId="0" xfId="0" applyAlignment="1">
      <alignment vertical="top" wrapText="1"/>
    </xf>
    <xf numFmtId="0" fontId="7" fillId="3" borderId="32" xfId="0" applyFont="1" applyFill="1" applyBorder="1" applyAlignment="1">
      <alignment horizontal="left" vertical="top" wrapText="1"/>
    </xf>
    <xf numFmtId="0" fontId="7" fillId="3" borderId="33" xfId="0" applyFont="1" applyFill="1" applyBorder="1" applyAlignment="1">
      <alignment horizontal="left" vertical="top" wrapText="1"/>
    </xf>
    <xf numFmtId="0" fontId="6" fillId="5" borderId="36" xfId="0" applyFont="1" applyFill="1" applyBorder="1" applyAlignment="1">
      <alignment horizontal="left" vertical="top" wrapText="1"/>
    </xf>
    <xf numFmtId="0" fontId="28" fillId="0" borderId="41" xfId="0" applyFont="1" applyBorder="1" applyAlignment="1">
      <alignment vertical="top" wrapText="1"/>
    </xf>
    <xf numFmtId="49" fontId="2" fillId="0" borderId="48" xfId="0" applyNumberFormat="1" applyFont="1" applyBorder="1" applyAlignment="1">
      <alignment horizontal="center" vertical="top" wrapText="1"/>
    </xf>
    <xf numFmtId="0" fontId="8" fillId="0" borderId="36" xfId="0" applyFont="1" applyFill="1" applyBorder="1" applyAlignment="1">
      <alignment horizontal="left" vertical="top" wrapText="1"/>
    </xf>
    <xf numFmtId="0" fontId="11" fillId="0" borderId="41" xfId="0" applyFont="1" applyBorder="1" applyAlignment="1">
      <alignment horizontal="left" vertical="top" wrapText="1"/>
    </xf>
    <xf numFmtId="49" fontId="7" fillId="3" borderId="7" xfId="0" applyNumberFormat="1" applyFont="1" applyFill="1" applyBorder="1" applyAlignment="1">
      <alignment horizontal="center" vertical="top"/>
    </xf>
    <xf numFmtId="0" fontId="6" fillId="0" borderId="77" xfId="0" applyFont="1" applyFill="1" applyBorder="1" applyAlignment="1">
      <alignment horizontal="left" vertical="top" wrapText="1"/>
    </xf>
    <xf numFmtId="0" fontId="6" fillId="0" borderId="49" xfId="0" applyFont="1" applyFill="1" applyBorder="1" applyAlignment="1">
      <alignment horizontal="left" vertical="top" wrapText="1"/>
    </xf>
    <xf numFmtId="0" fontId="6" fillId="0" borderId="47" xfId="0" applyFont="1" applyFill="1" applyBorder="1" applyAlignment="1">
      <alignment horizontal="left" vertical="top" wrapText="1"/>
    </xf>
    <xf numFmtId="0" fontId="6" fillId="0" borderId="6" xfId="0" applyFont="1" applyFill="1" applyBorder="1" applyAlignment="1">
      <alignment vertical="top" wrapText="1"/>
    </xf>
    <xf numFmtId="0" fontId="15" fillId="0" borderId="68" xfId="0" applyFont="1" applyBorder="1" applyAlignment="1">
      <alignment vertical="top" wrapText="1"/>
    </xf>
    <xf numFmtId="0" fontId="28" fillId="0" borderId="46" xfId="0" applyFont="1" applyBorder="1" applyAlignment="1">
      <alignment vertical="top" wrapText="1"/>
    </xf>
    <xf numFmtId="0" fontId="8" fillId="0" borderId="41" xfId="0" applyFont="1" applyFill="1" applyBorder="1" applyAlignment="1">
      <alignment horizontal="left" vertical="top" wrapText="1"/>
    </xf>
    <xf numFmtId="49" fontId="7" fillId="0" borderId="54" xfId="0" applyNumberFormat="1" applyFont="1" applyFill="1" applyBorder="1" applyAlignment="1">
      <alignment horizontal="center" vertical="top"/>
    </xf>
    <xf numFmtId="49" fontId="7" fillId="0" borderId="61" xfId="0" applyNumberFormat="1" applyFont="1" applyFill="1" applyBorder="1" applyAlignment="1">
      <alignment horizontal="center" vertical="top"/>
    </xf>
    <xf numFmtId="49" fontId="7" fillId="0" borderId="55" xfId="0" applyNumberFormat="1" applyFont="1" applyFill="1" applyBorder="1" applyAlignment="1">
      <alignment horizontal="center" vertical="top"/>
    </xf>
    <xf numFmtId="49" fontId="7" fillId="0" borderId="15" xfId="0" applyNumberFormat="1" applyFont="1" applyFill="1" applyBorder="1" applyAlignment="1">
      <alignment horizontal="center" vertical="top"/>
    </xf>
    <xf numFmtId="49" fontId="7" fillId="0" borderId="20" xfId="0" applyNumberFormat="1" applyFont="1" applyFill="1" applyBorder="1" applyAlignment="1">
      <alignment horizontal="center" vertical="top"/>
    </xf>
    <xf numFmtId="49" fontId="7" fillId="0" borderId="1" xfId="0" applyNumberFormat="1" applyFont="1" applyFill="1" applyBorder="1" applyAlignment="1">
      <alignment horizontal="center" vertical="top"/>
    </xf>
    <xf numFmtId="49" fontId="9" fillId="0" borderId="5" xfId="0" applyNumberFormat="1" applyFont="1" applyFill="1" applyBorder="1" applyAlignment="1">
      <alignment horizontal="center" vertical="top"/>
    </xf>
    <xf numFmtId="49" fontId="9" fillId="0" borderId="19" xfId="0" applyNumberFormat="1" applyFont="1" applyFill="1" applyBorder="1" applyAlignment="1">
      <alignment horizontal="center" vertical="top"/>
    </xf>
    <xf numFmtId="49" fontId="2" fillId="0" borderId="8" xfId="0" applyNumberFormat="1" applyFont="1" applyFill="1" applyBorder="1" applyAlignment="1">
      <alignment horizontal="center" vertical="top"/>
    </xf>
    <xf numFmtId="49" fontId="2" fillId="0" borderId="13" xfId="0" applyNumberFormat="1" applyFont="1" applyFill="1" applyBorder="1" applyAlignment="1">
      <alignment horizontal="center" vertical="top"/>
    </xf>
    <xf numFmtId="49" fontId="2" fillId="0" borderId="5" xfId="0" applyNumberFormat="1" applyFont="1" applyFill="1" applyBorder="1" applyAlignment="1">
      <alignment horizontal="center" vertical="top"/>
    </xf>
    <xf numFmtId="49" fontId="2" fillId="0" borderId="57" xfId="0" applyNumberFormat="1" applyFont="1" applyFill="1" applyBorder="1" applyAlignment="1">
      <alignment horizontal="center" vertical="top"/>
    </xf>
    <xf numFmtId="0" fontId="11" fillId="0" borderId="73" xfId="0" applyFont="1" applyBorder="1" applyAlignment="1">
      <alignment horizontal="left" vertical="top" wrapText="1"/>
    </xf>
    <xf numFmtId="0" fontId="6" fillId="0" borderId="77" xfId="0" applyFont="1" applyFill="1" applyBorder="1" applyAlignment="1">
      <alignment vertical="top" wrapText="1"/>
    </xf>
    <xf numFmtId="0" fontId="11" fillId="0" borderId="47" xfId="0" applyFont="1" applyBorder="1" applyAlignment="1">
      <alignment vertical="top" wrapText="1"/>
    </xf>
    <xf numFmtId="49" fontId="2" fillId="0" borderId="66" xfId="0" applyNumberFormat="1" applyFont="1" applyBorder="1" applyAlignment="1">
      <alignment horizontal="center" vertical="top" wrapText="1"/>
    </xf>
    <xf numFmtId="49" fontId="7" fillId="3" borderId="34" xfId="0" applyNumberFormat="1" applyFont="1" applyFill="1" applyBorder="1" applyAlignment="1">
      <alignment horizontal="left" vertical="top"/>
    </xf>
    <xf numFmtId="0" fontId="8" fillId="0" borderId="6" xfId="0" applyFont="1" applyFill="1" applyBorder="1" applyAlignment="1">
      <alignment horizontal="left" vertical="top" wrapText="1"/>
    </xf>
    <xf numFmtId="0" fontId="11" fillId="0" borderId="21" xfId="0" applyFont="1" applyBorder="1" applyAlignment="1">
      <alignment vertical="top" wrapText="1"/>
    </xf>
    <xf numFmtId="0" fontId="11" fillId="0" borderId="33" xfId="0" applyFont="1" applyBorder="1" applyAlignment="1">
      <alignment vertical="top" wrapText="1"/>
    </xf>
    <xf numFmtId="49" fontId="2" fillId="0" borderId="49" xfId="0" applyNumberFormat="1" applyFont="1" applyBorder="1" applyAlignment="1">
      <alignment horizontal="center" vertical="top" wrapText="1"/>
    </xf>
    <xf numFmtId="0" fontId="19" fillId="0" borderId="67" xfId="0" applyFont="1" applyFill="1" applyBorder="1" applyAlignment="1">
      <alignment horizontal="left" vertical="top" wrapText="1"/>
    </xf>
    <xf numFmtId="0" fontId="42" fillId="0" borderId="43" xfId="0" applyFont="1" applyFill="1" applyBorder="1" applyAlignment="1">
      <alignment horizontal="left" vertical="top" wrapText="1"/>
    </xf>
    <xf numFmtId="0" fontId="0" fillId="0" borderId="33" xfId="0" applyBorder="1" applyAlignment="1">
      <alignment vertical="top" wrapText="1"/>
    </xf>
    <xf numFmtId="0" fontId="6" fillId="0" borderId="40" xfId="0" applyFont="1" applyFill="1" applyBorder="1" applyAlignment="1">
      <alignment vertical="top" wrapText="1"/>
    </xf>
    <xf numFmtId="49" fontId="9" fillId="0" borderId="57" xfId="0" applyNumberFormat="1" applyFont="1" applyBorder="1" applyAlignment="1">
      <alignment horizontal="center" vertical="top"/>
    </xf>
    <xf numFmtId="0" fontId="19" fillId="0" borderId="30" xfId="0" applyFont="1" applyFill="1" applyBorder="1" applyAlignment="1">
      <alignment horizontal="left" vertical="top" wrapText="1"/>
    </xf>
    <xf numFmtId="49" fontId="7" fillId="3" borderId="35" xfId="0" applyNumberFormat="1" applyFont="1" applyFill="1" applyBorder="1" applyAlignment="1">
      <alignment horizontal="right" vertical="top"/>
    </xf>
    <xf numFmtId="49" fontId="44" fillId="3" borderId="24" xfId="0" applyNumberFormat="1" applyFont="1" applyFill="1" applyBorder="1" applyAlignment="1">
      <alignment horizontal="left" vertical="top"/>
    </xf>
    <xf numFmtId="49" fontId="44" fillId="3" borderId="25" xfId="0" applyNumberFormat="1" applyFont="1" applyFill="1" applyBorder="1" applyAlignment="1">
      <alignment horizontal="left" vertical="top"/>
    </xf>
    <xf numFmtId="49" fontId="8" fillId="2" borderId="54" xfId="0" applyNumberFormat="1" applyFont="1" applyFill="1" applyBorder="1" applyAlignment="1">
      <alignment horizontal="center" vertical="top"/>
    </xf>
    <xf numFmtId="49" fontId="8" fillId="2" borderId="61" xfId="0" applyNumberFormat="1" applyFont="1" applyFill="1" applyBorder="1" applyAlignment="1">
      <alignment horizontal="center" vertical="top"/>
    </xf>
    <xf numFmtId="49" fontId="8" fillId="2" borderId="55" xfId="0" applyNumberFormat="1" applyFont="1" applyFill="1" applyBorder="1" applyAlignment="1">
      <alignment horizontal="center" vertical="top"/>
    </xf>
    <xf numFmtId="49" fontId="8" fillId="3" borderId="15" xfId="0" applyNumberFormat="1" applyFont="1" applyFill="1" applyBorder="1" applyAlignment="1">
      <alignment horizontal="center" vertical="top"/>
    </xf>
    <xf numFmtId="49" fontId="8" fillId="3" borderId="20" xfId="0" applyNumberFormat="1" applyFont="1" applyFill="1" applyBorder="1" applyAlignment="1">
      <alignment horizontal="center" vertical="top"/>
    </xf>
    <xf numFmtId="49" fontId="8" fillId="3" borderId="1" xfId="0" applyNumberFormat="1" applyFont="1" applyFill="1" applyBorder="1" applyAlignment="1">
      <alignment horizontal="center" vertical="top"/>
    </xf>
    <xf numFmtId="49" fontId="8" fillId="0" borderId="15" xfId="0" applyNumberFormat="1" applyFont="1" applyBorder="1" applyAlignment="1">
      <alignment horizontal="center" vertical="top"/>
    </xf>
    <xf numFmtId="49" fontId="8" fillId="0" borderId="20" xfId="0" applyNumberFormat="1" applyFont="1" applyBorder="1" applyAlignment="1">
      <alignment horizontal="center" vertical="top"/>
    </xf>
    <xf numFmtId="49" fontId="8" fillId="0" borderId="1" xfId="0" applyNumberFormat="1" applyFont="1" applyBorder="1" applyAlignment="1">
      <alignment horizontal="center" vertical="top"/>
    </xf>
    <xf numFmtId="49" fontId="7" fillId="6" borderId="23" xfId="0" applyNumberFormat="1" applyFont="1" applyFill="1" applyBorder="1" applyAlignment="1">
      <alignment horizontal="right" vertical="top"/>
    </xf>
    <xf numFmtId="49" fontId="22" fillId="0" borderId="0" xfId="0" applyNumberFormat="1" applyFont="1" applyFill="1" applyBorder="1" applyAlignment="1">
      <alignment horizontal="left" vertical="top" wrapText="1"/>
    </xf>
    <xf numFmtId="0" fontId="11" fillId="0" borderId="0" xfId="0" applyFont="1" applyAlignment="1">
      <alignment horizontal="left" vertical="top" wrapText="1"/>
    </xf>
    <xf numFmtId="0" fontId="8" fillId="5" borderId="70" xfId="0" applyFont="1" applyFill="1" applyBorder="1" applyAlignment="1">
      <alignment horizontal="left" vertical="top" wrapText="1"/>
    </xf>
    <xf numFmtId="0" fontId="11" fillId="5" borderId="60" xfId="0" applyFont="1" applyFill="1" applyBorder="1" applyAlignment="1">
      <alignment horizontal="left" vertical="top" wrapText="1"/>
    </xf>
    <xf numFmtId="0" fontId="11" fillId="5" borderId="66" xfId="0" applyFont="1" applyFill="1" applyBorder="1" applyAlignment="1">
      <alignment horizontal="left" vertical="top" wrapText="1"/>
    </xf>
    <xf numFmtId="49" fontId="9" fillId="0" borderId="52" xfId="0" applyNumberFormat="1" applyFont="1" applyBorder="1" applyAlignment="1">
      <alignment horizontal="center" vertical="top" wrapText="1"/>
    </xf>
    <xf numFmtId="49" fontId="9" fillId="0" borderId="19" xfId="0" applyNumberFormat="1" applyFont="1" applyBorder="1" applyAlignment="1">
      <alignment horizontal="center" vertical="top" wrapText="1"/>
    </xf>
    <xf numFmtId="49" fontId="6" fillId="0" borderId="36" xfId="0" applyNumberFormat="1" applyFont="1" applyFill="1" applyBorder="1" applyAlignment="1">
      <alignment horizontal="left" vertical="top" wrapText="1"/>
    </xf>
    <xf numFmtId="49" fontId="6" fillId="0" borderId="73" xfId="0" applyNumberFormat="1" applyFont="1" applyFill="1" applyBorder="1" applyAlignment="1">
      <alignment horizontal="left" vertical="top" wrapText="1"/>
    </xf>
    <xf numFmtId="49" fontId="6" fillId="5" borderId="36" xfId="0" applyNumberFormat="1" applyFont="1" applyFill="1" applyBorder="1" applyAlignment="1">
      <alignment vertical="top" wrapText="1"/>
    </xf>
    <xf numFmtId="0" fontId="28" fillId="0" borderId="41" xfId="0" applyFont="1" applyBorder="1" applyAlignment="1">
      <alignment vertical="top"/>
    </xf>
    <xf numFmtId="49" fontId="3" fillId="0" borderId="21" xfId="0" applyNumberFormat="1" applyFont="1" applyFill="1" applyBorder="1" applyAlignment="1">
      <alignment horizontal="center" vertical="top" wrapText="1"/>
    </xf>
    <xf numFmtId="0" fontId="11" fillId="0" borderId="33" xfId="0" applyFont="1" applyFill="1" applyBorder="1" applyAlignment="1">
      <alignment horizontal="center" vertical="top" wrapText="1"/>
    </xf>
    <xf numFmtId="0" fontId="15" fillId="7" borderId="6" xfId="0" applyFont="1" applyFill="1" applyBorder="1" applyAlignment="1">
      <alignment horizontal="left" wrapText="1"/>
    </xf>
    <xf numFmtId="0" fontId="11" fillId="7" borderId="41" xfId="0" applyFont="1" applyFill="1" applyBorder="1" applyAlignment="1">
      <alignment horizontal="left" wrapText="1"/>
    </xf>
    <xf numFmtId="49" fontId="3" fillId="0" borderId="20" xfId="0" applyNumberFormat="1" applyFont="1" applyFill="1" applyBorder="1" applyAlignment="1">
      <alignment horizontal="center" vertical="top" wrapText="1"/>
    </xf>
    <xf numFmtId="0" fontId="11" fillId="0" borderId="32" xfId="0" applyFont="1" applyFill="1" applyBorder="1" applyAlignment="1">
      <alignment horizontal="center" vertical="top" wrapText="1"/>
    </xf>
    <xf numFmtId="49" fontId="6" fillId="7" borderId="67" xfId="0" applyNumberFormat="1" applyFont="1" applyFill="1" applyBorder="1" applyAlignment="1">
      <alignment vertical="top" wrapText="1"/>
    </xf>
    <xf numFmtId="0" fontId="11" fillId="7" borderId="43" xfId="0" applyFont="1" applyFill="1" applyBorder="1" applyAlignment="1">
      <alignment vertical="top" wrapText="1"/>
    </xf>
    <xf numFmtId="0" fontId="6" fillId="7" borderId="29" xfId="0" applyFont="1" applyFill="1" applyBorder="1" applyAlignment="1">
      <alignment horizontal="left" vertical="top" wrapText="1"/>
    </xf>
    <xf numFmtId="0" fontId="6" fillId="7" borderId="21" xfId="0" applyFont="1" applyFill="1" applyBorder="1" applyAlignment="1">
      <alignment horizontal="left" vertical="top" wrapText="1"/>
    </xf>
    <xf numFmtId="0" fontId="6" fillId="7" borderId="33" xfId="0" applyFont="1" applyFill="1" applyBorder="1" applyAlignment="1">
      <alignment horizontal="left" vertical="top" wrapText="1"/>
    </xf>
    <xf numFmtId="49" fontId="6" fillId="5" borderId="67" xfId="0" applyNumberFormat="1" applyFont="1" applyFill="1" applyBorder="1" applyAlignment="1">
      <alignment vertical="top" wrapText="1"/>
    </xf>
    <xf numFmtId="0" fontId="11" fillId="0" borderId="43" xfId="0" applyFont="1" applyBorder="1" applyAlignment="1">
      <alignment vertical="top" wrapText="1"/>
    </xf>
    <xf numFmtId="49" fontId="49" fillId="2" borderId="16" xfId="0" applyNumberFormat="1" applyFont="1" applyFill="1" applyBorder="1" applyAlignment="1">
      <alignment horizontal="center" vertical="top"/>
    </xf>
    <xf numFmtId="49" fontId="49" fillId="2" borderId="6" xfId="0" applyNumberFormat="1" applyFont="1" applyFill="1" applyBorder="1" applyAlignment="1">
      <alignment horizontal="center" vertical="top"/>
    </xf>
    <xf numFmtId="49" fontId="49" fillId="2" borderId="14" xfId="0" applyNumberFormat="1" applyFont="1" applyFill="1" applyBorder="1" applyAlignment="1">
      <alignment horizontal="center" vertical="top"/>
    </xf>
    <xf numFmtId="49" fontId="2" fillId="0" borderId="28" xfId="0" applyNumberFormat="1" applyFont="1" applyFill="1" applyBorder="1" applyAlignment="1">
      <alignment horizontal="center" vertical="top" wrapText="1"/>
    </xf>
    <xf numFmtId="49" fontId="2" fillId="0" borderId="20" xfId="0" applyNumberFormat="1" applyFont="1" applyFill="1" applyBorder="1" applyAlignment="1">
      <alignment horizontal="center" vertical="top" wrapText="1"/>
    </xf>
    <xf numFmtId="49" fontId="2" fillId="0" borderId="32" xfId="0" applyNumberFormat="1" applyFont="1" applyFill="1" applyBorder="1" applyAlignment="1">
      <alignment horizontal="center" vertical="top" wrapText="1"/>
    </xf>
    <xf numFmtId="49" fontId="2" fillId="0" borderId="9" xfId="0" applyNumberFormat="1" applyFont="1" applyFill="1" applyBorder="1" applyAlignment="1">
      <alignment horizontal="center" vertical="top"/>
    </xf>
    <xf numFmtId="49" fontId="2" fillId="0" borderId="32" xfId="0" applyNumberFormat="1" applyFont="1" applyFill="1" applyBorder="1" applyAlignment="1">
      <alignment horizontal="center" vertical="top"/>
    </xf>
    <xf numFmtId="49" fontId="2" fillId="0" borderId="11" xfId="0" applyNumberFormat="1" applyFont="1" applyFill="1" applyBorder="1" applyAlignment="1">
      <alignment horizontal="center" vertical="top"/>
    </xf>
    <xf numFmtId="49" fontId="2" fillId="0" borderId="33" xfId="0" applyNumberFormat="1" applyFont="1" applyFill="1" applyBorder="1" applyAlignment="1">
      <alignment horizontal="center" vertical="top"/>
    </xf>
    <xf numFmtId="49" fontId="49" fillId="2" borderId="10" xfId="0" applyNumberFormat="1" applyFont="1" applyFill="1" applyBorder="1" applyAlignment="1">
      <alignment horizontal="center" vertical="top"/>
    </xf>
    <xf numFmtId="49" fontId="2" fillId="0" borderId="29" xfId="0" applyNumberFormat="1" applyFont="1" applyFill="1" applyBorder="1" applyAlignment="1">
      <alignment horizontal="center" vertical="top" wrapText="1"/>
    </xf>
    <xf numFmtId="49" fontId="2" fillId="0" borderId="21" xfId="0" applyNumberFormat="1" applyFont="1" applyFill="1" applyBorder="1" applyAlignment="1">
      <alignment horizontal="center" vertical="top" wrapText="1"/>
    </xf>
    <xf numFmtId="49" fontId="2" fillId="0" borderId="33" xfId="0" applyNumberFormat="1" applyFont="1" applyFill="1" applyBorder="1" applyAlignment="1">
      <alignment horizontal="center" vertical="top" wrapText="1"/>
    </xf>
    <xf numFmtId="49" fontId="6" fillId="0" borderId="10" xfId="0" applyNumberFormat="1" applyFont="1" applyFill="1" applyBorder="1" applyAlignment="1">
      <alignment horizontal="left" vertical="top" wrapText="1"/>
    </xf>
    <xf numFmtId="49" fontId="6" fillId="0" borderId="41" xfId="0" applyNumberFormat="1" applyFont="1" applyFill="1" applyBorder="1" applyAlignment="1">
      <alignment horizontal="left" vertical="top" wrapText="1"/>
    </xf>
    <xf numFmtId="0" fontId="15" fillId="0" borderId="67" xfId="0" applyFont="1" applyBorder="1" applyAlignment="1">
      <alignment vertical="top" wrapText="1"/>
    </xf>
    <xf numFmtId="0" fontId="15" fillId="0" borderId="30" xfId="0" applyFont="1" applyBorder="1" applyAlignment="1">
      <alignment vertical="top" wrapText="1"/>
    </xf>
    <xf numFmtId="0" fontId="8" fillId="0" borderId="10" xfId="0" applyFont="1" applyBorder="1" applyAlignment="1">
      <alignment vertical="top" wrapText="1"/>
    </xf>
    <xf numFmtId="0" fontId="8" fillId="0" borderId="9" xfId="0" applyFont="1" applyBorder="1" applyAlignment="1">
      <alignment vertical="top" wrapText="1"/>
    </xf>
    <xf numFmtId="0" fontId="8" fillId="0" borderId="11" xfId="0" applyFont="1" applyBorder="1" applyAlignment="1">
      <alignment vertical="top" wrapText="1"/>
    </xf>
    <xf numFmtId="49" fontId="2" fillId="0" borderId="69" xfId="0" applyNumberFormat="1" applyFont="1" applyBorder="1" applyAlignment="1">
      <alignment horizontal="center" vertical="top"/>
    </xf>
    <xf numFmtId="49" fontId="2" fillId="0" borderId="0" xfId="0" applyNumberFormat="1" applyFont="1" applyBorder="1" applyAlignment="1">
      <alignment horizontal="center" vertical="top"/>
    </xf>
    <xf numFmtId="0" fontId="7" fillId="3" borderId="28" xfId="0" applyFont="1" applyFill="1" applyBorder="1" applyAlignment="1">
      <alignment horizontal="left" vertical="top" wrapText="1"/>
    </xf>
    <xf numFmtId="0" fontId="7" fillId="3" borderId="29" xfId="0" applyFont="1" applyFill="1" applyBorder="1" applyAlignment="1">
      <alignment horizontal="left" vertical="top" wrapText="1"/>
    </xf>
    <xf numFmtId="49" fontId="3" fillId="0" borderId="52" xfId="0" applyNumberFormat="1" applyFont="1" applyBorder="1" applyAlignment="1">
      <alignment horizontal="center" vertical="top" wrapText="1"/>
    </xf>
    <xf numFmtId="49" fontId="3" fillId="0" borderId="19" xfId="0" applyNumberFormat="1" applyFont="1" applyBorder="1" applyAlignment="1">
      <alignment horizontal="center" vertical="top"/>
    </xf>
    <xf numFmtId="49" fontId="7" fillId="2" borderId="75" xfId="0" applyNumberFormat="1" applyFont="1" applyFill="1" applyBorder="1" applyAlignment="1">
      <alignment horizontal="center" vertical="top"/>
    </xf>
    <xf numFmtId="49" fontId="7" fillId="3" borderId="37" xfId="0" applyNumberFormat="1" applyFont="1" applyFill="1" applyBorder="1" applyAlignment="1">
      <alignment horizontal="center" vertical="top"/>
    </xf>
    <xf numFmtId="49" fontId="7" fillId="0" borderId="37" xfId="0" applyNumberFormat="1" applyFont="1" applyBorder="1" applyAlignment="1">
      <alignment horizontal="center" vertical="top"/>
    </xf>
    <xf numFmtId="49" fontId="7" fillId="0" borderId="7" xfId="0" applyNumberFormat="1" applyFont="1" applyBorder="1" applyAlignment="1">
      <alignment horizontal="center" vertical="top"/>
    </xf>
    <xf numFmtId="0" fontId="15" fillId="0" borderId="37" xfId="0" applyFont="1" applyFill="1" applyBorder="1" applyAlignment="1">
      <alignment horizontal="left" vertical="top" wrapText="1"/>
    </xf>
    <xf numFmtId="0" fontId="15" fillId="0" borderId="7" xfId="0" applyFont="1" applyFill="1" applyBorder="1" applyAlignment="1">
      <alignment horizontal="left" vertical="top" wrapText="1"/>
    </xf>
    <xf numFmtId="49" fontId="63" fillId="0" borderId="52" xfId="0" applyNumberFormat="1" applyFont="1" applyBorder="1" applyAlignment="1">
      <alignment horizontal="center" vertical="top" wrapText="1"/>
    </xf>
    <xf numFmtId="49" fontId="2" fillId="0" borderId="69" xfId="0" applyNumberFormat="1" applyFont="1" applyBorder="1" applyAlignment="1">
      <alignment horizontal="center" vertical="top" wrapText="1"/>
    </xf>
    <xf numFmtId="0" fontId="14" fillId="0" borderId="30" xfId="0" applyFont="1" applyBorder="1" applyAlignment="1">
      <alignment horizontal="left" vertical="top" wrapText="1"/>
    </xf>
    <xf numFmtId="49" fontId="2" fillId="0" borderId="45" xfId="0" applyNumberFormat="1" applyFont="1" applyBorder="1" applyAlignment="1">
      <alignment horizontal="center" vertical="top"/>
    </xf>
    <xf numFmtId="0" fontId="15" fillId="0" borderId="6" xfId="0" applyFont="1" applyBorder="1" applyAlignment="1">
      <alignment wrapText="1"/>
    </xf>
    <xf numFmtId="49" fontId="7" fillId="2" borderId="25" xfId="0" applyNumberFormat="1" applyFont="1" applyFill="1" applyBorder="1" applyAlignment="1">
      <alignment horizontal="right" vertical="top"/>
    </xf>
    <xf numFmtId="0" fontId="0" fillId="6" borderId="4" xfId="0" applyFill="1" applyBorder="1" applyAlignment="1">
      <alignment vertical="top" wrapText="1"/>
    </xf>
    <xf numFmtId="0" fontId="0" fillId="6" borderId="23" xfId="0" applyFill="1" applyBorder="1" applyAlignment="1">
      <alignment vertical="top" wrapText="1"/>
    </xf>
    <xf numFmtId="0" fontId="0" fillId="0" borderId="38" xfId="0" applyBorder="1" applyAlignment="1">
      <alignment vertical="top" wrapText="1"/>
    </xf>
    <xf numFmtId="0" fontId="0" fillId="0" borderId="40" xfId="0" applyBorder="1" applyAlignment="1">
      <alignment vertical="top" wrapText="1"/>
    </xf>
    <xf numFmtId="0" fontId="0" fillId="0" borderId="64" xfId="0" applyBorder="1" applyAlignment="1">
      <alignment vertical="top" wrapText="1"/>
    </xf>
    <xf numFmtId="0" fontId="0" fillId="0" borderId="71" xfId="0" applyBorder="1" applyAlignment="1">
      <alignment vertical="top" wrapText="1"/>
    </xf>
    <xf numFmtId="0" fontId="0" fillId="0" borderId="72" xfId="0" applyBorder="1" applyAlignment="1">
      <alignment vertical="top" wrapText="1"/>
    </xf>
    <xf numFmtId="0" fontId="0" fillId="0" borderId="15" xfId="0" applyBorder="1" applyAlignment="1">
      <alignment vertical="top" wrapText="1"/>
    </xf>
    <xf numFmtId="0" fontId="0" fillId="0" borderId="17" xfId="0" applyBorder="1" applyAlignment="1">
      <alignment vertical="top" wrapText="1"/>
    </xf>
    <xf numFmtId="0" fontId="0" fillId="0" borderId="4" xfId="0" applyBorder="1" applyAlignment="1">
      <alignment vertical="top" wrapText="1"/>
    </xf>
    <xf numFmtId="0" fontId="0" fillId="0" borderId="62" xfId="0" applyBorder="1" applyAlignment="1">
      <alignment vertical="top" wrapText="1"/>
    </xf>
    <xf numFmtId="0" fontId="21" fillId="0" borderId="36" xfId="1" applyFont="1" applyFill="1" applyBorder="1" applyAlignment="1">
      <alignment vertical="top" wrapText="1"/>
    </xf>
    <xf numFmtId="0" fontId="15" fillId="0" borderId="41" xfId="3" applyFont="1" applyBorder="1" applyAlignment="1">
      <alignment vertical="top" wrapText="1"/>
    </xf>
    <xf numFmtId="0" fontId="8" fillId="0" borderId="36" xfId="1" applyFont="1" applyFill="1" applyBorder="1" applyAlignment="1">
      <alignment vertical="top" wrapText="1"/>
    </xf>
    <xf numFmtId="0" fontId="6" fillId="0" borderId="41" xfId="3" applyFont="1" applyBorder="1" applyAlignment="1">
      <alignment vertical="top" wrapText="1"/>
    </xf>
    <xf numFmtId="164" fontId="24" fillId="0" borderId="70" xfId="1" applyNumberFormat="1" applyFont="1" applyBorder="1" applyAlignment="1">
      <alignment horizontal="center" vertical="top" wrapText="1"/>
    </xf>
    <xf numFmtId="164" fontId="24" fillId="0" borderId="60" xfId="1" applyNumberFormat="1" applyFont="1" applyBorder="1" applyAlignment="1">
      <alignment horizontal="center" vertical="top" wrapText="1"/>
    </xf>
    <xf numFmtId="164" fontId="24" fillId="0" borderId="66" xfId="1" applyNumberFormat="1" applyFont="1" applyBorder="1" applyAlignment="1">
      <alignment horizontal="center" vertical="top" wrapText="1"/>
    </xf>
    <xf numFmtId="0" fontId="8" fillId="0" borderId="73" xfId="1" applyFont="1" applyBorder="1" applyAlignment="1">
      <alignment horizontal="left" vertical="top" wrapText="1"/>
    </xf>
    <xf numFmtId="0" fontId="11" fillId="0" borderId="38" xfId="1" applyBorder="1" applyAlignment="1">
      <alignment vertical="top" wrapText="1"/>
    </xf>
    <xf numFmtId="0" fontId="11" fillId="0" borderId="40" xfId="1" applyBorder="1" applyAlignment="1">
      <alignment vertical="top" wrapText="1"/>
    </xf>
    <xf numFmtId="0" fontId="8" fillId="5" borderId="56" xfId="1" applyFont="1" applyFill="1" applyBorder="1" applyAlignment="1">
      <alignment horizontal="left" vertical="top" wrapText="1"/>
    </xf>
    <xf numFmtId="0" fontId="11" fillId="5" borderId="64" xfId="1" applyFont="1" applyFill="1" applyBorder="1" applyAlignment="1">
      <alignment horizontal="left" vertical="top" wrapText="1"/>
    </xf>
    <xf numFmtId="0" fontId="11" fillId="5" borderId="71" xfId="1" applyFont="1" applyFill="1" applyBorder="1" applyAlignment="1">
      <alignment horizontal="left" vertical="top" wrapText="1"/>
    </xf>
    <xf numFmtId="164" fontId="24" fillId="0" borderId="18" xfId="1" applyNumberFormat="1" applyFont="1" applyBorder="1" applyAlignment="1">
      <alignment horizontal="center" vertical="top" wrapText="1"/>
    </xf>
    <xf numFmtId="164" fontId="24" fillId="0" borderId="48" xfId="1" applyNumberFormat="1" applyFont="1" applyBorder="1" applyAlignment="1">
      <alignment horizontal="center" vertical="top" wrapText="1"/>
    </xf>
    <xf numFmtId="49" fontId="7" fillId="0" borderId="28" xfId="1" applyNumberFormat="1" applyFont="1" applyBorder="1" applyAlignment="1">
      <alignment horizontal="center" vertical="top" wrapText="1"/>
    </xf>
    <xf numFmtId="0" fontId="11" fillId="0" borderId="32" xfId="1" applyFont="1" applyBorder="1" applyAlignment="1">
      <alignment horizontal="center" vertical="top" wrapText="1"/>
    </xf>
    <xf numFmtId="0" fontId="6" fillId="0" borderId="29" xfId="1" applyFont="1" applyFill="1" applyBorder="1" applyAlignment="1">
      <alignment horizontal="left" vertical="top" wrapText="1"/>
    </xf>
    <xf numFmtId="0" fontId="6" fillId="0" borderId="33" xfId="1" applyFont="1" applyFill="1" applyBorder="1" applyAlignment="1">
      <alignment horizontal="left" vertical="top" wrapText="1"/>
    </xf>
    <xf numFmtId="49" fontId="9" fillId="0" borderId="5" xfId="1" applyNumberFormat="1" applyFont="1" applyBorder="1" applyAlignment="1">
      <alignment horizontal="center" vertical="top"/>
    </xf>
    <xf numFmtId="49" fontId="9" fillId="0" borderId="13" xfId="1" applyNumberFormat="1" applyFont="1" applyBorder="1" applyAlignment="1">
      <alignment horizontal="center" vertical="top"/>
    </xf>
    <xf numFmtId="49" fontId="2" fillId="0" borderId="52" xfId="1" applyNumberFormat="1" applyFont="1" applyBorder="1" applyAlignment="1">
      <alignment horizontal="center" vertical="top" wrapText="1"/>
    </xf>
    <xf numFmtId="0" fontId="11" fillId="0" borderId="44" xfId="1" applyFont="1" applyBorder="1" applyAlignment="1">
      <alignment horizontal="center" vertical="top" wrapText="1"/>
    </xf>
    <xf numFmtId="0" fontId="2" fillId="6" borderId="22" xfId="1" applyFont="1" applyFill="1" applyBorder="1" applyAlignment="1">
      <alignment horizontal="center" vertical="top"/>
    </xf>
    <xf numFmtId="0" fontId="2" fillId="6" borderId="50" xfId="1" applyFont="1" applyFill="1" applyBorder="1" applyAlignment="1">
      <alignment horizontal="center" vertical="top"/>
    </xf>
    <xf numFmtId="49" fontId="22" fillId="0" borderId="0" xfId="1" applyNumberFormat="1" applyFont="1" applyFill="1" applyBorder="1" applyAlignment="1">
      <alignment horizontal="center" vertical="top" wrapText="1"/>
    </xf>
    <xf numFmtId="0" fontId="11" fillId="0" borderId="0" xfId="1" applyAlignment="1">
      <alignment vertical="top" wrapText="1"/>
    </xf>
    <xf numFmtId="49" fontId="7" fillId="6" borderId="24" xfId="1" applyNumberFormat="1" applyFont="1" applyFill="1" applyBorder="1" applyAlignment="1">
      <alignment horizontal="right" vertical="top"/>
    </xf>
    <xf numFmtId="49" fontId="7" fillId="3" borderId="23" xfId="1" applyNumberFormat="1" applyFont="1" applyFill="1" applyBorder="1" applyAlignment="1">
      <alignment horizontal="right" vertical="top"/>
    </xf>
    <xf numFmtId="49" fontId="7" fillId="3" borderId="24" xfId="1" applyNumberFormat="1" applyFont="1" applyFill="1" applyBorder="1" applyAlignment="1">
      <alignment horizontal="right" vertical="top"/>
    </xf>
    <xf numFmtId="0" fontId="15" fillId="0" borderId="29" xfId="1" applyFont="1" applyFill="1" applyBorder="1" applyAlignment="1">
      <alignment horizontal="left" vertical="top" wrapText="1"/>
    </xf>
    <xf numFmtId="0" fontId="15" fillId="0" borderId="33" xfId="1" applyFont="1" applyFill="1" applyBorder="1" applyAlignment="1">
      <alignment horizontal="left" vertical="top" wrapText="1"/>
    </xf>
    <xf numFmtId="0" fontId="7" fillId="4" borderId="3" xfId="1" applyFont="1" applyFill="1" applyBorder="1" applyAlignment="1">
      <alignment horizontal="right" vertical="top" wrapText="1"/>
    </xf>
    <xf numFmtId="0" fontId="11" fillId="0" borderId="4" xfId="1" applyBorder="1" applyAlignment="1">
      <alignment vertical="top" wrapText="1"/>
    </xf>
    <xf numFmtId="0" fontId="11" fillId="0" borderId="62" xfId="1" applyBorder="1" applyAlignment="1">
      <alignment vertical="top" wrapText="1"/>
    </xf>
    <xf numFmtId="164" fontId="25" fillId="4" borderId="24" xfId="1" applyNumberFormat="1" applyFont="1" applyFill="1" applyBorder="1" applyAlignment="1">
      <alignment horizontal="center" vertical="top" wrapText="1"/>
    </xf>
    <xf numFmtId="164" fontId="25" fillId="4" borderId="25" xfId="1" applyNumberFormat="1" applyFont="1" applyFill="1" applyBorder="1" applyAlignment="1">
      <alignment horizontal="center" vertical="top" wrapText="1"/>
    </xf>
    <xf numFmtId="0" fontId="8" fillId="0" borderId="63" xfId="1" applyFont="1" applyBorder="1" applyAlignment="1">
      <alignment horizontal="left" vertical="top" wrapText="1"/>
    </xf>
    <xf numFmtId="0" fontId="11" fillId="0" borderId="59" xfId="1" applyBorder="1" applyAlignment="1">
      <alignment vertical="top" wrapText="1"/>
    </xf>
    <xf numFmtId="0" fontId="11" fillId="0" borderId="58" xfId="1" applyBorder="1" applyAlignment="1">
      <alignment vertical="top" wrapText="1"/>
    </xf>
    <xf numFmtId="0" fontId="8" fillId="0" borderId="16" xfId="1" applyFont="1" applyBorder="1" applyAlignment="1">
      <alignment horizontal="left" vertical="top" wrapText="1"/>
    </xf>
    <xf numFmtId="0" fontId="11" fillId="0" borderId="15" xfId="1" applyBorder="1" applyAlignment="1">
      <alignment vertical="top" wrapText="1"/>
    </xf>
    <xf numFmtId="0" fontId="11" fillId="0" borderId="17" xfId="1" applyBorder="1" applyAlignment="1">
      <alignment vertical="top" wrapText="1"/>
    </xf>
    <xf numFmtId="164" fontId="24" fillId="0" borderId="64" xfId="1" applyNumberFormat="1" applyFont="1" applyBorder="1" applyAlignment="1">
      <alignment horizontal="center" vertical="top" wrapText="1"/>
    </xf>
    <xf numFmtId="164" fontId="24" fillId="0" borderId="71" xfId="1" applyNumberFormat="1" applyFont="1" applyBorder="1" applyAlignment="1">
      <alignment horizontal="center" vertical="top" wrapText="1"/>
    </xf>
    <xf numFmtId="164" fontId="24" fillId="0" borderId="56" xfId="1" applyNumberFormat="1" applyFont="1" applyBorder="1" applyAlignment="1">
      <alignment horizontal="center" vertical="top" wrapText="1"/>
    </xf>
    <xf numFmtId="0" fontId="8" fillId="0" borderId="56" xfId="1" applyFont="1" applyBorder="1" applyAlignment="1">
      <alignment horizontal="left" vertical="top" wrapText="1"/>
    </xf>
    <xf numFmtId="0" fontId="11" fillId="0" borderId="64" xfId="1" applyBorder="1" applyAlignment="1">
      <alignment vertical="top" wrapText="1"/>
    </xf>
    <xf numFmtId="0" fontId="11" fillId="0" borderId="71" xfId="1" applyBorder="1" applyAlignment="1">
      <alignment vertical="top" wrapText="1"/>
    </xf>
    <xf numFmtId="0" fontId="11" fillId="0" borderId="72" xfId="1" applyBorder="1" applyAlignment="1">
      <alignment vertical="top" wrapText="1"/>
    </xf>
    <xf numFmtId="0" fontId="7" fillId="6" borderId="3" xfId="1" applyFont="1" applyFill="1" applyBorder="1" applyAlignment="1">
      <alignment horizontal="right" vertical="top" wrapText="1"/>
    </xf>
    <xf numFmtId="0" fontId="11" fillId="6" borderId="4" xfId="1" applyFill="1" applyBorder="1" applyAlignment="1">
      <alignment vertical="top" wrapText="1"/>
    </xf>
    <xf numFmtId="0" fontId="11" fillId="6" borderId="23" xfId="1" applyFill="1" applyBorder="1" applyAlignment="1">
      <alignment vertical="top" wrapText="1"/>
    </xf>
    <xf numFmtId="164" fontId="23" fillId="6" borderId="34" xfId="1" applyNumberFormat="1" applyFont="1" applyFill="1" applyBorder="1" applyAlignment="1">
      <alignment horizontal="center" vertical="top" wrapText="1"/>
    </xf>
    <xf numFmtId="164" fontId="23" fillId="6" borderId="24" xfId="1" applyNumberFormat="1" applyFont="1" applyFill="1" applyBorder="1" applyAlignment="1">
      <alignment horizontal="center" vertical="top" wrapText="1"/>
    </xf>
    <xf numFmtId="164" fontId="23" fillId="6" borderId="25" xfId="1" applyNumberFormat="1" applyFont="1" applyFill="1" applyBorder="1" applyAlignment="1">
      <alignment horizontal="center" vertical="top" wrapText="1"/>
    </xf>
    <xf numFmtId="49" fontId="7" fillId="2" borderId="36" xfId="1" applyNumberFormat="1" applyFont="1" applyFill="1" applyBorder="1" applyAlignment="1">
      <alignment horizontal="center" vertical="top"/>
    </xf>
    <xf numFmtId="49" fontId="7" fillId="2" borderId="6" xfId="1" applyNumberFormat="1" applyFont="1" applyFill="1" applyBorder="1" applyAlignment="1">
      <alignment horizontal="center" vertical="top"/>
    </xf>
    <xf numFmtId="49" fontId="7" fillId="2" borderId="41" xfId="1" applyNumberFormat="1" applyFont="1" applyFill="1" applyBorder="1" applyAlignment="1">
      <alignment horizontal="center" vertical="top"/>
    </xf>
    <xf numFmtId="49" fontId="7" fillId="2" borderId="54" xfId="1" applyNumberFormat="1" applyFont="1" applyFill="1" applyBorder="1" applyAlignment="1">
      <alignment horizontal="center" vertical="top"/>
    </xf>
    <xf numFmtId="49" fontId="7" fillId="2" borderId="55" xfId="1" applyNumberFormat="1" applyFont="1" applyFill="1" applyBorder="1" applyAlignment="1">
      <alignment horizontal="center" vertical="top"/>
    </xf>
    <xf numFmtId="49" fontId="2" fillId="0" borderId="66" xfId="1" applyNumberFormat="1" applyFont="1" applyBorder="1" applyAlignment="1">
      <alignment horizontal="center" vertical="top"/>
    </xf>
    <xf numFmtId="49" fontId="2" fillId="0" borderId="49" xfId="1" applyNumberFormat="1" applyFont="1" applyBorder="1" applyAlignment="1">
      <alignment horizontal="center" vertical="top"/>
    </xf>
    <xf numFmtId="49" fontId="2" fillId="0" borderId="50" xfId="1" applyNumberFormat="1" applyFont="1" applyBorder="1" applyAlignment="1">
      <alignment horizontal="center" vertical="top"/>
    </xf>
    <xf numFmtId="49" fontId="7" fillId="3" borderId="15" xfId="1" applyNumberFormat="1" applyFont="1" applyFill="1" applyBorder="1" applyAlignment="1">
      <alignment horizontal="center" vertical="top"/>
    </xf>
    <xf numFmtId="49" fontId="7" fillId="3" borderId="20" xfId="1" applyNumberFormat="1" applyFont="1" applyFill="1" applyBorder="1" applyAlignment="1">
      <alignment horizontal="center" vertical="top"/>
    </xf>
    <xf numFmtId="49" fontId="7" fillId="3" borderId="1" xfId="1" applyNumberFormat="1" applyFont="1" applyFill="1" applyBorder="1" applyAlignment="1">
      <alignment horizontal="center" vertical="top"/>
    </xf>
    <xf numFmtId="49" fontId="7" fillId="2" borderId="61" xfId="1" applyNumberFormat="1" applyFont="1" applyFill="1" applyBorder="1" applyAlignment="1">
      <alignment horizontal="center" vertical="top"/>
    </xf>
    <xf numFmtId="49" fontId="7" fillId="0" borderId="15" xfId="1" applyNumberFormat="1" applyFont="1" applyBorder="1" applyAlignment="1">
      <alignment horizontal="center" vertical="top"/>
    </xf>
    <xf numFmtId="49" fontId="7" fillId="0" borderId="20" xfId="1" applyNumberFormat="1" applyFont="1" applyBorder="1" applyAlignment="1">
      <alignment horizontal="center" vertical="top"/>
    </xf>
    <xf numFmtId="49" fontId="7" fillId="0" borderId="1" xfId="1" applyNumberFormat="1" applyFont="1" applyBorder="1" applyAlignment="1">
      <alignment horizontal="center" vertical="top"/>
    </xf>
    <xf numFmtId="0" fontId="6" fillId="0" borderId="27" xfId="1" applyFont="1" applyFill="1" applyBorder="1" applyAlignment="1">
      <alignment vertical="top" wrapText="1"/>
    </xf>
    <xf numFmtId="0" fontId="6" fillId="0" borderId="7" xfId="1" applyFont="1" applyFill="1" applyBorder="1" applyAlignment="1">
      <alignment vertical="top" wrapText="1"/>
    </xf>
    <xf numFmtId="0" fontId="6" fillId="0" borderId="65" xfId="1" applyFont="1" applyFill="1" applyBorder="1" applyAlignment="1">
      <alignment vertical="top" wrapText="1"/>
    </xf>
    <xf numFmtId="49" fontId="7" fillId="2" borderId="23" xfId="1" applyNumberFormat="1" applyFont="1" applyFill="1" applyBorder="1" applyAlignment="1">
      <alignment horizontal="right" vertical="top"/>
    </xf>
    <xf numFmtId="49" fontId="7" fillId="2" borderId="24" xfId="1" applyNumberFormat="1" applyFont="1" applyFill="1" applyBorder="1" applyAlignment="1">
      <alignment horizontal="right" vertical="top"/>
    </xf>
    <xf numFmtId="0" fontId="5" fillId="0" borderId="34" xfId="1" applyFont="1" applyBorder="1" applyAlignment="1">
      <alignment horizontal="center" vertical="center" wrapText="1"/>
    </xf>
    <xf numFmtId="0" fontId="11" fillId="0" borderId="24" xfId="1" applyFont="1" applyBorder="1" applyAlignment="1">
      <alignment vertical="center" wrapText="1"/>
    </xf>
    <xf numFmtId="0" fontId="11" fillId="0" borderId="25" xfId="1" applyFont="1" applyBorder="1" applyAlignment="1">
      <alignment vertical="center" wrapText="1"/>
    </xf>
    <xf numFmtId="0" fontId="7" fillId="0" borderId="16" xfId="1" applyFont="1" applyBorder="1" applyAlignment="1">
      <alignment horizontal="center" vertical="center" wrapText="1"/>
    </xf>
    <xf numFmtId="0" fontId="7" fillId="0" borderId="15" xfId="1" applyFont="1" applyBorder="1" applyAlignment="1">
      <alignment horizontal="center" vertical="center" wrapText="1"/>
    </xf>
    <xf numFmtId="0" fontId="7" fillId="0" borderId="17" xfId="1" applyFont="1" applyBorder="1" applyAlignment="1">
      <alignment horizontal="center" vertical="center" wrapText="1"/>
    </xf>
    <xf numFmtId="49" fontId="7" fillId="2" borderId="25" xfId="1" applyNumberFormat="1" applyFont="1" applyFill="1" applyBorder="1" applyAlignment="1">
      <alignment horizontal="right" vertical="top"/>
    </xf>
    <xf numFmtId="49" fontId="9" fillId="0" borderId="19" xfId="1" applyNumberFormat="1" applyFont="1" applyBorder="1" applyAlignment="1">
      <alignment horizontal="center" vertical="top"/>
    </xf>
    <xf numFmtId="49" fontId="7" fillId="2" borderId="36" xfId="1" applyNumberFormat="1" applyFont="1" applyFill="1" applyBorder="1" applyAlignment="1">
      <alignment horizontal="center" vertical="top" wrapText="1"/>
    </xf>
    <xf numFmtId="0" fontId="11" fillId="0" borderId="41" xfId="1" applyFont="1" applyBorder="1" applyAlignment="1">
      <alignment horizontal="center" vertical="top" wrapText="1"/>
    </xf>
    <xf numFmtId="0" fontId="11" fillId="0" borderId="41" xfId="1" applyBorder="1" applyAlignment="1">
      <alignment horizontal="center" vertical="top" wrapText="1"/>
    </xf>
    <xf numFmtId="0" fontId="6" fillId="5" borderId="29" xfId="1" applyFont="1" applyFill="1" applyBorder="1" applyAlignment="1">
      <alignment horizontal="left" vertical="top" wrapText="1"/>
    </xf>
    <xf numFmtId="0" fontId="11" fillId="5" borderId="33" xfId="1" applyFont="1" applyFill="1" applyBorder="1" applyAlignment="1">
      <alignment horizontal="left" vertical="top" wrapText="1"/>
    </xf>
    <xf numFmtId="49" fontId="2" fillId="0" borderId="5" xfId="1" applyNumberFormat="1" applyFont="1" applyBorder="1" applyAlignment="1">
      <alignment horizontal="center" vertical="top"/>
    </xf>
    <xf numFmtId="49" fontId="2" fillId="0" borderId="13" xfId="1" applyNumberFormat="1" applyFont="1" applyBorder="1" applyAlignment="1">
      <alignment horizontal="center" vertical="top"/>
    </xf>
    <xf numFmtId="49" fontId="7" fillId="3" borderId="3" xfId="1" applyNumberFormat="1" applyFont="1" applyFill="1" applyBorder="1" applyAlignment="1">
      <alignment horizontal="right" vertical="top"/>
    </xf>
    <xf numFmtId="49" fontId="7" fillId="3" borderId="4" xfId="1" applyNumberFormat="1" applyFont="1" applyFill="1" applyBorder="1" applyAlignment="1">
      <alignment horizontal="right" vertical="top"/>
    </xf>
    <xf numFmtId="49" fontId="7" fillId="3" borderId="32" xfId="1" applyNumberFormat="1" applyFont="1" applyFill="1" applyBorder="1" applyAlignment="1">
      <alignment horizontal="right" vertical="top"/>
    </xf>
    <xf numFmtId="49" fontId="7" fillId="3" borderId="62" xfId="1" applyNumberFormat="1" applyFont="1" applyFill="1" applyBorder="1" applyAlignment="1">
      <alignment horizontal="right" vertical="top"/>
    </xf>
    <xf numFmtId="0" fontId="6" fillId="0" borderId="10" xfId="1" applyFont="1" applyBorder="1" applyAlignment="1">
      <alignment horizontal="center" vertical="center" wrapText="1"/>
    </xf>
    <xf numFmtId="0" fontId="6" fillId="0" borderId="41" xfId="1" applyFont="1" applyBorder="1" applyAlignment="1">
      <alignment horizontal="center" vertical="center" wrapText="1"/>
    </xf>
    <xf numFmtId="0" fontId="2" fillId="0" borderId="16" xfId="1" applyFont="1" applyBorder="1" applyAlignment="1">
      <alignment horizontal="center" vertical="center" textRotation="90" wrapText="1"/>
    </xf>
    <xf numFmtId="0" fontId="2" fillId="0" borderId="63" xfId="1" applyFont="1" applyBorder="1" applyAlignment="1">
      <alignment horizontal="center" vertical="center" textRotation="90" wrapText="1"/>
    </xf>
    <xf numFmtId="0" fontId="2" fillId="0" borderId="14" xfId="1" applyFont="1" applyBorder="1" applyAlignment="1">
      <alignment horizontal="center" vertical="center" textRotation="90" wrapText="1"/>
    </xf>
    <xf numFmtId="0" fontId="2" fillId="0" borderId="15" xfId="1" applyFont="1" applyBorder="1" applyAlignment="1">
      <alignment horizontal="center" vertical="center" textRotation="90" wrapText="1"/>
    </xf>
    <xf numFmtId="0" fontId="2" fillId="0" borderId="59" xfId="1" applyFont="1" applyBorder="1" applyAlignment="1">
      <alignment horizontal="center" vertical="center" textRotation="90" wrapText="1"/>
    </xf>
    <xf numFmtId="0" fontId="2" fillId="0" borderId="1" xfId="1" applyFont="1" applyBorder="1" applyAlignment="1">
      <alignment horizontal="center" vertical="center" textRotation="90" wrapText="1"/>
    </xf>
    <xf numFmtId="0" fontId="2" fillId="0" borderId="52" xfId="1" applyFont="1" applyBorder="1" applyAlignment="1">
      <alignment horizontal="center" vertical="center" textRotation="90" wrapText="1"/>
    </xf>
    <xf numFmtId="0" fontId="2" fillId="0" borderId="19" xfId="1" applyFont="1" applyBorder="1" applyAlignment="1">
      <alignment horizontal="center" vertical="center" textRotation="90" wrapText="1"/>
    </xf>
    <xf numFmtId="0" fontId="2" fillId="0" borderId="44" xfId="1" applyFont="1" applyBorder="1" applyAlignment="1">
      <alignment horizontal="center" vertical="center" textRotation="90" wrapText="1"/>
    </xf>
    <xf numFmtId="0" fontId="2" fillId="0" borderId="10" xfId="1" applyFont="1" applyBorder="1" applyAlignment="1">
      <alignment horizontal="center" vertical="center" textRotation="90" wrapText="1"/>
    </xf>
    <xf numFmtId="0" fontId="2" fillId="0" borderId="41" xfId="1" applyFont="1" applyBorder="1" applyAlignment="1">
      <alignment horizontal="center" vertical="center" textRotation="90" wrapText="1"/>
    </xf>
    <xf numFmtId="49" fontId="7" fillId="2" borderId="16" xfId="1" applyNumberFormat="1" applyFont="1" applyFill="1" applyBorder="1" applyAlignment="1">
      <alignment horizontal="center" vertical="top"/>
    </xf>
    <xf numFmtId="49" fontId="7" fillId="2" borderId="14" xfId="1" applyNumberFormat="1" applyFont="1" applyFill="1" applyBorder="1" applyAlignment="1">
      <alignment horizontal="center" vertical="top"/>
    </xf>
    <xf numFmtId="49" fontId="7" fillId="3" borderId="27" xfId="1" applyNumberFormat="1" applyFont="1" applyFill="1" applyBorder="1" applyAlignment="1">
      <alignment horizontal="center" vertical="top"/>
    </xf>
    <xf numFmtId="49" fontId="7" fillId="3" borderId="7" xfId="1" applyNumberFormat="1" applyFont="1" applyFill="1" applyBorder="1" applyAlignment="1">
      <alignment horizontal="center" vertical="top"/>
    </xf>
    <xf numFmtId="49" fontId="7" fillId="3" borderId="65" xfId="1" applyNumberFormat="1" applyFont="1" applyFill="1" applyBorder="1" applyAlignment="1">
      <alignment horizontal="center" vertical="top"/>
    </xf>
    <xf numFmtId="0" fontId="2" fillId="0" borderId="59" xfId="1" applyFont="1" applyBorder="1" applyAlignment="1">
      <alignment horizontal="center" vertical="center"/>
    </xf>
    <xf numFmtId="0" fontId="2" fillId="0" borderId="11" xfId="1" applyFont="1" applyFill="1" applyBorder="1" applyAlignment="1">
      <alignment horizontal="center" vertical="center" textRotation="90" wrapText="1"/>
    </xf>
    <xf numFmtId="0" fontId="2" fillId="0" borderId="33" xfId="1" applyFont="1" applyFill="1" applyBorder="1" applyAlignment="1">
      <alignment horizontal="center" vertical="center" textRotation="90" wrapText="1"/>
    </xf>
    <xf numFmtId="49" fontId="7" fillId="3" borderId="23" xfId="1" applyNumberFormat="1" applyFont="1" applyFill="1" applyBorder="1" applyAlignment="1">
      <alignment horizontal="left" vertical="top"/>
    </xf>
    <xf numFmtId="49" fontId="7" fillId="3" borderId="24" xfId="1" applyNumberFormat="1" applyFont="1" applyFill="1" applyBorder="1" applyAlignment="1">
      <alignment horizontal="left" vertical="top"/>
    </xf>
    <xf numFmtId="49" fontId="7" fillId="3" borderId="25" xfId="1" applyNumberFormat="1" applyFont="1" applyFill="1" applyBorder="1" applyAlignment="1">
      <alignment horizontal="left" vertical="top"/>
    </xf>
    <xf numFmtId="49" fontId="9" fillId="0" borderId="52" xfId="1" applyNumberFormat="1" applyFont="1" applyBorder="1" applyAlignment="1">
      <alignment horizontal="center" vertical="top"/>
    </xf>
    <xf numFmtId="49" fontId="9" fillId="0" borderId="44" xfId="1" applyNumberFormat="1" applyFont="1" applyBorder="1" applyAlignment="1">
      <alignment horizontal="center" vertical="top"/>
    </xf>
    <xf numFmtId="49" fontId="9" fillId="0" borderId="68" xfId="1" applyNumberFormat="1" applyFont="1" applyBorder="1" applyAlignment="1">
      <alignment horizontal="center" vertical="top" wrapText="1"/>
    </xf>
    <xf numFmtId="0" fontId="11" fillId="0" borderId="46" xfId="1" applyFont="1" applyBorder="1" applyAlignment="1">
      <alignment horizontal="center" vertical="top" wrapText="1"/>
    </xf>
    <xf numFmtId="0" fontId="5" fillId="2" borderId="23" xfId="1" applyFont="1" applyFill="1" applyBorder="1" applyAlignment="1">
      <alignment horizontal="left" vertical="top"/>
    </xf>
    <xf numFmtId="0" fontId="5" fillId="2" borderId="24" xfId="1" applyFont="1" applyFill="1" applyBorder="1" applyAlignment="1">
      <alignment horizontal="left" vertical="top"/>
    </xf>
    <xf numFmtId="0" fontId="5" fillId="2" borderId="25" xfId="1" applyFont="1" applyFill="1" applyBorder="1" applyAlignment="1">
      <alignment horizontal="left" vertical="top"/>
    </xf>
    <xf numFmtId="0" fontId="7" fillId="3" borderId="23" xfId="1" applyFont="1" applyFill="1" applyBorder="1" applyAlignment="1">
      <alignment horizontal="left" vertical="top" wrapText="1"/>
    </xf>
    <xf numFmtId="0" fontId="7" fillId="3" borderId="24" xfId="1" applyFont="1" applyFill="1" applyBorder="1" applyAlignment="1">
      <alignment horizontal="left" vertical="top" wrapText="1"/>
    </xf>
    <xf numFmtId="0" fontId="7" fillId="3" borderId="25" xfId="1" applyFont="1" applyFill="1" applyBorder="1" applyAlignment="1">
      <alignment horizontal="left" vertical="top" wrapText="1"/>
    </xf>
    <xf numFmtId="0" fontId="6" fillId="0" borderId="28" xfId="1" applyFont="1" applyBorder="1" applyAlignment="1">
      <alignment horizontal="center" vertical="center" wrapText="1"/>
    </xf>
    <xf numFmtId="0" fontId="6" fillId="0" borderId="20" xfId="1" applyFont="1" applyBorder="1" applyAlignment="1">
      <alignment horizontal="center" vertical="center" wrapText="1"/>
    </xf>
    <xf numFmtId="0" fontId="6" fillId="0" borderId="32" xfId="1" applyFont="1" applyBorder="1" applyAlignment="1">
      <alignment horizontal="center" vertical="center" wrapText="1"/>
    </xf>
    <xf numFmtId="0" fontId="2" fillId="0" borderId="52" xfId="1" applyNumberFormat="1" applyFont="1" applyBorder="1" applyAlignment="1">
      <alignment horizontal="center" vertical="center" textRotation="90" wrapText="1"/>
    </xf>
    <xf numFmtId="0" fontId="2" fillId="0" borderId="19" xfId="1" applyNumberFormat="1" applyFont="1" applyBorder="1" applyAlignment="1">
      <alignment horizontal="center" vertical="center" textRotation="90" wrapText="1"/>
    </xf>
    <xf numFmtId="0" fontId="2" fillId="0" borderId="44" xfId="1" applyNumberFormat="1" applyFont="1" applyBorder="1" applyAlignment="1">
      <alignment horizontal="center" vertical="center" textRotation="90" wrapText="1"/>
    </xf>
    <xf numFmtId="0" fontId="2" fillId="0" borderId="18" xfId="1" applyFont="1" applyBorder="1" applyAlignment="1">
      <alignment horizontal="center" vertical="center" textRotation="90" wrapText="1"/>
    </xf>
    <xf numFmtId="0" fontId="2" fillId="0" borderId="64" xfId="1" applyFont="1" applyBorder="1" applyAlignment="1">
      <alignment horizontal="center" vertical="center" textRotation="90" wrapText="1"/>
    </xf>
    <xf numFmtId="0" fontId="2" fillId="0" borderId="22" xfId="1" applyFont="1" applyBorder="1" applyAlignment="1">
      <alignment horizontal="center" vertical="center" textRotation="90" wrapText="1"/>
    </xf>
    <xf numFmtId="49" fontId="2" fillId="0" borderId="52" xfId="1" applyNumberFormat="1" applyFont="1" applyBorder="1" applyAlignment="1">
      <alignment horizontal="center" vertical="top"/>
    </xf>
    <xf numFmtId="49" fontId="2" fillId="0" borderId="19" xfId="1" applyNumberFormat="1" applyFont="1" applyBorder="1" applyAlignment="1">
      <alignment horizontal="center" vertical="top"/>
    </xf>
    <xf numFmtId="49" fontId="2" fillId="0" borderId="44" xfId="1" applyNumberFormat="1" applyFont="1" applyBorder="1" applyAlignment="1">
      <alignment horizontal="center" vertical="top"/>
    </xf>
    <xf numFmtId="49" fontId="7" fillId="0" borderId="28" xfId="1" applyNumberFormat="1" applyFont="1" applyBorder="1" applyAlignment="1">
      <alignment horizontal="center" vertical="top"/>
    </xf>
    <xf numFmtId="49" fontId="7" fillId="0" borderId="32" xfId="1" applyNumberFormat="1" applyFont="1" applyBorder="1" applyAlignment="1">
      <alignment horizontal="center" vertical="top"/>
    </xf>
    <xf numFmtId="0" fontId="6" fillId="0" borderId="29" xfId="1" applyFont="1" applyFill="1" applyBorder="1" applyAlignment="1">
      <alignment vertical="top" wrapText="1"/>
    </xf>
    <xf numFmtId="0" fontId="6" fillId="0" borderId="21" xfId="1" applyFont="1" applyFill="1" applyBorder="1" applyAlignment="1">
      <alignment vertical="top" wrapText="1"/>
    </xf>
    <xf numFmtId="0" fontId="6" fillId="0" borderId="33" xfId="1" applyFont="1" applyFill="1" applyBorder="1" applyAlignment="1">
      <alignment vertical="top" wrapText="1"/>
    </xf>
    <xf numFmtId="0" fontId="6" fillId="0" borderId="37" xfId="1" applyFont="1" applyFill="1" applyBorder="1" applyAlignment="1">
      <alignment horizontal="left" vertical="top" wrapText="1"/>
    </xf>
    <xf numFmtId="0" fontId="6" fillId="0" borderId="7" xfId="1" applyFont="1" applyFill="1" applyBorder="1" applyAlignment="1">
      <alignment horizontal="left" vertical="top" wrapText="1"/>
    </xf>
    <xf numFmtId="0" fontId="6" fillId="0" borderId="42" xfId="1" applyFont="1" applyFill="1" applyBorder="1" applyAlignment="1">
      <alignment horizontal="left" vertical="top" wrapText="1"/>
    </xf>
    <xf numFmtId="0" fontId="2" fillId="0" borderId="38" xfId="1" applyFont="1" applyBorder="1" applyAlignment="1">
      <alignment horizontal="center" vertical="center"/>
    </xf>
    <xf numFmtId="0" fontId="2" fillId="0" borderId="76" xfId="1" applyFont="1" applyBorder="1" applyAlignment="1">
      <alignment horizontal="center" vertical="center"/>
    </xf>
    <xf numFmtId="0" fontId="8" fillId="0" borderId="69" xfId="1" applyFont="1" applyBorder="1" applyAlignment="1">
      <alignment horizontal="center" vertical="center" textRotation="90" wrapText="1"/>
    </xf>
    <xf numFmtId="0" fontId="8" fillId="0" borderId="0" xfId="1" applyFont="1" applyBorder="1" applyAlignment="1">
      <alignment horizontal="center" vertical="center" textRotation="90" wrapText="1"/>
    </xf>
    <xf numFmtId="0" fontId="8" fillId="0" borderId="45" xfId="1" applyFont="1" applyBorder="1" applyAlignment="1">
      <alignment horizontal="center" vertical="center" textRotation="90" wrapText="1"/>
    </xf>
    <xf numFmtId="0" fontId="8" fillId="0" borderId="52" xfId="1" applyFont="1" applyBorder="1" applyAlignment="1">
      <alignment horizontal="center" vertical="center" textRotation="90" wrapText="1"/>
    </xf>
    <xf numFmtId="0" fontId="8" fillId="0" borderId="19" xfId="1" applyFont="1" applyBorder="1" applyAlignment="1">
      <alignment horizontal="center" vertical="center" textRotation="90" wrapText="1"/>
    </xf>
    <xf numFmtId="0" fontId="8" fillId="0" borderId="44" xfId="1" applyFont="1" applyBorder="1" applyAlignment="1">
      <alignment horizontal="center" vertical="center" textRotation="90" wrapText="1"/>
    </xf>
    <xf numFmtId="0" fontId="7" fillId="0" borderId="54" xfId="1" applyFont="1" applyBorder="1" applyAlignment="1">
      <alignment horizontal="center" vertical="center"/>
    </xf>
    <xf numFmtId="0" fontId="7" fillId="0" borderId="18" xfId="1" applyFont="1" applyBorder="1" applyAlignment="1">
      <alignment horizontal="center" vertical="center"/>
    </xf>
    <xf numFmtId="0" fontId="7" fillId="0" borderId="48" xfId="1" applyFont="1" applyBorder="1" applyAlignment="1">
      <alignment horizontal="center" vertical="center"/>
    </xf>
    <xf numFmtId="49" fontId="2" fillId="0" borderId="54" xfId="1" applyNumberFormat="1" applyFont="1" applyBorder="1" applyAlignment="1">
      <alignment horizontal="center" vertical="top"/>
    </xf>
    <xf numFmtId="49" fontId="2" fillId="0" borderId="61" xfId="1" applyNumberFormat="1" applyFont="1" applyBorder="1" applyAlignment="1">
      <alignment horizontal="center" vertical="top"/>
    </xf>
    <xf numFmtId="49" fontId="2" fillId="0" borderId="55" xfId="1" applyNumberFormat="1" applyFont="1" applyBorder="1" applyAlignment="1">
      <alignment horizontal="center" vertical="top"/>
    </xf>
    <xf numFmtId="0" fontId="11" fillId="0" borderId="0" xfId="1" applyFont="1" applyAlignment="1">
      <alignment horizontal="left" wrapText="1"/>
    </xf>
    <xf numFmtId="49" fontId="7" fillId="3" borderId="28" xfId="1" applyNumberFormat="1" applyFont="1" applyFill="1" applyBorder="1" applyAlignment="1">
      <alignment horizontal="center" vertical="top"/>
    </xf>
    <xf numFmtId="49" fontId="7" fillId="3" borderId="32" xfId="1" applyNumberFormat="1" applyFont="1" applyFill="1" applyBorder="1" applyAlignment="1">
      <alignment horizontal="center" vertical="top"/>
    </xf>
    <xf numFmtId="49" fontId="7" fillId="3" borderId="37" xfId="1" applyNumberFormat="1" applyFont="1" applyFill="1" applyBorder="1" applyAlignment="1">
      <alignment horizontal="center" vertical="top" wrapText="1"/>
    </xf>
    <xf numFmtId="0" fontId="11" fillId="0" borderId="42" xfId="1" applyFont="1" applyBorder="1" applyAlignment="1">
      <alignment horizontal="center" vertical="top" wrapText="1"/>
    </xf>
    <xf numFmtId="49" fontId="2" fillId="0" borderId="44" xfId="1" applyNumberFormat="1" applyFont="1" applyBorder="1" applyAlignment="1">
      <alignment horizontal="center" vertical="top" wrapText="1"/>
    </xf>
    <xf numFmtId="0" fontId="15" fillId="0" borderId="36" xfId="3" applyFont="1" applyBorder="1" applyAlignment="1">
      <alignment wrapText="1"/>
    </xf>
    <xf numFmtId="0" fontId="15" fillId="0" borderId="41" xfId="3" applyFont="1" applyBorder="1" applyAlignment="1">
      <alignment wrapText="1"/>
    </xf>
    <xf numFmtId="0" fontId="8" fillId="0" borderId="52" xfId="1" applyFont="1" applyFill="1" applyBorder="1" applyAlignment="1">
      <alignment horizontal="left" vertical="top" wrapText="1"/>
    </xf>
    <xf numFmtId="0" fontId="6" fillId="0" borderId="57" xfId="3" applyFont="1" applyBorder="1" applyAlignment="1">
      <alignment horizontal="left" vertical="top" wrapText="1"/>
    </xf>
    <xf numFmtId="0" fontId="8" fillId="0" borderId="67" xfId="1" applyFont="1" applyFill="1" applyBorder="1" applyAlignment="1">
      <alignment horizontal="left" vertical="top" wrapText="1"/>
    </xf>
    <xf numFmtId="0" fontId="8" fillId="0" borderId="43" xfId="1" applyFont="1" applyFill="1" applyBorder="1" applyAlignment="1">
      <alignment horizontal="left" vertical="top" wrapText="1"/>
    </xf>
    <xf numFmtId="0" fontId="8" fillId="0" borderId="30" xfId="1" applyFont="1" applyFill="1" applyBorder="1" applyAlignment="1">
      <alignment horizontal="left" vertical="top" wrapText="1"/>
    </xf>
    <xf numFmtId="49" fontId="9" fillId="0" borderId="68" xfId="1" applyNumberFormat="1" applyFont="1" applyBorder="1" applyAlignment="1">
      <alignment horizontal="center" vertical="top"/>
    </xf>
    <xf numFmtId="49" fontId="9" fillId="0" borderId="61" xfId="1" applyNumberFormat="1" applyFont="1" applyBorder="1" applyAlignment="1">
      <alignment horizontal="center" vertical="top"/>
    </xf>
    <xf numFmtId="49" fontId="2" fillId="0" borderId="46" xfId="1" applyNumberFormat="1" applyFont="1" applyBorder="1" applyAlignment="1">
      <alignment horizontal="center" vertical="top"/>
    </xf>
    <xf numFmtId="49" fontId="2" fillId="0" borderId="68" xfId="1" applyNumberFormat="1" applyFont="1" applyBorder="1" applyAlignment="1">
      <alignment horizontal="center" vertical="top"/>
    </xf>
    <xf numFmtId="49" fontId="6" fillId="0" borderId="36" xfId="1" applyNumberFormat="1" applyFont="1" applyFill="1" applyBorder="1" applyAlignment="1">
      <alignment vertical="top" wrapText="1"/>
    </xf>
    <xf numFmtId="49" fontId="6" fillId="0" borderId="6" xfId="1" applyNumberFormat="1" applyFont="1" applyFill="1" applyBorder="1" applyAlignment="1">
      <alignment vertical="top" wrapText="1"/>
    </xf>
    <xf numFmtId="0" fontId="6" fillId="0" borderId="73" xfId="3" applyFont="1" applyBorder="1" applyAlignment="1">
      <alignment vertical="top" wrapText="1"/>
    </xf>
    <xf numFmtId="0" fontId="7" fillId="0" borderId="27" xfId="0" applyFont="1" applyBorder="1" applyAlignment="1">
      <alignment horizontal="center" vertical="center" wrapText="1"/>
    </xf>
    <xf numFmtId="0" fontId="8" fillId="0" borderId="37" xfId="0" applyFont="1" applyBorder="1" applyAlignment="1">
      <alignment horizontal="center" vertical="center" textRotation="90" wrapText="1"/>
    </xf>
    <xf numFmtId="0" fontId="8" fillId="0" borderId="7" xfId="0" applyFont="1" applyBorder="1" applyAlignment="1">
      <alignment horizontal="center" vertical="center" textRotation="90" wrapText="1"/>
    </xf>
    <xf numFmtId="0" fontId="8" fillId="0" borderId="42" xfId="0" applyFont="1" applyBorder="1" applyAlignment="1">
      <alignment horizontal="center" vertical="center" textRotation="90" wrapText="1"/>
    </xf>
    <xf numFmtId="0" fontId="8" fillId="0" borderId="29" xfId="0" applyFont="1" applyBorder="1" applyAlignment="1">
      <alignment horizontal="center" vertical="center" textRotation="90" wrapText="1"/>
    </xf>
    <xf numFmtId="0" fontId="8" fillId="0" borderId="21" xfId="0" applyFont="1" applyBorder="1" applyAlignment="1">
      <alignment horizontal="center" vertical="center" textRotation="90" wrapText="1"/>
    </xf>
    <xf numFmtId="0" fontId="8" fillId="0" borderId="33" xfId="0" applyFont="1" applyBorder="1" applyAlignment="1">
      <alignment horizontal="center" vertical="center" textRotation="90" wrapText="1"/>
    </xf>
    <xf numFmtId="0" fontId="2" fillId="0" borderId="74" xfId="0" applyFont="1" applyFill="1" applyBorder="1" applyAlignment="1">
      <alignment horizontal="center" vertical="center" textRotation="90" wrapText="1"/>
    </xf>
    <xf numFmtId="0" fontId="2" fillId="0" borderId="42" xfId="0" applyFont="1" applyFill="1" applyBorder="1" applyAlignment="1">
      <alignment horizontal="center" vertical="center" textRotation="90" wrapText="1"/>
    </xf>
    <xf numFmtId="0" fontId="6" fillId="0" borderId="40" xfId="0" applyFont="1" applyFill="1" applyBorder="1" applyAlignment="1">
      <alignment horizontal="left" vertical="top" wrapText="1"/>
    </xf>
    <xf numFmtId="49" fontId="9" fillId="0" borderId="5" xfId="0" applyNumberFormat="1" applyFont="1" applyBorder="1" applyAlignment="1">
      <alignment horizontal="center" vertical="top" wrapText="1"/>
    </xf>
    <xf numFmtId="0" fontId="8" fillId="5" borderId="36" xfId="0" applyFont="1" applyFill="1" applyBorder="1" applyAlignment="1">
      <alignment horizontal="left" vertical="top" wrapText="1"/>
    </xf>
    <xf numFmtId="0" fontId="8" fillId="5" borderId="73" xfId="0" applyFont="1" applyFill="1" applyBorder="1" applyAlignment="1">
      <alignment horizontal="left" vertical="top" wrapText="1"/>
    </xf>
    <xf numFmtId="49" fontId="7" fillId="2" borderId="68" xfId="0" applyNumberFormat="1" applyFont="1" applyFill="1" applyBorder="1" applyAlignment="1">
      <alignment horizontal="center" vertical="top"/>
    </xf>
    <xf numFmtId="0" fontId="6" fillId="0" borderId="37" xfId="0" applyFont="1" applyFill="1" applyBorder="1" applyAlignment="1">
      <alignment vertical="top" wrapText="1"/>
    </xf>
    <xf numFmtId="0" fontId="8" fillId="0" borderId="73" xfId="0" applyFont="1" applyFill="1" applyBorder="1" applyAlignment="1">
      <alignment horizontal="left" vertical="top" wrapText="1"/>
    </xf>
    <xf numFmtId="0" fontId="8" fillId="0" borderId="79" xfId="0" applyFont="1" applyFill="1" applyBorder="1" applyAlignment="1">
      <alignment vertical="top" wrapText="1"/>
    </xf>
    <xf numFmtId="0" fontId="11" fillId="0" borderId="30" xfId="0" applyFont="1" applyFill="1" applyBorder="1" applyAlignment="1">
      <alignment vertical="top" wrapText="1"/>
    </xf>
    <xf numFmtId="0" fontId="11" fillId="0" borderId="43" xfId="0" applyFont="1" applyFill="1" applyBorder="1" applyAlignment="1">
      <alignment vertical="top" wrapText="1"/>
    </xf>
    <xf numFmtId="49" fontId="7" fillId="2" borderId="70" xfId="0" applyNumberFormat="1" applyFont="1" applyFill="1" applyBorder="1" applyAlignment="1">
      <alignment horizontal="center" vertical="top"/>
    </xf>
    <xf numFmtId="49" fontId="7" fillId="3" borderId="38" xfId="0" applyNumberFormat="1" applyFont="1" applyFill="1" applyBorder="1" applyAlignment="1">
      <alignment horizontal="center" vertical="top"/>
    </xf>
    <xf numFmtId="0" fontId="8" fillId="0" borderId="69" xfId="0" applyFont="1" applyFill="1" applyBorder="1" applyAlignment="1">
      <alignment horizontal="center" vertical="top" wrapText="1"/>
    </xf>
    <xf numFmtId="0" fontId="11" fillId="0" borderId="60" xfId="0" applyFont="1" applyBorder="1" applyAlignment="1">
      <alignment horizontal="center" vertical="top" wrapText="1"/>
    </xf>
    <xf numFmtId="0" fontId="8" fillId="0" borderId="6" xfId="0" applyFont="1" applyBorder="1" applyAlignment="1">
      <alignment horizontal="left" vertical="top" wrapText="1"/>
    </xf>
    <xf numFmtId="49" fontId="7" fillId="2" borderId="36" xfId="0" applyNumberFormat="1" applyFont="1" applyFill="1" applyBorder="1" applyAlignment="1">
      <alignment horizontal="center" vertical="top" wrapText="1"/>
    </xf>
    <xf numFmtId="0" fontId="11" fillId="0" borderId="41" xfId="0" applyFont="1" applyBorder="1" applyAlignment="1">
      <alignment horizontal="center" vertical="top" wrapText="1"/>
    </xf>
    <xf numFmtId="49" fontId="7" fillId="3" borderId="37" xfId="0" applyNumberFormat="1" applyFont="1" applyFill="1" applyBorder="1" applyAlignment="1">
      <alignment horizontal="center" vertical="top" wrapText="1"/>
    </xf>
    <xf numFmtId="0" fontId="11" fillId="0" borderId="42" xfId="0" applyFont="1" applyBorder="1" applyAlignment="1">
      <alignment horizontal="center" vertical="top" wrapText="1"/>
    </xf>
    <xf numFmtId="0" fontId="6" fillId="5" borderId="29" xfId="0" applyFont="1" applyFill="1" applyBorder="1" applyAlignment="1">
      <alignment horizontal="left" vertical="top" wrapText="1"/>
    </xf>
    <xf numFmtId="0" fontId="11" fillId="5" borderId="33" xfId="0" applyFont="1" applyFill="1" applyBorder="1" applyAlignment="1">
      <alignment horizontal="left" vertical="top" wrapText="1"/>
    </xf>
    <xf numFmtId="49" fontId="9" fillId="0" borderId="68" xfId="0" applyNumberFormat="1" applyFont="1" applyBorder="1" applyAlignment="1">
      <alignment horizontal="center" vertical="top" wrapText="1"/>
    </xf>
    <xf numFmtId="0" fontId="11" fillId="0" borderId="46" xfId="0" applyFont="1" applyBorder="1" applyAlignment="1">
      <alignment horizontal="center" vertical="top" wrapText="1"/>
    </xf>
    <xf numFmtId="49" fontId="9" fillId="0" borderId="18" xfId="0" applyNumberFormat="1" applyFont="1" applyBorder="1" applyAlignment="1">
      <alignment horizontal="center" vertical="top"/>
    </xf>
    <xf numFmtId="49" fontId="9" fillId="0" borderId="22" xfId="0" applyNumberFormat="1" applyFont="1" applyBorder="1" applyAlignment="1">
      <alignment horizontal="center" vertical="top"/>
    </xf>
    <xf numFmtId="49" fontId="9" fillId="0" borderId="0" xfId="0" applyNumberFormat="1" applyFont="1" applyBorder="1" applyAlignment="1">
      <alignment horizontal="center" vertical="top"/>
    </xf>
    <xf numFmtId="0" fontId="8" fillId="0" borderId="36" xfId="0" applyFont="1" applyFill="1" applyBorder="1" applyAlignment="1">
      <alignment vertical="top" wrapText="1"/>
    </xf>
    <xf numFmtId="0" fontId="11" fillId="0" borderId="6" xfId="0" applyFont="1" applyBorder="1" applyAlignment="1">
      <alignment wrapText="1"/>
    </xf>
    <xf numFmtId="0" fontId="11" fillId="0" borderId="41" xfId="0" applyFont="1" applyBorder="1" applyAlignment="1">
      <alignment wrapText="1"/>
    </xf>
    <xf numFmtId="0" fontId="16" fillId="0" borderId="0" xfId="0" applyFont="1" applyAlignment="1">
      <alignment horizontal="left" wrapText="1"/>
    </xf>
    <xf numFmtId="49" fontId="6" fillId="0" borderId="54" xfId="0" applyNumberFormat="1" applyFont="1" applyBorder="1" applyAlignment="1">
      <alignment horizontal="center" vertical="top"/>
    </xf>
    <xf numFmtId="49" fontId="6" fillId="0" borderId="61" xfId="0" applyNumberFormat="1" applyFont="1" applyBorder="1" applyAlignment="1">
      <alignment horizontal="center" vertical="top"/>
    </xf>
    <xf numFmtId="49" fontId="6" fillId="0" borderId="55" xfId="0" applyNumberFormat="1" applyFont="1" applyBorder="1" applyAlignment="1">
      <alignment horizontal="center" vertical="top"/>
    </xf>
    <xf numFmtId="0" fontId="8" fillId="5" borderId="67" xfId="0" applyFont="1" applyFill="1" applyBorder="1" applyAlignment="1">
      <alignment horizontal="left" vertical="top" wrapText="1"/>
    </xf>
    <xf numFmtId="0" fontId="8" fillId="5" borderId="30" xfId="0" applyFont="1" applyFill="1" applyBorder="1" applyAlignment="1">
      <alignment horizontal="left" vertical="top" wrapText="1"/>
    </xf>
    <xf numFmtId="0" fontId="8" fillId="5" borderId="43" xfId="0" applyFont="1" applyFill="1" applyBorder="1" applyAlignment="1">
      <alignment horizontal="left" vertical="top" wrapText="1"/>
    </xf>
    <xf numFmtId="49" fontId="7" fillId="0" borderId="38" xfId="0" applyNumberFormat="1" applyFont="1" applyBorder="1" applyAlignment="1">
      <alignment horizontal="center" vertical="top"/>
    </xf>
    <xf numFmtId="49" fontId="6" fillId="0" borderId="68" xfId="0" applyNumberFormat="1" applyFont="1" applyBorder="1" applyAlignment="1">
      <alignment horizontal="center" vertical="top"/>
    </xf>
    <xf numFmtId="49" fontId="6" fillId="0" borderId="46" xfId="0" applyNumberFormat="1" applyFont="1" applyBorder="1" applyAlignment="1">
      <alignment horizontal="center" vertical="top"/>
    </xf>
    <xf numFmtId="49" fontId="6" fillId="0" borderId="5" xfId="0" applyNumberFormat="1" applyFont="1" applyBorder="1" applyAlignment="1">
      <alignment horizontal="center" vertical="top"/>
    </xf>
    <xf numFmtId="49" fontId="6" fillId="0" borderId="13" xfId="0" applyNumberFormat="1" applyFont="1" applyBorder="1" applyAlignment="1">
      <alignment horizontal="center" vertical="top"/>
    </xf>
    <xf numFmtId="49" fontId="7" fillId="3" borderId="41" xfId="0" applyNumberFormat="1" applyFont="1" applyFill="1" applyBorder="1" applyAlignment="1">
      <alignment horizontal="right" vertical="top"/>
    </xf>
    <xf numFmtId="49" fontId="6" fillId="0" borderId="57" xfId="0" applyNumberFormat="1" applyFont="1" applyBorder="1" applyAlignment="1">
      <alignment horizontal="center" vertical="top"/>
    </xf>
    <xf numFmtId="0" fontId="44" fillId="3" borderId="4" xfId="0" applyFont="1" applyFill="1" applyBorder="1" applyAlignment="1">
      <alignment horizontal="left" vertical="top" wrapText="1"/>
    </xf>
    <xf numFmtId="0" fontId="44" fillId="3" borderId="62" xfId="0" applyFont="1" applyFill="1" applyBorder="1" applyAlignment="1">
      <alignment horizontal="left" vertical="top" wrapText="1"/>
    </xf>
    <xf numFmtId="49" fontId="15" fillId="0" borderId="5" xfId="0" applyNumberFormat="1" applyFont="1" applyBorder="1" applyAlignment="1">
      <alignment horizontal="center" vertical="top"/>
    </xf>
    <xf numFmtId="49" fontId="15" fillId="0" borderId="13" xfId="0" applyNumberFormat="1" applyFont="1" applyBorder="1" applyAlignment="1">
      <alignment horizontal="center" vertical="top"/>
    </xf>
    <xf numFmtId="0" fontId="21" fillId="5" borderId="67" xfId="0" applyFont="1" applyFill="1" applyBorder="1" applyAlignment="1">
      <alignment horizontal="left" vertical="top" wrapText="1"/>
    </xf>
    <xf numFmtId="0" fontId="21" fillId="5" borderId="43" xfId="0" applyFont="1" applyFill="1" applyBorder="1" applyAlignment="1">
      <alignment horizontal="left" vertical="top" wrapText="1"/>
    </xf>
    <xf numFmtId="49" fontId="6" fillId="0" borderId="52" xfId="0" applyNumberFormat="1" applyFont="1" applyBorder="1" applyAlignment="1">
      <alignment horizontal="center" vertical="top"/>
    </xf>
    <xf numFmtId="49" fontId="6" fillId="0" borderId="19" xfId="0" applyNumberFormat="1" applyFont="1" applyBorder="1" applyAlignment="1">
      <alignment horizontal="center" vertical="top"/>
    </xf>
    <xf numFmtId="49" fontId="6" fillId="0" borderId="44" xfId="0" applyNumberFormat="1" applyFont="1" applyBorder="1" applyAlignment="1">
      <alignment horizontal="center" vertical="top"/>
    </xf>
    <xf numFmtId="49" fontId="2" fillId="0" borderId="18" xfId="0" applyNumberFormat="1" applyFont="1" applyBorder="1" applyAlignment="1">
      <alignment horizontal="center" vertical="top"/>
    </xf>
    <xf numFmtId="49" fontId="2" fillId="0" borderId="22" xfId="0" applyNumberFormat="1" applyFont="1" applyBorder="1" applyAlignment="1">
      <alignment horizontal="center" vertical="top"/>
    </xf>
    <xf numFmtId="49" fontId="6" fillId="0" borderId="9" xfId="0" applyNumberFormat="1" applyFont="1" applyBorder="1" applyAlignment="1">
      <alignment horizontal="center" vertical="top" wrapText="1"/>
    </xf>
    <xf numFmtId="49" fontId="6" fillId="0" borderId="20" xfId="0" applyNumberFormat="1" applyFont="1" applyBorder="1" applyAlignment="1">
      <alignment horizontal="center" vertical="top" wrapText="1"/>
    </xf>
    <xf numFmtId="0" fontId="11" fillId="0" borderId="38" xfId="0" applyFont="1" applyBorder="1" applyAlignment="1">
      <alignment horizontal="center" vertical="top" wrapText="1"/>
    </xf>
    <xf numFmtId="0" fontId="28" fillId="0" borderId="6" xfId="0" applyFont="1" applyBorder="1" applyAlignment="1">
      <alignment vertical="top" wrapText="1"/>
    </xf>
    <xf numFmtId="49" fontId="2" fillId="0" borderId="60" xfId="0" applyNumberFormat="1" applyFont="1" applyBorder="1" applyAlignment="1">
      <alignment horizontal="center" vertical="top"/>
    </xf>
    <xf numFmtId="0" fontId="11" fillId="0" borderId="43" xfId="0" applyFont="1" applyBorder="1" applyAlignment="1">
      <alignment horizontal="left" vertical="top" wrapText="1"/>
    </xf>
    <xf numFmtId="49" fontId="2" fillId="0" borderId="9" xfId="0" applyNumberFormat="1" applyFont="1" applyBorder="1" applyAlignment="1">
      <alignment horizontal="center" vertical="top" wrapText="1"/>
    </xf>
    <xf numFmtId="0" fontId="8" fillId="0" borderId="67" xfId="0" applyFont="1" applyFill="1" applyBorder="1" applyAlignment="1">
      <alignment vertical="top" wrapText="1"/>
    </xf>
    <xf numFmtId="0" fontId="0" fillId="0" borderId="30" xfId="0" applyBorder="1" applyAlignment="1">
      <alignment vertical="top" wrapText="1"/>
    </xf>
    <xf numFmtId="0" fontId="0" fillId="0" borderId="43" xfId="0" applyBorder="1" applyAlignment="1">
      <alignment vertical="top" wrapText="1"/>
    </xf>
    <xf numFmtId="0" fontId="11" fillId="0" borderId="30" xfId="0" applyFont="1" applyBorder="1" applyAlignment="1">
      <alignment horizontal="left" vertical="top" wrapText="1"/>
    </xf>
    <xf numFmtId="49" fontId="7" fillId="3" borderId="33" xfId="0" applyNumberFormat="1" applyFont="1" applyFill="1" applyBorder="1" applyAlignment="1">
      <alignment horizontal="right" vertical="top"/>
    </xf>
    <xf numFmtId="49" fontId="2" fillId="0" borderId="20" xfId="0" applyNumberFormat="1" applyFont="1" applyBorder="1" applyAlignment="1">
      <alignment horizontal="center" vertical="top" wrapText="1"/>
    </xf>
    <xf numFmtId="0" fontId="8" fillId="0" borderId="30" xfId="0" applyFont="1" applyBorder="1" applyAlignment="1">
      <alignment horizontal="left" vertical="top" wrapText="1"/>
    </xf>
    <xf numFmtId="164" fontId="44" fillId="6" borderId="34" xfId="0" applyNumberFormat="1" applyFont="1" applyFill="1" applyBorder="1" applyAlignment="1">
      <alignment horizontal="center" vertical="top" wrapText="1"/>
    </xf>
    <xf numFmtId="164" fontId="44" fillId="6" borderId="24" xfId="0" applyNumberFormat="1" applyFont="1" applyFill="1" applyBorder="1" applyAlignment="1">
      <alignment horizontal="center" vertical="top" wrapText="1"/>
    </xf>
    <xf numFmtId="164" fontId="44" fillId="6" borderId="25" xfId="0" applyNumberFormat="1" applyFont="1" applyFill="1" applyBorder="1" applyAlignment="1">
      <alignment horizontal="center" vertical="top" wrapText="1"/>
    </xf>
    <xf numFmtId="164" fontId="21" fillId="0" borderId="60" xfId="0" applyNumberFormat="1" applyFont="1" applyBorder="1" applyAlignment="1">
      <alignment horizontal="center" vertical="top" wrapText="1"/>
    </xf>
    <xf numFmtId="164" fontId="21" fillId="0" borderId="66" xfId="0" applyNumberFormat="1" applyFont="1" applyBorder="1" applyAlignment="1">
      <alignment horizontal="center" vertical="top" wrapText="1"/>
    </xf>
    <xf numFmtId="164" fontId="21" fillId="0" borderId="64" xfId="0" applyNumberFormat="1" applyFont="1" applyBorder="1" applyAlignment="1">
      <alignment horizontal="center" vertical="top" wrapText="1"/>
    </xf>
    <xf numFmtId="164" fontId="21" fillId="0" borderId="71" xfId="0" applyNumberFormat="1" applyFont="1" applyBorder="1" applyAlignment="1">
      <alignment horizontal="center" vertical="top" wrapText="1"/>
    </xf>
    <xf numFmtId="0" fontId="8" fillId="0" borderId="55" xfId="0" applyFont="1" applyBorder="1" applyAlignment="1">
      <alignment horizontal="left" vertical="top" wrapText="1"/>
    </xf>
    <xf numFmtId="0" fontId="11" fillId="0" borderId="22" xfId="0" applyFont="1" applyBorder="1" applyAlignment="1">
      <alignment vertical="top" wrapText="1"/>
    </xf>
    <xf numFmtId="0" fontId="11" fillId="0" borderId="50" xfId="0" applyFont="1" applyBorder="1" applyAlignment="1">
      <alignment vertical="top" wrapText="1"/>
    </xf>
    <xf numFmtId="164" fontId="21" fillId="0" borderId="18" xfId="0" applyNumberFormat="1" applyFont="1" applyBorder="1" applyAlignment="1">
      <alignment horizontal="center" vertical="top" wrapText="1"/>
    </xf>
    <xf numFmtId="164" fontId="21" fillId="0" borderId="48" xfId="0" applyNumberFormat="1" applyFont="1" applyBorder="1" applyAlignment="1">
      <alignment horizontal="center" vertical="top" wrapText="1"/>
    </xf>
    <xf numFmtId="0" fontId="11" fillId="0" borderId="76" xfId="0" applyFont="1" applyBorder="1" applyAlignment="1">
      <alignment vertical="top" wrapText="1"/>
    </xf>
    <xf numFmtId="164" fontId="16" fillId="4" borderId="24" xfId="0" applyNumberFormat="1" applyFont="1" applyFill="1" applyBorder="1" applyAlignment="1">
      <alignment horizontal="center" vertical="top" wrapText="1"/>
    </xf>
    <xf numFmtId="164" fontId="16" fillId="4" borderId="25" xfId="0" applyNumberFormat="1" applyFont="1" applyFill="1" applyBorder="1" applyAlignment="1">
      <alignment horizontal="center" vertical="top" wrapText="1"/>
    </xf>
    <xf numFmtId="0" fontId="6" fillId="0" borderId="69"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45" xfId="0" applyFont="1" applyFill="1" applyBorder="1" applyAlignment="1">
      <alignment horizontal="left" vertical="top" wrapText="1"/>
    </xf>
    <xf numFmtId="0" fontId="15" fillId="0" borderId="77" xfId="0" applyFont="1" applyFill="1" applyBorder="1" applyAlignment="1">
      <alignment horizontal="left" vertical="top" wrapText="1"/>
    </xf>
    <xf numFmtId="0" fontId="15" fillId="0" borderId="49" xfId="0" applyFont="1" applyFill="1" applyBorder="1" applyAlignment="1">
      <alignment horizontal="left" vertical="top" wrapText="1"/>
    </xf>
    <xf numFmtId="0" fontId="15" fillId="0" borderId="47" xfId="0" applyFont="1" applyFill="1" applyBorder="1" applyAlignment="1">
      <alignment horizontal="left" vertical="top" wrapText="1"/>
    </xf>
    <xf numFmtId="49" fontId="9" fillId="0" borderId="68" xfId="0" applyNumberFormat="1" applyFont="1" applyBorder="1" applyAlignment="1">
      <alignment horizontal="center" vertical="top"/>
    </xf>
    <xf numFmtId="49" fontId="9" fillId="0" borderId="61" xfId="0" applyNumberFormat="1" applyFont="1" applyBorder="1" applyAlignment="1">
      <alignment horizontal="center" vertical="top"/>
    </xf>
    <xf numFmtId="0" fontId="6" fillId="0" borderId="6" xfId="0" applyFont="1" applyBorder="1" applyAlignment="1">
      <alignment horizontal="left" vertical="top" wrapText="1"/>
    </xf>
    <xf numFmtId="0" fontId="6" fillId="0" borderId="73" xfId="0" applyFont="1" applyFill="1" applyBorder="1" applyAlignment="1">
      <alignment horizontal="left" vertical="top" wrapText="1"/>
    </xf>
    <xf numFmtId="0" fontId="5" fillId="0" borderId="1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6" borderId="3" xfId="0" applyFont="1" applyFill="1" applyBorder="1" applyAlignment="1">
      <alignment horizontal="right" vertical="top" wrapText="1"/>
    </xf>
    <xf numFmtId="164" fontId="25" fillId="6" borderId="34" xfId="0" applyNumberFormat="1" applyFont="1" applyFill="1" applyBorder="1" applyAlignment="1">
      <alignment horizontal="center" vertical="top" wrapText="1"/>
    </xf>
    <xf numFmtId="164" fontId="25" fillId="6" borderId="24" xfId="0" applyNumberFormat="1" applyFont="1" applyFill="1" applyBorder="1" applyAlignment="1">
      <alignment horizontal="center" vertical="top" wrapText="1"/>
    </xf>
    <xf numFmtId="164" fontId="25" fillId="6" borderId="25" xfId="0" applyNumberFormat="1" applyFont="1" applyFill="1" applyBorder="1" applyAlignment="1">
      <alignment horizontal="center" vertical="top" wrapText="1"/>
    </xf>
    <xf numFmtId="0" fontId="6" fillId="0" borderId="73" xfId="0" applyFont="1" applyBorder="1" applyAlignment="1">
      <alignment horizontal="left" vertical="top" wrapText="1"/>
    </xf>
    <xf numFmtId="164" fontId="43" fillId="0" borderId="70" xfId="0" applyNumberFormat="1" applyFont="1" applyBorder="1" applyAlignment="1">
      <alignment horizontal="center" vertical="top" wrapText="1"/>
    </xf>
    <xf numFmtId="164" fontId="43" fillId="0" borderId="60" xfId="0" applyNumberFormat="1" applyFont="1" applyBorder="1" applyAlignment="1">
      <alignment horizontal="center" vertical="top" wrapText="1"/>
    </xf>
    <xf numFmtId="164" fontId="43" fillId="0" borderId="66" xfId="0" applyNumberFormat="1" applyFont="1" applyBorder="1" applyAlignment="1">
      <alignment horizontal="center" vertical="top" wrapText="1"/>
    </xf>
    <xf numFmtId="0" fontId="6" fillId="0" borderId="56" xfId="0" applyFont="1" applyBorder="1" applyAlignment="1">
      <alignment horizontal="left" vertical="top" wrapText="1"/>
    </xf>
    <xf numFmtId="164" fontId="43" fillId="0" borderId="56" xfId="0" applyNumberFormat="1" applyFont="1" applyBorder="1" applyAlignment="1">
      <alignment horizontal="center" vertical="top" wrapText="1"/>
    </xf>
    <xf numFmtId="164" fontId="43" fillId="0" borderId="64" xfId="0" applyNumberFormat="1" applyFont="1" applyBorder="1" applyAlignment="1">
      <alignment horizontal="center" vertical="top" wrapText="1"/>
    </xf>
    <xf numFmtId="164" fontId="43" fillId="0" borderId="71" xfId="0" applyNumberFormat="1" applyFont="1" applyBorder="1" applyAlignment="1">
      <alignment horizontal="center" vertical="top" wrapText="1"/>
    </xf>
    <xf numFmtId="0" fontId="6" fillId="0" borderId="63" xfId="0" applyFont="1" applyBorder="1" applyAlignment="1">
      <alignment horizontal="left" vertical="top" wrapText="1"/>
    </xf>
    <xf numFmtId="0" fontId="5" fillId="4" borderId="3" xfId="0" applyFont="1" applyFill="1" applyBorder="1" applyAlignment="1">
      <alignment horizontal="right" vertical="top" wrapText="1"/>
    </xf>
    <xf numFmtId="164" fontId="38" fillId="4" borderId="24" xfId="0" applyNumberFormat="1" applyFont="1" applyFill="1" applyBorder="1" applyAlignment="1">
      <alignment horizontal="center" vertical="top" wrapText="1"/>
    </xf>
    <xf numFmtId="164" fontId="38" fillId="4" borderId="25" xfId="0" applyNumberFormat="1" applyFont="1" applyFill="1" applyBorder="1" applyAlignment="1">
      <alignment horizontal="center" vertical="top" wrapText="1"/>
    </xf>
    <xf numFmtId="0" fontId="6" fillId="0" borderId="16" xfId="0" applyFont="1" applyBorder="1" applyAlignment="1">
      <alignment horizontal="left" vertical="top" wrapText="1"/>
    </xf>
    <xf numFmtId="164" fontId="43" fillId="0" borderId="18" xfId="0" applyNumberFormat="1" applyFont="1" applyBorder="1" applyAlignment="1">
      <alignment horizontal="center" vertical="top" wrapText="1"/>
    </xf>
    <xf numFmtId="164" fontId="43" fillId="0" borderId="48" xfId="0" applyNumberFormat="1" applyFont="1" applyBorder="1" applyAlignment="1">
      <alignment horizontal="center" vertical="top" wrapText="1"/>
    </xf>
    <xf numFmtId="0" fontId="6" fillId="5" borderId="56" xfId="0" applyFont="1" applyFill="1" applyBorder="1" applyAlignment="1">
      <alignment horizontal="left" vertical="top" wrapText="1"/>
    </xf>
  </cellXfs>
  <cellStyles count="5">
    <cellStyle name="Įprastas" xfId="0" builtinId="0"/>
    <cellStyle name="Įprastas 2" xfId="4"/>
    <cellStyle name="Normal 2" xfId="3"/>
    <cellStyle name="Normal_1 lentelė(1)" xfId="1"/>
    <cellStyle name="Procentai"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12"/>
  <sheetViews>
    <sheetView workbookViewId="0">
      <selection activeCell="N94" sqref="N94"/>
    </sheetView>
  </sheetViews>
  <sheetFormatPr defaultColWidth="9.109375" defaultRowHeight="10.199999999999999"/>
  <cols>
    <col min="1" max="1" width="2.6640625" style="1" customWidth="1"/>
    <col min="2" max="3" width="2.5546875" style="1" customWidth="1"/>
    <col min="4" max="4" width="24" style="1" customWidth="1"/>
    <col min="5" max="5" width="7.88671875" style="2" customWidth="1"/>
    <col min="6" max="6" width="4.44140625" style="1" customWidth="1"/>
    <col min="7" max="7" width="6" style="3" customWidth="1"/>
    <col min="8" max="8" width="5.5546875" style="1" customWidth="1"/>
    <col min="9" max="9" width="4.6640625" style="1" customWidth="1"/>
    <col min="10" max="10" width="5.88671875" style="1" customWidth="1"/>
    <col min="11" max="11" width="5.6640625" style="1" customWidth="1"/>
    <col min="12" max="12" width="5.88671875" style="1" customWidth="1"/>
    <col min="13" max="13" width="5.44140625" style="1" customWidth="1"/>
    <col min="14" max="14" width="30.5546875" style="1" customWidth="1"/>
    <col min="15" max="15" width="4.33203125" style="4" customWidth="1"/>
    <col min="16" max="16" width="3.6640625" style="1" customWidth="1"/>
    <col min="17" max="17" width="3.88671875" style="1" customWidth="1"/>
    <col min="18" max="16384" width="9.109375" style="5"/>
  </cols>
  <sheetData>
    <row r="1" spans="1:23" ht="48" customHeight="1">
      <c r="L1" s="1389"/>
      <c r="M1" s="1390"/>
      <c r="N1" s="1390"/>
      <c r="O1" s="1390"/>
      <c r="P1" s="1390"/>
      <c r="Q1" s="1390"/>
    </row>
    <row r="2" spans="1:23" ht="13.5" customHeight="1">
      <c r="D2" s="121"/>
      <c r="E2" s="122" t="s">
        <v>80</v>
      </c>
      <c r="F2" s="123"/>
      <c r="G2" s="124"/>
      <c r="H2" s="123"/>
      <c r="I2" s="123"/>
      <c r="J2" s="123"/>
      <c r="K2" s="123"/>
      <c r="L2" s="125"/>
      <c r="M2" s="121"/>
      <c r="N2" s="121"/>
      <c r="O2" s="121"/>
      <c r="P2" s="121"/>
      <c r="Q2" s="121"/>
      <c r="R2" s="126"/>
      <c r="S2" s="126"/>
      <c r="T2" s="126"/>
      <c r="U2" s="126"/>
      <c r="V2" s="126"/>
      <c r="W2" s="126"/>
    </row>
    <row r="3" spans="1:23" ht="15.75" customHeight="1" thickBot="1">
      <c r="A3" s="140"/>
      <c r="B3" s="141"/>
      <c r="C3" s="141"/>
      <c r="D3" s="1410" t="s">
        <v>57</v>
      </c>
      <c r="E3" s="1410"/>
      <c r="F3" s="1410"/>
      <c r="G3" s="1410"/>
      <c r="H3" s="1410"/>
      <c r="I3" s="1410"/>
      <c r="J3" s="1410"/>
      <c r="K3" s="1410"/>
      <c r="L3" s="1410"/>
      <c r="M3" s="1410"/>
      <c r="N3" s="1410"/>
      <c r="O3" s="1410"/>
      <c r="P3" s="1410"/>
      <c r="Q3" s="1410"/>
      <c r="R3" s="1410"/>
      <c r="S3" s="1410"/>
      <c r="T3" s="1410"/>
      <c r="U3" s="1410"/>
      <c r="V3" s="1410"/>
      <c r="W3" s="1410"/>
    </row>
    <row r="4" spans="1:23" ht="36.75" customHeight="1">
      <c r="A4" s="1391" t="s">
        <v>0</v>
      </c>
      <c r="B4" s="1394" t="s">
        <v>1</v>
      </c>
      <c r="C4" s="1394" t="s">
        <v>2</v>
      </c>
      <c r="D4" s="1397" t="s">
        <v>3</v>
      </c>
      <c r="E4" s="1400" t="s">
        <v>4</v>
      </c>
      <c r="F4" s="1427" t="s">
        <v>5</v>
      </c>
      <c r="G4" s="1449" t="s">
        <v>6</v>
      </c>
      <c r="H4" s="1435" t="s">
        <v>137</v>
      </c>
      <c r="I4" s="1436"/>
      <c r="J4" s="1436"/>
      <c r="K4" s="1437"/>
      <c r="L4" s="1446" t="s">
        <v>138</v>
      </c>
      <c r="M4" s="1411" t="s">
        <v>139</v>
      </c>
      <c r="N4" s="1414" t="s">
        <v>23</v>
      </c>
      <c r="O4" s="1415"/>
      <c r="P4" s="1415"/>
      <c r="Q4" s="1416"/>
    </row>
    <row r="5" spans="1:23" ht="15" customHeight="1">
      <c r="A5" s="1392"/>
      <c r="B5" s="1395"/>
      <c r="C5" s="1395"/>
      <c r="D5" s="1398"/>
      <c r="E5" s="1401"/>
      <c r="F5" s="1428"/>
      <c r="G5" s="1450"/>
      <c r="H5" s="1452" t="s">
        <v>7</v>
      </c>
      <c r="I5" s="1454" t="s">
        <v>8</v>
      </c>
      <c r="J5" s="1454"/>
      <c r="K5" s="1433" t="s">
        <v>9</v>
      </c>
      <c r="L5" s="1447"/>
      <c r="M5" s="1412"/>
      <c r="N5" s="1442" t="s">
        <v>56</v>
      </c>
      <c r="O5" s="1444" t="s">
        <v>10</v>
      </c>
      <c r="P5" s="1444"/>
      <c r="Q5" s="1445"/>
    </row>
    <row r="6" spans="1:23" ht="94.5" customHeight="1" thickBot="1">
      <c r="A6" s="1393"/>
      <c r="B6" s="1396"/>
      <c r="C6" s="1396"/>
      <c r="D6" s="1399"/>
      <c r="E6" s="1402"/>
      <c r="F6" s="1429"/>
      <c r="G6" s="1451"/>
      <c r="H6" s="1453"/>
      <c r="I6" s="130" t="s">
        <v>7</v>
      </c>
      <c r="J6" s="34" t="s">
        <v>11</v>
      </c>
      <c r="K6" s="1434"/>
      <c r="L6" s="1448"/>
      <c r="M6" s="1413"/>
      <c r="N6" s="1443"/>
      <c r="O6" s="7" t="s">
        <v>125</v>
      </c>
      <c r="P6" s="7" t="s">
        <v>126</v>
      </c>
      <c r="Q6" s="8" t="s">
        <v>140</v>
      </c>
    </row>
    <row r="7" spans="1:23" ht="14.25" customHeight="1" thickBot="1">
      <c r="A7" s="40" t="s">
        <v>12</v>
      </c>
      <c r="B7" s="1438" t="s">
        <v>80</v>
      </c>
      <c r="C7" s="1438"/>
      <c r="D7" s="1438"/>
      <c r="E7" s="1438"/>
      <c r="F7" s="1438"/>
      <c r="G7" s="1438"/>
      <c r="H7" s="1438"/>
      <c r="I7" s="1438"/>
      <c r="J7" s="1438"/>
      <c r="K7" s="1438"/>
      <c r="L7" s="1438"/>
      <c r="M7" s="1438"/>
      <c r="N7" s="1438"/>
      <c r="O7" s="1438"/>
      <c r="P7" s="1438"/>
      <c r="Q7" s="1439"/>
      <c r="R7" s="132"/>
      <c r="S7" s="132"/>
      <c r="T7" s="132"/>
      <c r="U7" s="132"/>
      <c r="V7" s="132"/>
      <c r="W7" s="132"/>
    </row>
    <row r="8" spans="1:23" ht="14.25" customHeight="1" thickBot="1">
      <c r="A8" s="41" t="s">
        <v>12</v>
      </c>
      <c r="B8" s="42" t="s">
        <v>12</v>
      </c>
      <c r="C8" s="1440" t="s">
        <v>100</v>
      </c>
      <c r="D8" s="1440"/>
      <c r="E8" s="1440"/>
      <c r="F8" s="1440"/>
      <c r="G8" s="1440"/>
      <c r="H8" s="1440"/>
      <c r="I8" s="1440"/>
      <c r="J8" s="1440"/>
      <c r="K8" s="1440"/>
      <c r="L8" s="1440"/>
      <c r="M8" s="1440"/>
      <c r="N8" s="1440"/>
      <c r="O8" s="1440"/>
      <c r="P8" s="1440"/>
      <c r="Q8" s="1441"/>
      <c r="R8" s="132"/>
      <c r="S8" s="132"/>
      <c r="T8" s="132"/>
      <c r="U8" s="132"/>
      <c r="V8" s="132"/>
      <c r="W8" s="132"/>
    </row>
    <row r="9" spans="1:23" ht="29.25" customHeight="1">
      <c r="A9" s="1417" t="s">
        <v>12</v>
      </c>
      <c r="B9" s="1420" t="s">
        <v>12</v>
      </c>
      <c r="C9" s="1345" t="s">
        <v>12</v>
      </c>
      <c r="D9" s="1424" t="s">
        <v>60</v>
      </c>
      <c r="E9" s="1342" t="s">
        <v>89</v>
      </c>
      <c r="F9" s="1430" t="s">
        <v>62</v>
      </c>
      <c r="G9" s="82" t="s">
        <v>61</v>
      </c>
      <c r="H9" s="16">
        <v>3616.5</v>
      </c>
      <c r="I9" s="15"/>
      <c r="J9" s="15">
        <v>2717.3</v>
      </c>
      <c r="K9" s="17">
        <v>41.7</v>
      </c>
      <c r="L9" s="18">
        <v>3650</v>
      </c>
      <c r="M9" s="19">
        <v>3700</v>
      </c>
      <c r="N9" s="36" t="s">
        <v>119</v>
      </c>
      <c r="O9" s="158" t="s">
        <v>148</v>
      </c>
      <c r="P9" s="158" t="s">
        <v>150</v>
      </c>
      <c r="Q9" s="158" t="s">
        <v>150</v>
      </c>
      <c r="R9" s="132"/>
      <c r="S9" s="132"/>
      <c r="T9" s="132"/>
      <c r="U9" s="132"/>
      <c r="V9" s="132"/>
      <c r="W9" s="132"/>
    </row>
    <row r="10" spans="1:23" ht="31.8" customHeight="1">
      <c r="A10" s="1418"/>
      <c r="B10" s="1421"/>
      <c r="C10" s="1423"/>
      <c r="D10" s="1425"/>
      <c r="E10" s="1355"/>
      <c r="F10" s="1431"/>
      <c r="G10" s="142" t="s">
        <v>136</v>
      </c>
      <c r="H10" s="127">
        <v>0</v>
      </c>
      <c r="I10" s="128"/>
      <c r="J10" s="128">
        <v>0</v>
      </c>
      <c r="K10" s="129"/>
      <c r="L10" s="143"/>
      <c r="M10" s="144"/>
      <c r="N10" s="35" t="s">
        <v>120</v>
      </c>
      <c r="O10" s="38" t="s">
        <v>149</v>
      </c>
      <c r="P10" s="38" t="s">
        <v>150</v>
      </c>
      <c r="Q10" s="38" t="s">
        <v>150</v>
      </c>
      <c r="R10" s="132"/>
      <c r="S10" s="132"/>
      <c r="T10" s="133"/>
      <c r="U10" s="132"/>
      <c r="V10" s="132"/>
      <c r="W10" s="132"/>
    </row>
    <row r="11" spans="1:23" ht="36.75" customHeight="1">
      <c r="A11" s="1418"/>
      <c r="B11" s="1421"/>
      <c r="C11" s="1423"/>
      <c r="D11" s="1425"/>
      <c r="E11" s="1355"/>
      <c r="F11" s="1431"/>
      <c r="G11" s="142" t="s">
        <v>170</v>
      </c>
      <c r="H11" s="127">
        <v>5.8</v>
      </c>
      <c r="I11" s="128"/>
      <c r="J11" s="128">
        <v>4.5</v>
      </c>
      <c r="K11" s="129"/>
      <c r="L11" s="143"/>
      <c r="M11" s="144"/>
      <c r="N11" s="45" t="s">
        <v>151</v>
      </c>
      <c r="O11" s="38" t="s">
        <v>152</v>
      </c>
      <c r="P11" s="38" t="s">
        <v>153</v>
      </c>
      <c r="Q11" s="38" t="s">
        <v>154</v>
      </c>
      <c r="R11" s="132"/>
      <c r="S11" s="132"/>
      <c r="T11" s="133"/>
      <c r="U11" s="132"/>
      <c r="V11" s="132"/>
      <c r="W11" s="132"/>
    </row>
    <row r="12" spans="1:23" ht="36.6" customHeight="1">
      <c r="A12" s="1418"/>
      <c r="B12" s="1421"/>
      <c r="C12" s="1423"/>
      <c r="D12" s="1425"/>
      <c r="E12" s="1355"/>
      <c r="F12" s="1431"/>
      <c r="G12" s="142"/>
      <c r="H12" s="127"/>
      <c r="I12" s="128"/>
      <c r="J12" s="128"/>
      <c r="K12" s="129"/>
      <c r="L12" s="143"/>
      <c r="M12" s="144"/>
      <c r="N12" s="45" t="s">
        <v>123</v>
      </c>
      <c r="O12" s="38" t="s">
        <v>99</v>
      </c>
      <c r="P12" s="38" t="s">
        <v>99</v>
      </c>
      <c r="Q12" s="38" t="s">
        <v>99</v>
      </c>
      <c r="R12" s="132"/>
      <c r="S12" s="132"/>
      <c r="T12" s="133"/>
      <c r="U12" s="132"/>
      <c r="V12" s="132"/>
      <c r="W12" s="132"/>
    </row>
    <row r="13" spans="1:23" ht="18" customHeight="1" thickBot="1">
      <c r="A13" s="1418"/>
      <c r="B13" s="1421"/>
      <c r="C13" s="1423"/>
      <c r="D13" s="1425"/>
      <c r="E13" s="1355"/>
      <c r="F13" s="1431"/>
      <c r="G13" s="142"/>
      <c r="H13" s="127"/>
      <c r="I13" s="128"/>
      <c r="J13" s="128"/>
      <c r="K13" s="129"/>
      <c r="L13" s="143"/>
      <c r="M13" s="144"/>
      <c r="N13" s="45" t="s">
        <v>98</v>
      </c>
      <c r="O13" s="46" t="s">
        <v>99</v>
      </c>
      <c r="P13" s="46" t="s">
        <v>99</v>
      </c>
      <c r="Q13" s="46" t="s">
        <v>99</v>
      </c>
      <c r="R13" s="132"/>
      <c r="S13" s="132"/>
      <c r="T13" s="133"/>
      <c r="U13" s="132"/>
      <c r="V13" s="132"/>
      <c r="W13" s="132"/>
    </row>
    <row r="14" spans="1:23" ht="60" customHeight="1" thickBot="1">
      <c r="A14" s="1419"/>
      <c r="B14" s="1422"/>
      <c r="C14" s="1346"/>
      <c r="D14" s="1426"/>
      <c r="E14" s="1341"/>
      <c r="F14" s="1432"/>
      <c r="G14" s="245" t="s">
        <v>13</v>
      </c>
      <c r="H14" s="244">
        <f>SUM(H9:H13)</f>
        <v>3622.3</v>
      </c>
      <c r="I14" s="244">
        <f t="shared" ref="I14:M14" si="0">SUM(I9:I13)</f>
        <v>0</v>
      </c>
      <c r="J14" s="244">
        <f t="shared" si="0"/>
        <v>2721.8</v>
      </c>
      <c r="K14" s="244">
        <f t="shared" si="0"/>
        <v>41.7</v>
      </c>
      <c r="L14" s="244">
        <f t="shared" si="0"/>
        <v>3650</v>
      </c>
      <c r="M14" s="244">
        <f t="shared" si="0"/>
        <v>3700</v>
      </c>
      <c r="N14" s="47" t="s">
        <v>116</v>
      </c>
      <c r="O14" s="48">
        <v>60</v>
      </c>
      <c r="P14" s="48">
        <v>60</v>
      </c>
      <c r="Q14" s="48">
        <v>60</v>
      </c>
      <c r="R14" s="134"/>
      <c r="S14" s="132"/>
      <c r="T14" s="133"/>
      <c r="U14" s="132"/>
      <c r="V14" s="132"/>
      <c r="W14" s="132"/>
    </row>
    <row r="15" spans="1:23" ht="18" customHeight="1">
      <c r="A15" s="21" t="s">
        <v>12</v>
      </c>
      <c r="B15" s="22" t="s">
        <v>12</v>
      </c>
      <c r="C15" s="1405" t="s">
        <v>14</v>
      </c>
      <c r="D15" s="1351" t="s">
        <v>106</v>
      </c>
      <c r="E15" s="1342" t="s">
        <v>89</v>
      </c>
      <c r="F15" s="1407" t="s">
        <v>62</v>
      </c>
      <c r="G15" s="14" t="s">
        <v>61</v>
      </c>
      <c r="H15" s="16">
        <v>470</v>
      </c>
      <c r="I15" s="15"/>
      <c r="J15" s="15">
        <v>313</v>
      </c>
      <c r="K15" s="239">
        <v>0</v>
      </c>
      <c r="L15" s="241">
        <v>480</v>
      </c>
      <c r="M15" s="19">
        <v>490</v>
      </c>
      <c r="N15" s="37" t="s">
        <v>147</v>
      </c>
      <c r="O15" s="14">
        <v>31</v>
      </c>
      <c r="P15" s="230">
        <v>31</v>
      </c>
      <c r="Q15" s="14">
        <v>31</v>
      </c>
      <c r="R15" s="134"/>
      <c r="S15" s="132"/>
      <c r="T15" s="133"/>
      <c r="U15" s="132"/>
      <c r="V15" s="132"/>
      <c r="W15" s="132"/>
    </row>
    <row r="16" spans="1:23" ht="18" customHeight="1">
      <c r="A16" s="43"/>
      <c r="B16" s="44"/>
      <c r="C16" s="1382"/>
      <c r="D16" s="1352"/>
      <c r="E16" s="1354"/>
      <c r="F16" s="1409"/>
      <c r="G16" s="185"/>
      <c r="H16" s="83"/>
      <c r="I16" s="84"/>
      <c r="J16" s="84"/>
      <c r="K16" s="240"/>
      <c r="L16" s="242"/>
      <c r="M16" s="224"/>
      <c r="N16" s="225" t="s">
        <v>157</v>
      </c>
      <c r="O16" s="236">
        <v>31</v>
      </c>
      <c r="P16" s="237">
        <v>31</v>
      </c>
      <c r="Q16" s="236">
        <v>31</v>
      </c>
      <c r="R16" s="134"/>
      <c r="S16" s="132"/>
      <c r="T16" s="133"/>
      <c r="U16" s="132"/>
      <c r="V16" s="132"/>
      <c r="W16" s="132"/>
    </row>
    <row r="17" spans="1:23" ht="11.25" customHeight="1">
      <c r="A17" s="43"/>
      <c r="B17" s="44"/>
      <c r="C17" s="1382"/>
      <c r="D17" s="1352"/>
      <c r="E17" s="1355"/>
      <c r="F17" s="1409"/>
      <c r="G17" s="179" t="s">
        <v>61</v>
      </c>
      <c r="H17" s="83">
        <v>0</v>
      </c>
      <c r="I17" s="84"/>
      <c r="J17" s="84"/>
      <c r="K17" s="240"/>
      <c r="L17" s="243"/>
      <c r="M17" s="85"/>
      <c r="N17" s="1343" t="s">
        <v>156</v>
      </c>
      <c r="O17" s="227">
        <v>8</v>
      </c>
      <c r="P17" s="226">
        <v>8</v>
      </c>
      <c r="Q17" s="185">
        <v>8</v>
      </c>
      <c r="R17" s="134"/>
      <c r="S17" s="132"/>
      <c r="T17" s="133"/>
      <c r="U17" s="132"/>
      <c r="V17" s="132"/>
      <c r="W17" s="132"/>
    </row>
    <row r="18" spans="1:23" ht="16.5" customHeight="1">
      <c r="A18" s="43"/>
      <c r="B18" s="44"/>
      <c r="C18" s="1382"/>
      <c r="D18" s="1352"/>
      <c r="E18" s="1355"/>
      <c r="F18" s="1409"/>
      <c r="G18" s="185"/>
      <c r="H18" s="83"/>
      <c r="I18" s="221"/>
      <c r="J18" s="221"/>
      <c r="K18" s="222"/>
      <c r="L18" s="243"/>
      <c r="M18" s="223"/>
      <c r="N18" s="1344"/>
      <c r="O18" s="228"/>
      <c r="P18" s="231"/>
      <c r="Q18" s="233"/>
      <c r="R18" s="134"/>
      <c r="S18" s="132"/>
      <c r="T18" s="133"/>
      <c r="U18" s="132"/>
      <c r="V18" s="132"/>
      <c r="W18" s="132"/>
    </row>
    <row r="19" spans="1:23" ht="24.75" customHeight="1" thickBot="1">
      <c r="A19" s="24"/>
      <c r="B19" s="23"/>
      <c r="C19" s="1406"/>
      <c r="D19" s="1353"/>
      <c r="E19" s="1341"/>
      <c r="F19" s="1408"/>
      <c r="G19" s="9" t="s">
        <v>13</v>
      </c>
      <c r="H19" s="238">
        <f>H15+H17</f>
        <v>470</v>
      </c>
      <c r="I19" s="246">
        <f t="shared" ref="I19:M19" si="1">I15+I17</f>
        <v>0</v>
      </c>
      <c r="J19" s="246">
        <f t="shared" si="1"/>
        <v>313</v>
      </c>
      <c r="K19" s="12">
        <f t="shared" si="1"/>
        <v>0</v>
      </c>
      <c r="L19" s="13">
        <f t="shared" si="1"/>
        <v>480</v>
      </c>
      <c r="M19" s="11">
        <f t="shared" si="1"/>
        <v>490</v>
      </c>
      <c r="N19" s="235" t="s">
        <v>158</v>
      </c>
      <c r="O19" s="229">
        <v>8</v>
      </c>
      <c r="P19" s="232">
        <v>8</v>
      </c>
      <c r="Q19" s="229">
        <v>8</v>
      </c>
      <c r="R19" s="134"/>
      <c r="S19" s="132"/>
      <c r="T19" s="133"/>
      <c r="U19" s="132"/>
      <c r="V19" s="132"/>
      <c r="W19" s="132"/>
    </row>
    <row r="20" spans="1:23" ht="18.75" customHeight="1">
      <c r="A20" s="21" t="s">
        <v>12</v>
      </c>
      <c r="B20" s="22" t="s">
        <v>12</v>
      </c>
      <c r="C20" s="1405" t="s">
        <v>58</v>
      </c>
      <c r="D20" s="1351" t="s">
        <v>101</v>
      </c>
      <c r="E20" s="1455" t="s">
        <v>89</v>
      </c>
      <c r="F20" s="1403" t="s">
        <v>62</v>
      </c>
      <c r="G20" s="14" t="s">
        <v>61</v>
      </c>
      <c r="H20" s="16">
        <v>169.7</v>
      </c>
      <c r="I20" s="15"/>
      <c r="J20" s="15">
        <v>127</v>
      </c>
      <c r="K20" s="17"/>
      <c r="L20" s="18">
        <v>175</v>
      </c>
      <c r="M20" s="19">
        <v>180</v>
      </c>
      <c r="N20" s="1321" t="s">
        <v>121</v>
      </c>
      <c r="O20" s="14">
        <v>8</v>
      </c>
      <c r="P20" s="230">
        <v>8</v>
      </c>
      <c r="Q20" s="14">
        <v>8</v>
      </c>
      <c r="R20" s="135"/>
      <c r="S20" s="132"/>
      <c r="T20" s="133"/>
      <c r="U20" s="132"/>
      <c r="V20" s="132"/>
      <c r="W20" s="132"/>
    </row>
    <row r="21" spans="1:23" ht="20.25" customHeight="1" thickBot="1">
      <c r="A21" s="24"/>
      <c r="B21" s="23"/>
      <c r="C21" s="1406"/>
      <c r="D21" s="1353"/>
      <c r="E21" s="1456"/>
      <c r="F21" s="1404"/>
      <c r="G21" s="9" t="s">
        <v>13</v>
      </c>
      <c r="H21" s="11">
        <f t="shared" ref="H21:M21" si="2">H20</f>
        <v>169.7</v>
      </c>
      <c r="I21" s="10">
        <f t="shared" si="2"/>
        <v>0</v>
      </c>
      <c r="J21" s="10">
        <f t="shared" si="2"/>
        <v>127</v>
      </c>
      <c r="K21" s="12">
        <f t="shared" si="2"/>
        <v>0</v>
      </c>
      <c r="L21" s="20">
        <f t="shared" si="2"/>
        <v>175</v>
      </c>
      <c r="M21" s="13">
        <f t="shared" si="2"/>
        <v>180</v>
      </c>
      <c r="N21" s="1322"/>
      <c r="O21" s="229"/>
      <c r="P21" s="232"/>
      <c r="Q21" s="229"/>
      <c r="R21" s="135"/>
      <c r="S21" s="132"/>
      <c r="T21" s="133"/>
      <c r="U21" s="132"/>
      <c r="V21" s="132"/>
      <c r="W21" s="132"/>
    </row>
    <row r="22" spans="1:23" ht="18.75" customHeight="1">
      <c r="A22" s="21" t="s">
        <v>12</v>
      </c>
      <c r="B22" s="22" t="s">
        <v>12</v>
      </c>
      <c r="C22" s="1405" t="s">
        <v>65</v>
      </c>
      <c r="D22" s="1351" t="s">
        <v>135</v>
      </c>
      <c r="E22" s="1342" t="s">
        <v>89</v>
      </c>
      <c r="F22" s="1407" t="s">
        <v>62</v>
      </c>
      <c r="G22" s="14" t="s">
        <v>61</v>
      </c>
      <c r="H22" s="16">
        <v>35</v>
      </c>
      <c r="I22" s="15"/>
      <c r="J22" s="15"/>
      <c r="K22" s="17">
        <v>0</v>
      </c>
      <c r="L22" s="18"/>
      <c r="M22" s="19"/>
      <c r="N22" s="39"/>
      <c r="O22" s="14"/>
      <c r="P22" s="230"/>
      <c r="Q22" s="14"/>
      <c r="R22" s="176"/>
      <c r="S22" s="132"/>
      <c r="T22" s="133"/>
      <c r="U22" s="132"/>
      <c r="V22" s="132"/>
      <c r="W22" s="132"/>
    </row>
    <row r="23" spans="1:23" ht="32.25" customHeight="1" thickBot="1">
      <c r="A23" s="24"/>
      <c r="B23" s="23"/>
      <c r="C23" s="1406"/>
      <c r="D23" s="1353"/>
      <c r="E23" s="1341"/>
      <c r="F23" s="1408"/>
      <c r="G23" s="9" t="s">
        <v>13</v>
      </c>
      <c r="H23" s="11">
        <f t="shared" ref="H23:M23" si="3">H22</f>
        <v>35</v>
      </c>
      <c r="I23" s="10">
        <f t="shared" si="3"/>
        <v>0</v>
      </c>
      <c r="J23" s="10">
        <f t="shared" si="3"/>
        <v>0</v>
      </c>
      <c r="K23" s="12">
        <f t="shared" si="3"/>
        <v>0</v>
      </c>
      <c r="L23" s="20">
        <f t="shared" si="3"/>
        <v>0</v>
      </c>
      <c r="M23" s="13">
        <f t="shared" si="3"/>
        <v>0</v>
      </c>
      <c r="N23" s="157"/>
      <c r="O23" s="229"/>
      <c r="P23" s="232"/>
      <c r="Q23" s="234"/>
      <c r="R23" s="176"/>
      <c r="S23" s="132"/>
      <c r="T23" s="133"/>
      <c r="U23" s="132"/>
      <c r="V23" s="132"/>
      <c r="W23" s="132"/>
    </row>
    <row r="24" spans="1:23" ht="11.25" customHeight="1" thickBot="1">
      <c r="A24" s="41" t="s">
        <v>12</v>
      </c>
      <c r="B24" s="86" t="s">
        <v>12</v>
      </c>
      <c r="C24" s="1327" t="s">
        <v>15</v>
      </c>
      <c r="D24" s="1328"/>
      <c r="E24" s="1328"/>
      <c r="F24" s="1328"/>
      <c r="G24" s="1330"/>
      <c r="H24" s="177">
        <f>H23+H21+H19+H14</f>
        <v>4297</v>
      </c>
      <c r="I24" s="177">
        <f t="shared" ref="I24:M24" si="4">I23+I21+I19+I14</f>
        <v>0</v>
      </c>
      <c r="J24" s="177">
        <f t="shared" si="4"/>
        <v>3161.8</v>
      </c>
      <c r="K24" s="177">
        <f t="shared" si="4"/>
        <v>41.7</v>
      </c>
      <c r="L24" s="177">
        <f t="shared" si="4"/>
        <v>4305</v>
      </c>
      <c r="M24" s="177">
        <f t="shared" si="4"/>
        <v>4370</v>
      </c>
      <c r="N24" s="87"/>
      <c r="O24" s="67"/>
      <c r="P24" s="67"/>
      <c r="Q24" s="68"/>
      <c r="R24" s="132"/>
      <c r="S24" s="132"/>
      <c r="T24" s="132"/>
      <c r="U24" s="132"/>
      <c r="V24" s="132"/>
      <c r="W24" s="132"/>
    </row>
    <row r="25" spans="1:23" ht="12" customHeight="1" thickBot="1">
      <c r="A25" s="41" t="s">
        <v>12</v>
      </c>
      <c r="B25" s="42" t="s">
        <v>14</v>
      </c>
      <c r="C25" s="1363" t="s">
        <v>84</v>
      </c>
      <c r="D25" s="1364"/>
      <c r="E25" s="1365"/>
      <c r="F25" s="1365"/>
      <c r="G25" s="1364"/>
      <c r="H25" s="1364"/>
      <c r="I25" s="1364"/>
      <c r="J25" s="1364"/>
      <c r="K25" s="1364"/>
      <c r="L25" s="1364"/>
      <c r="M25" s="1364"/>
      <c r="N25" s="1364"/>
      <c r="O25" s="1364"/>
      <c r="P25" s="1364"/>
      <c r="Q25" s="1366"/>
      <c r="R25" s="132"/>
      <c r="S25" s="132"/>
      <c r="T25" s="132"/>
      <c r="U25" s="132"/>
      <c r="V25" s="132"/>
      <c r="W25" s="132"/>
    </row>
    <row r="26" spans="1:23" ht="14.25" customHeight="1">
      <c r="A26" s="1376" t="s">
        <v>12</v>
      </c>
      <c r="B26" s="1378" t="s">
        <v>14</v>
      </c>
      <c r="C26" s="1345" t="s">
        <v>12</v>
      </c>
      <c r="D26" s="1338" t="s">
        <v>72</v>
      </c>
      <c r="E26" s="1342" t="s">
        <v>89</v>
      </c>
      <c r="F26" s="1340" t="s">
        <v>85</v>
      </c>
      <c r="G26" s="88" t="s">
        <v>109</v>
      </c>
      <c r="H26" s="89">
        <v>1.6</v>
      </c>
      <c r="I26" s="50"/>
      <c r="J26" s="183">
        <v>0</v>
      </c>
      <c r="K26" s="91"/>
      <c r="L26" s="92">
        <v>1.6</v>
      </c>
      <c r="M26" s="52">
        <v>2</v>
      </c>
      <c r="N26" s="1325"/>
      <c r="O26" s="76"/>
      <c r="P26" s="76"/>
      <c r="Q26" s="93"/>
      <c r="R26" s="132"/>
      <c r="S26" s="132"/>
      <c r="T26" s="133"/>
      <c r="U26" s="132"/>
      <c r="V26" s="132"/>
      <c r="W26" s="132"/>
    </row>
    <row r="27" spans="1:23" ht="12.75" customHeight="1">
      <c r="A27" s="1380"/>
      <c r="B27" s="1381"/>
      <c r="C27" s="1382"/>
      <c r="D27" s="1383"/>
      <c r="E27" s="1355"/>
      <c r="F27" s="1386"/>
      <c r="G27" s="109"/>
      <c r="H27" s="94"/>
      <c r="I27" s="95"/>
      <c r="J27" s="96"/>
      <c r="K27" s="97"/>
      <c r="L27" s="98"/>
      <c r="M27" s="99"/>
      <c r="N27" s="1385"/>
      <c r="O27" s="100"/>
      <c r="P27" s="100"/>
      <c r="Q27" s="101"/>
      <c r="R27" s="132"/>
      <c r="S27" s="132"/>
      <c r="T27" s="133"/>
      <c r="U27" s="132"/>
      <c r="V27" s="132"/>
      <c r="W27" s="132"/>
    </row>
    <row r="28" spans="1:23" ht="11.4" customHeight="1" thickBot="1">
      <c r="A28" s="1377"/>
      <c r="B28" s="1379"/>
      <c r="C28" s="1346"/>
      <c r="D28" s="1339"/>
      <c r="E28" s="1341"/>
      <c r="F28" s="1341"/>
      <c r="G28" s="102" t="s">
        <v>13</v>
      </c>
      <c r="H28" s="103">
        <f>H26</f>
        <v>1.6</v>
      </c>
      <c r="I28" s="103">
        <f t="shared" ref="I28:J28" si="5">I26</f>
        <v>0</v>
      </c>
      <c r="J28" s="103">
        <f t="shared" si="5"/>
        <v>0</v>
      </c>
      <c r="K28" s="106">
        <f>SUM(K26:K27)</f>
        <v>0</v>
      </c>
      <c r="L28" s="107">
        <f>L26</f>
        <v>1.6</v>
      </c>
      <c r="M28" s="110">
        <f>M26</f>
        <v>2</v>
      </c>
      <c r="N28" s="1326"/>
      <c r="O28" s="111"/>
      <c r="P28" s="111"/>
      <c r="Q28" s="112"/>
      <c r="R28" s="132"/>
      <c r="S28" s="132"/>
      <c r="T28" s="133"/>
      <c r="U28" s="132"/>
      <c r="V28" s="132"/>
      <c r="W28" s="132"/>
    </row>
    <row r="29" spans="1:23" ht="14.25" customHeight="1">
      <c r="A29" s="1376" t="s">
        <v>12</v>
      </c>
      <c r="B29" s="1378" t="s">
        <v>14</v>
      </c>
      <c r="C29" s="1345" t="s">
        <v>14</v>
      </c>
      <c r="D29" s="1338" t="s">
        <v>73</v>
      </c>
      <c r="E29" s="1342" t="s">
        <v>89</v>
      </c>
      <c r="F29" s="1340" t="s">
        <v>85</v>
      </c>
      <c r="G29" s="88" t="s">
        <v>109</v>
      </c>
      <c r="H29" s="89">
        <v>51.6</v>
      </c>
      <c r="I29" s="50"/>
      <c r="J29" s="183">
        <v>0</v>
      </c>
      <c r="K29" s="91"/>
      <c r="L29" s="92">
        <v>52</v>
      </c>
      <c r="M29" s="52">
        <v>53</v>
      </c>
      <c r="N29" s="1325" t="s">
        <v>96</v>
      </c>
      <c r="O29" s="76">
        <v>5000</v>
      </c>
      <c r="P29" s="76" t="s">
        <v>97</v>
      </c>
      <c r="Q29" s="93" t="s">
        <v>97</v>
      </c>
      <c r="R29" s="132"/>
      <c r="S29" s="132"/>
      <c r="T29" s="133"/>
      <c r="U29" s="132"/>
      <c r="V29" s="132"/>
      <c r="W29" s="132"/>
    </row>
    <row r="30" spans="1:23" ht="14.25" customHeight="1">
      <c r="A30" s="1380"/>
      <c r="B30" s="1381"/>
      <c r="C30" s="1382"/>
      <c r="D30" s="1383"/>
      <c r="E30" s="1355"/>
      <c r="F30" s="1386"/>
      <c r="G30" s="109"/>
      <c r="H30" s="94"/>
      <c r="I30" s="95"/>
      <c r="J30" s="96"/>
      <c r="K30" s="97"/>
      <c r="L30" s="98"/>
      <c r="M30" s="99"/>
      <c r="N30" s="1385"/>
      <c r="O30" s="100"/>
      <c r="P30" s="100"/>
      <c r="Q30" s="101"/>
      <c r="R30" s="132"/>
      <c r="S30" s="132"/>
      <c r="T30" s="133"/>
      <c r="U30" s="132"/>
      <c r="V30" s="132"/>
      <c r="W30" s="132"/>
    </row>
    <row r="31" spans="1:23" ht="21" customHeight="1" thickBot="1">
      <c r="A31" s="1377"/>
      <c r="B31" s="1379"/>
      <c r="C31" s="1346"/>
      <c r="D31" s="1339"/>
      <c r="E31" s="1341"/>
      <c r="F31" s="1341"/>
      <c r="G31" s="102" t="s">
        <v>13</v>
      </c>
      <c r="H31" s="103">
        <f>H29</f>
        <v>51.6</v>
      </c>
      <c r="I31" s="103">
        <f t="shared" ref="I31:J31" si="6">I29</f>
        <v>0</v>
      </c>
      <c r="J31" s="103">
        <f t="shared" si="6"/>
        <v>0</v>
      </c>
      <c r="K31" s="106">
        <f>SUM(K29:K30)</f>
        <v>0</v>
      </c>
      <c r="L31" s="107">
        <f>L29</f>
        <v>52</v>
      </c>
      <c r="M31" s="110">
        <f>M29</f>
        <v>53</v>
      </c>
      <c r="N31" s="1326"/>
      <c r="O31" s="111"/>
      <c r="P31" s="111"/>
      <c r="Q31" s="112"/>
      <c r="R31" s="132"/>
      <c r="S31" s="132"/>
      <c r="T31" s="133"/>
      <c r="U31" s="132"/>
      <c r="V31" s="132"/>
      <c r="W31" s="132"/>
    </row>
    <row r="32" spans="1:23" ht="16.8" customHeight="1">
      <c r="A32" s="1376" t="s">
        <v>12</v>
      </c>
      <c r="B32" s="1378" t="s">
        <v>14</v>
      </c>
      <c r="C32" s="1345" t="s">
        <v>58</v>
      </c>
      <c r="D32" s="1338" t="s">
        <v>110</v>
      </c>
      <c r="E32" s="1342" t="s">
        <v>89</v>
      </c>
      <c r="F32" s="1340" t="s">
        <v>86</v>
      </c>
      <c r="G32" s="88" t="s">
        <v>109</v>
      </c>
      <c r="H32" s="89">
        <v>40</v>
      </c>
      <c r="I32" s="50"/>
      <c r="J32" s="183">
        <v>0</v>
      </c>
      <c r="K32" s="91"/>
      <c r="L32" s="92">
        <v>45</v>
      </c>
      <c r="M32" s="52">
        <v>50</v>
      </c>
      <c r="N32" s="1325"/>
      <c r="O32" s="76"/>
      <c r="P32" s="76"/>
      <c r="Q32" s="93"/>
      <c r="R32" s="132"/>
      <c r="S32" s="132"/>
      <c r="T32" s="133"/>
      <c r="U32" s="132"/>
      <c r="V32" s="132"/>
      <c r="W32" s="132"/>
    </row>
    <row r="33" spans="1:23" ht="14.25" customHeight="1" thickBot="1">
      <c r="A33" s="1377"/>
      <c r="B33" s="1379"/>
      <c r="C33" s="1346"/>
      <c r="D33" s="1339"/>
      <c r="E33" s="1341"/>
      <c r="F33" s="1341"/>
      <c r="G33" s="102" t="s">
        <v>13</v>
      </c>
      <c r="H33" s="103">
        <f>H32</f>
        <v>40</v>
      </c>
      <c r="I33" s="103">
        <f t="shared" ref="I33:J33" si="7">I32</f>
        <v>0</v>
      </c>
      <c r="J33" s="103">
        <f t="shared" si="7"/>
        <v>0</v>
      </c>
      <c r="K33" s="106">
        <f>SUM(K32:K32)</f>
        <v>0</v>
      </c>
      <c r="L33" s="107">
        <f>L32</f>
        <v>45</v>
      </c>
      <c r="M33" s="110">
        <f>M32</f>
        <v>50</v>
      </c>
      <c r="N33" s="1326"/>
      <c r="O33" s="111"/>
      <c r="P33" s="111"/>
      <c r="Q33" s="112"/>
      <c r="R33" s="132"/>
      <c r="S33" s="132"/>
      <c r="T33" s="133"/>
      <c r="U33" s="132"/>
      <c r="V33" s="132"/>
      <c r="W33" s="132"/>
    </row>
    <row r="34" spans="1:23" ht="14.25" customHeight="1">
      <c r="A34" s="1376" t="s">
        <v>12</v>
      </c>
      <c r="B34" s="1378" t="s">
        <v>14</v>
      </c>
      <c r="C34" s="1345" t="s">
        <v>59</v>
      </c>
      <c r="D34" s="1338" t="s">
        <v>74</v>
      </c>
      <c r="E34" s="1342" t="s">
        <v>89</v>
      </c>
      <c r="F34" s="1340" t="s">
        <v>87</v>
      </c>
      <c r="G34" s="88" t="s">
        <v>109</v>
      </c>
      <c r="H34" s="89">
        <v>14.8</v>
      </c>
      <c r="I34" s="50"/>
      <c r="J34" s="183">
        <v>0</v>
      </c>
      <c r="K34" s="91"/>
      <c r="L34" s="92">
        <v>15</v>
      </c>
      <c r="M34" s="52">
        <v>15</v>
      </c>
      <c r="N34" s="1325"/>
      <c r="O34" s="76"/>
      <c r="P34" s="76"/>
      <c r="Q34" s="93"/>
      <c r="R34" s="132"/>
      <c r="S34" s="132"/>
      <c r="T34" s="133"/>
      <c r="U34" s="132"/>
      <c r="V34" s="132"/>
      <c r="W34" s="132"/>
    </row>
    <row r="35" spans="1:23" ht="24.75" customHeight="1" thickBot="1">
      <c r="A35" s="1377"/>
      <c r="B35" s="1379"/>
      <c r="C35" s="1346"/>
      <c r="D35" s="1339"/>
      <c r="E35" s="1341"/>
      <c r="F35" s="1341"/>
      <c r="G35" s="102" t="s">
        <v>13</v>
      </c>
      <c r="H35" s="103">
        <f>H34</f>
        <v>14.8</v>
      </c>
      <c r="I35" s="103">
        <f t="shared" ref="I35:J35" si="8">I34</f>
        <v>0</v>
      </c>
      <c r="J35" s="103">
        <f t="shared" si="8"/>
        <v>0</v>
      </c>
      <c r="K35" s="106">
        <f>SUM(K34:K34)</f>
        <v>0</v>
      </c>
      <c r="L35" s="107">
        <f>L34</f>
        <v>15</v>
      </c>
      <c r="M35" s="110">
        <f>M34</f>
        <v>15</v>
      </c>
      <c r="N35" s="1326"/>
      <c r="O35" s="111"/>
      <c r="P35" s="111"/>
      <c r="Q35" s="112"/>
      <c r="R35" s="132"/>
      <c r="S35" s="132"/>
      <c r="T35" s="133"/>
      <c r="U35" s="132"/>
      <c r="V35" s="132"/>
      <c r="W35" s="132"/>
    </row>
    <row r="36" spans="1:23" ht="14.25" customHeight="1">
      <c r="A36" s="1376" t="s">
        <v>12</v>
      </c>
      <c r="B36" s="1378" t="s">
        <v>14</v>
      </c>
      <c r="C36" s="1345" t="s">
        <v>63</v>
      </c>
      <c r="D36" s="1338" t="s">
        <v>75</v>
      </c>
      <c r="E36" s="1342" t="s">
        <v>89</v>
      </c>
      <c r="F36" s="1340" t="s">
        <v>88</v>
      </c>
      <c r="G36" s="88" t="s">
        <v>109</v>
      </c>
      <c r="H36" s="89">
        <v>5</v>
      </c>
      <c r="I36" s="50"/>
      <c r="J36" s="183">
        <v>0</v>
      </c>
      <c r="K36" s="91"/>
      <c r="L36" s="92">
        <v>5</v>
      </c>
      <c r="M36" s="52">
        <v>5</v>
      </c>
      <c r="N36" s="1325"/>
      <c r="O36" s="76"/>
      <c r="P36" s="76"/>
      <c r="Q36" s="93"/>
      <c r="R36" s="132"/>
      <c r="S36" s="132"/>
      <c r="T36" s="133"/>
      <c r="U36" s="132"/>
      <c r="V36" s="132"/>
      <c r="W36" s="132"/>
    </row>
    <row r="37" spans="1:23" ht="12" customHeight="1" thickBot="1">
      <c r="A37" s="1377"/>
      <c r="B37" s="1379"/>
      <c r="C37" s="1346"/>
      <c r="D37" s="1339"/>
      <c r="E37" s="1341"/>
      <c r="F37" s="1341"/>
      <c r="G37" s="102" t="s">
        <v>13</v>
      </c>
      <c r="H37" s="103">
        <f>H36</f>
        <v>5</v>
      </c>
      <c r="I37" s="103">
        <f t="shared" ref="I37:J37" si="9">I36</f>
        <v>0</v>
      </c>
      <c r="J37" s="103">
        <f t="shared" si="9"/>
        <v>0</v>
      </c>
      <c r="K37" s="106">
        <f>SUM(K36:K36)</f>
        <v>0</v>
      </c>
      <c r="L37" s="107">
        <f>L36</f>
        <v>5</v>
      </c>
      <c r="M37" s="110">
        <f>M36</f>
        <v>5</v>
      </c>
      <c r="N37" s="1326"/>
      <c r="O37" s="111"/>
      <c r="P37" s="111"/>
      <c r="Q37" s="112"/>
      <c r="R37" s="132"/>
      <c r="S37" s="132"/>
      <c r="T37" s="133"/>
      <c r="U37" s="132"/>
      <c r="V37" s="132"/>
      <c r="W37" s="132"/>
    </row>
    <row r="38" spans="1:23" ht="14.25" customHeight="1">
      <c r="A38" s="1376" t="s">
        <v>12</v>
      </c>
      <c r="B38" s="1378" t="s">
        <v>14</v>
      </c>
      <c r="C38" s="1345" t="s">
        <v>64</v>
      </c>
      <c r="D38" s="1338" t="s">
        <v>76</v>
      </c>
      <c r="E38" s="1342" t="s">
        <v>89</v>
      </c>
      <c r="F38" s="1340" t="s">
        <v>87</v>
      </c>
      <c r="G38" s="88" t="s">
        <v>109</v>
      </c>
      <c r="H38" s="89">
        <v>55.7</v>
      </c>
      <c r="I38" s="50"/>
      <c r="J38" s="183">
        <v>0</v>
      </c>
      <c r="K38" s="91"/>
      <c r="L38" s="92">
        <v>56</v>
      </c>
      <c r="M38" s="52">
        <v>60</v>
      </c>
      <c r="N38" s="1325"/>
      <c r="O38" s="75"/>
      <c r="P38" s="76"/>
      <c r="Q38" s="113"/>
      <c r="R38" s="132"/>
      <c r="S38" s="132"/>
      <c r="T38" s="133"/>
      <c r="U38" s="132"/>
      <c r="V38" s="132"/>
      <c r="W38" s="132"/>
    </row>
    <row r="39" spans="1:23" ht="12" customHeight="1" thickBot="1">
      <c r="A39" s="1377"/>
      <c r="B39" s="1379"/>
      <c r="C39" s="1346"/>
      <c r="D39" s="1339"/>
      <c r="E39" s="1341"/>
      <c r="F39" s="1341"/>
      <c r="G39" s="102" t="s">
        <v>13</v>
      </c>
      <c r="H39" s="103">
        <f>H38</f>
        <v>55.7</v>
      </c>
      <c r="I39" s="103">
        <f t="shared" ref="I39:J39" si="10">I38</f>
        <v>0</v>
      </c>
      <c r="J39" s="103">
        <f t="shared" si="10"/>
        <v>0</v>
      </c>
      <c r="K39" s="103">
        <f t="shared" ref="K39" si="11">K38</f>
        <v>0</v>
      </c>
      <c r="L39" s="107">
        <f>L38</f>
        <v>56</v>
      </c>
      <c r="M39" s="110">
        <f>M38</f>
        <v>60</v>
      </c>
      <c r="N39" s="1326"/>
      <c r="O39" s="80"/>
      <c r="P39" s="80"/>
      <c r="Q39" s="81"/>
      <c r="R39" s="132"/>
      <c r="S39" s="132"/>
      <c r="T39" s="133"/>
      <c r="U39" s="132"/>
      <c r="V39" s="132"/>
      <c r="W39" s="132"/>
    </row>
    <row r="40" spans="1:23" ht="14.25" customHeight="1">
      <c r="A40" s="1376" t="s">
        <v>12</v>
      </c>
      <c r="B40" s="1378" t="s">
        <v>14</v>
      </c>
      <c r="C40" s="1345" t="s">
        <v>65</v>
      </c>
      <c r="D40" s="1338" t="s">
        <v>111</v>
      </c>
      <c r="E40" s="1342" t="s">
        <v>89</v>
      </c>
      <c r="F40" s="1340" t="s">
        <v>86</v>
      </c>
      <c r="G40" s="88" t="s">
        <v>109</v>
      </c>
      <c r="H40" s="89">
        <v>8</v>
      </c>
      <c r="I40" s="50"/>
      <c r="J40" s="183">
        <v>0</v>
      </c>
      <c r="K40" s="91"/>
      <c r="L40" s="92">
        <v>8</v>
      </c>
      <c r="M40" s="52">
        <v>8</v>
      </c>
      <c r="N40" s="1325"/>
      <c r="O40" s="75"/>
      <c r="P40" s="76"/>
      <c r="Q40" s="113"/>
      <c r="R40" s="132"/>
      <c r="S40" s="132"/>
      <c r="T40" s="133"/>
      <c r="U40" s="132"/>
      <c r="V40" s="132"/>
      <c r="W40" s="132"/>
    </row>
    <row r="41" spans="1:23" ht="12" customHeight="1" thickBot="1">
      <c r="A41" s="1377"/>
      <c r="B41" s="1379"/>
      <c r="C41" s="1346"/>
      <c r="D41" s="1339"/>
      <c r="E41" s="1341"/>
      <c r="F41" s="1341"/>
      <c r="G41" s="102" t="s">
        <v>13</v>
      </c>
      <c r="H41" s="103">
        <f>H40</f>
        <v>8</v>
      </c>
      <c r="I41" s="103">
        <f t="shared" ref="I41:J41" si="12">I40</f>
        <v>0</v>
      </c>
      <c r="J41" s="103">
        <f t="shared" si="12"/>
        <v>0</v>
      </c>
      <c r="K41" s="106">
        <f>SUM(K40:K40)</f>
        <v>0</v>
      </c>
      <c r="L41" s="107">
        <f>L40</f>
        <v>8</v>
      </c>
      <c r="M41" s="110">
        <f>M40</f>
        <v>8</v>
      </c>
      <c r="N41" s="1326"/>
      <c r="O41" s="80"/>
      <c r="P41" s="80"/>
      <c r="Q41" s="81"/>
      <c r="R41" s="132"/>
      <c r="S41" s="132"/>
      <c r="T41" s="133"/>
      <c r="U41" s="132"/>
      <c r="V41" s="132"/>
      <c r="W41" s="132"/>
    </row>
    <row r="42" spans="1:23" ht="17.25" customHeight="1" thickBot="1">
      <c r="A42" s="1376" t="s">
        <v>12</v>
      </c>
      <c r="B42" s="1378" t="s">
        <v>14</v>
      </c>
      <c r="C42" s="1345" t="s">
        <v>66</v>
      </c>
      <c r="D42" s="1338" t="s">
        <v>117</v>
      </c>
      <c r="E42" s="1342" t="s">
        <v>89</v>
      </c>
      <c r="F42" s="1510" t="s">
        <v>118</v>
      </c>
      <c r="G42" s="88" t="s">
        <v>109</v>
      </c>
      <c r="H42" s="89">
        <v>185.3</v>
      </c>
      <c r="I42" s="50"/>
      <c r="J42" s="183">
        <v>0</v>
      </c>
      <c r="K42" s="91"/>
      <c r="L42" s="92">
        <v>190</v>
      </c>
      <c r="M42" s="52">
        <v>195</v>
      </c>
      <c r="N42" s="1336" t="s">
        <v>113</v>
      </c>
      <c r="O42" s="75">
        <v>1400</v>
      </c>
      <c r="P42" s="76" t="s">
        <v>95</v>
      </c>
      <c r="Q42" s="93" t="s">
        <v>95</v>
      </c>
      <c r="R42" s="136"/>
      <c r="S42" s="132"/>
      <c r="T42" s="133"/>
      <c r="U42" s="132"/>
      <c r="V42" s="132"/>
      <c r="W42" s="132"/>
    </row>
    <row r="43" spans="1:23" ht="11.25" customHeight="1" thickBot="1">
      <c r="A43" s="1380"/>
      <c r="B43" s="1381"/>
      <c r="C43" s="1382"/>
      <c r="D43" s="1383"/>
      <c r="E43" s="1355"/>
      <c r="F43" s="1386"/>
      <c r="G43" s="88" t="s">
        <v>109</v>
      </c>
      <c r="H43" s="94">
        <v>13.4</v>
      </c>
      <c r="I43" s="95"/>
      <c r="J43" s="184">
        <v>0</v>
      </c>
      <c r="K43" s="97"/>
      <c r="L43" s="98">
        <v>15</v>
      </c>
      <c r="M43" s="99">
        <v>17</v>
      </c>
      <c r="N43" s="1337"/>
      <c r="O43" s="100"/>
      <c r="P43" s="100"/>
      <c r="Q43" s="101"/>
      <c r="R43" s="132"/>
      <c r="S43" s="132"/>
      <c r="T43" s="133"/>
      <c r="U43" s="132"/>
      <c r="V43" s="132"/>
      <c r="W43" s="132"/>
    </row>
    <row r="44" spans="1:23" ht="14.25" customHeight="1" thickBot="1">
      <c r="A44" s="1377"/>
      <c r="B44" s="1379"/>
      <c r="C44" s="1346"/>
      <c r="D44" s="1339"/>
      <c r="E44" s="1341"/>
      <c r="F44" s="1341"/>
      <c r="G44" s="102" t="s">
        <v>13</v>
      </c>
      <c r="H44" s="103">
        <f>H42+H43</f>
        <v>198.70000000000002</v>
      </c>
      <c r="I44" s="103">
        <f t="shared" ref="I44:J44" si="13">I42+I43</f>
        <v>0</v>
      </c>
      <c r="J44" s="103">
        <f t="shared" si="13"/>
        <v>0</v>
      </c>
      <c r="K44" s="106">
        <f>SUM(K42:K43)</f>
        <v>0</v>
      </c>
      <c r="L44" s="107">
        <f>L42+L43</f>
        <v>205</v>
      </c>
      <c r="M44" s="108">
        <f>M42+M43</f>
        <v>212</v>
      </c>
      <c r="N44" s="1334"/>
      <c r="O44" s="80"/>
      <c r="P44" s="80"/>
      <c r="Q44" s="81"/>
      <c r="R44" s="132"/>
      <c r="S44" s="132"/>
      <c r="T44" s="133"/>
      <c r="U44" s="132"/>
      <c r="V44" s="132"/>
      <c r="W44" s="132"/>
    </row>
    <row r="45" spans="1:23" ht="14.25" customHeight="1">
      <c r="A45" s="1376" t="s">
        <v>12</v>
      </c>
      <c r="B45" s="1378" t="s">
        <v>14</v>
      </c>
      <c r="C45" s="1345" t="s">
        <v>67</v>
      </c>
      <c r="D45" s="1338" t="s">
        <v>77</v>
      </c>
      <c r="E45" s="1342" t="s">
        <v>89</v>
      </c>
      <c r="F45" s="1340" t="s">
        <v>71</v>
      </c>
      <c r="G45" s="88" t="s">
        <v>109</v>
      </c>
      <c r="H45" s="89">
        <v>15.8</v>
      </c>
      <c r="I45" s="50"/>
      <c r="J45" s="183">
        <v>0</v>
      </c>
      <c r="K45" s="91"/>
      <c r="L45" s="92">
        <v>16</v>
      </c>
      <c r="M45" s="52">
        <v>17</v>
      </c>
      <c r="N45" s="1323" t="s">
        <v>102</v>
      </c>
      <c r="O45" s="76">
        <v>1500</v>
      </c>
      <c r="P45" s="76" t="s">
        <v>95</v>
      </c>
      <c r="Q45" s="93" t="s">
        <v>95</v>
      </c>
      <c r="R45" s="132"/>
      <c r="S45" s="132"/>
      <c r="T45" s="133"/>
      <c r="U45" s="132"/>
      <c r="V45" s="132"/>
      <c r="W45" s="132"/>
    </row>
    <row r="46" spans="1:23" ht="19.5" customHeight="1" thickBot="1">
      <c r="A46" s="1377"/>
      <c r="B46" s="1379"/>
      <c r="C46" s="1346"/>
      <c r="D46" s="1339"/>
      <c r="E46" s="1341"/>
      <c r="F46" s="1341"/>
      <c r="G46" s="102" t="s">
        <v>13</v>
      </c>
      <c r="H46" s="103">
        <f>H45</f>
        <v>15.8</v>
      </c>
      <c r="I46" s="103">
        <f t="shared" ref="I46:J46" si="14">I45</f>
        <v>0</v>
      </c>
      <c r="J46" s="103">
        <f t="shared" si="14"/>
        <v>0</v>
      </c>
      <c r="K46" s="106">
        <f>SUM(K45:K45)</f>
        <v>0</v>
      </c>
      <c r="L46" s="107">
        <f>L45</f>
        <v>16</v>
      </c>
      <c r="M46" s="110">
        <f>M45</f>
        <v>17</v>
      </c>
      <c r="N46" s="1324"/>
      <c r="O46" s="80"/>
      <c r="P46" s="80"/>
      <c r="Q46" s="81"/>
      <c r="R46" s="132"/>
      <c r="S46" s="132"/>
      <c r="T46" s="133"/>
      <c r="U46" s="132"/>
      <c r="V46" s="132"/>
      <c r="W46" s="132"/>
    </row>
    <row r="47" spans="1:23" ht="14.25" customHeight="1">
      <c r="A47" s="1376" t="s">
        <v>12</v>
      </c>
      <c r="B47" s="1378" t="s">
        <v>14</v>
      </c>
      <c r="C47" s="1345" t="s">
        <v>68</v>
      </c>
      <c r="D47" s="1338" t="s">
        <v>78</v>
      </c>
      <c r="E47" s="1342" t="s">
        <v>89</v>
      </c>
      <c r="F47" s="1340" t="s">
        <v>87</v>
      </c>
      <c r="G47" s="88" t="s">
        <v>109</v>
      </c>
      <c r="H47" s="89">
        <v>12.8</v>
      </c>
      <c r="I47" s="50"/>
      <c r="J47" s="183">
        <v>0</v>
      </c>
      <c r="K47" s="91"/>
      <c r="L47" s="92">
        <v>13</v>
      </c>
      <c r="M47" s="52">
        <v>14</v>
      </c>
      <c r="N47" s="1325"/>
      <c r="O47" s="75"/>
      <c r="P47" s="76"/>
      <c r="Q47" s="113"/>
      <c r="R47" s="132"/>
      <c r="S47" s="132"/>
      <c r="T47" s="133"/>
      <c r="U47" s="132"/>
      <c r="V47" s="132"/>
      <c r="W47" s="132"/>
    </row>
    <row r="48" spans="1:23" ht="34.799999999999997" customHeight="1" thickBot="1">
      <c r="A48" s="1377"/>
      <c r="B48" s="1379"/>
      <c r="C48" s="1346"/>
      <c r="D48" s="1339"/>
      <c r="E48" s="1341"/>
      <c r="F48" s="1341"/>
      <c r="G48" s="102" t="s">
        <v>13</v>
      </c>
      <c r="H48" s="103">
        <f>H47</f>
        <v>12.8</v>
      </c>
      <c r="I48" s="103">
        <f t="shared" ref="I48:J48" si="15">I47</f>
        <v>0</v>
      </c>
      <c r="J48" s="103">
        <f t="shared" si="15"/>
        <v>0</v>
      </c>
      <c r="K48" s="106">
        <f>SUM(K47:K47)</f>
        <v>0</v>
      </c>
      <c r="L48" s="107">
        <f>L47</f>
        <v>13</v>
      </c>
      <c r="M48" s="110">
        <f>M47</f>
        <v>14</v>
      </c>
      <c r="N48" s="1326"/>
      <c r="O48" s="80"/>
      <c r="P48" s="80"/>
      <c r="Q48" s="81"/>
      <c r="R48" s="132"/>
      <c r="S48" s="132"/>
      <c r="T48" s="133"/>
      <c r="U48" s="132"/>
      <c r="V48" s="132"/>
      <c r="W48" s="132"/>
    </row>
    <row r="49" spans="1:23" ht="11.25" customHeight="1">
      <c r="A49" s="1376" t="s">
        <v>12</v>
      </c>
      <c r="B49" s="1378" t="s">
        <v>14</v>
      </c>
      <c r="C49" s="1345" t="s">
        <v>69</v>
      </c>
      <c r="D49" s="1338" t="s">
        <v>79</v>
      </c>
      <c r="E49" s="1342" t="s">
        <v>89</v>
      </c>
      <c r="F49" s="1367" t="s">
        <v>71</v>
      </c>
      <c r="G49" s="88" t="s">
        <v>109</v>
      </c>
      <c r="H49" s="89">
        <v>0.6</v>
      </c>
      <c r="I49" s="50"/>
      <c r="J49" s="183">
        <v>0</v>
      </c>
      <c r="K49" s="91"/>
      <c r="L49" s="114">
        <v>1</v>
      </c>
      <c r="M49" s="52">
        <v>1</v>
      </c>
      <c r="N49" s="1325"/>
      <c r="O49" s="76"/>
      <c r="P49" s="76"/>
      <c r="Q49" s="93"/>
      <c r="R49" s="132"/>
      <c r="S49" s="132"/>
      <c r="T49" s="133"/>
      <c r="U49" s="132"/>
      <c r="V49" s="132"/>
      <c r="W49" s="132"/>
    </row>
    <row r="50" spans="1:23" ht="18" customHeight="1" thickBot="1">
      <c r="A50" s="1377"/>
      <c r="B50" s="1379"/>
      <c r="C50" s="1346"/>
      <c r="D50" s="1339"/>
      <c r="E50" s="1341"/>
      <c r="F50" s="1368"/>
      <c r="G50" s="102" t="s">
        <v>13</v>
      </c>
      <c r="H50" s="103">
        <f>H49</f>
        <v>0.6</v>
      </c>
      <c r="I50" s="103">
        <f t="shared" ref="I50:J50" si="16">I49</f>
        <v>0</v>
      </c>
      <c r="J50" s="103">
        <f t="shared" si="16"/>
        <v>0</v>
      </c>
      <c r="K50" s="106">
        <f>SUM(K49:K49)</f>
        <v>0</v>
      </c>
      <c r="L50" s="107">
        <f>L49</f>
        <v>1</v>
      </c>
      <c r="M50" s="110">
        <f>M49</f>
        <v>1</v>
      </c>
      <c r="N50" s="1335"/>
      <c r="O50" s="111"/>
      <c r="P50" s="111"/>
      <c r="Q50" s="112"/>
      <c r="R50" s="132"/>
      <c r="S50" s="132"/>
      <c r="T50" s="133"/>
      <c r="U50" s="132"/>
      <c r="V50" s="132"/>
      <c r="W50" s="132"/>
    </row>
    <row r="51" spans="1:23" ht="18" customHeight="1">
      <c r="A51" s="1376" t="s">
        <v>12</v>
      </c>
      <c r="B51" s="1378" t="s">
        <v>14</v>
      </c>
      <c r="C51" s="1345" t="s">
        <v>70</v>
      </c>
      <c r="D51" s="1338" t="s">
        <v>107</v>
      </c>
      <c r="E51" s="1342" t="s">
        <v>89</v>
      </c>
      <c r="F51" s="1367" t="s">
        <v>108</v>
      </c>
      <c r="G51" s="88" t="s">
        <v>109</v>
      </c>
      <c r="H51" s="89">
        <v>54.6</v>
      </c>
      <c r="I51" s="50"/>
      <c r="J51" s="183">
        <v>0</v>
      </c>
      <c r="K51" s="91"/>
      <c r="L51" s="114">
        <v>55</v>
      </c>
      <c r="M51" s="52">
        <v>55</v>
      </c>
      <c r="N51" s="1325"/>
      <c r="O51" s="76"/>
      <c r="P51" s="76"/>
      <c r="Q51" s="93"/>
      <c r="R51" s="132"/>
      <c r="S51" s="132"/>
      <c r="T51" s="133"/>
      <c r="U51" s="132"/>
      <c r="V51" s="132"/>
      <c r="W51" s="132"/>
    </row>
    <row r="52" spans="1:23" ht="18.600000000000001" customHeight="1" thickBot="1">
      <c r="A52" s="1377"/>
      <c r="B52" s="1379"/>
      <c r="C52" s="1346"/>
      <c r="D52" s="1339"/>
      <c r="E52" s="1341"/>
      <c r="F52" s="1368"/>
      <c r="G52" s="102" t="s">
        <v>13</v>
      </c>
      <c r="H52" s="103">
        <f>H51</f>
        <v>54.6</v>
      </c>
      <c r="I52" s="103">
        <f t="shared" ref="I52:K52" si="17">I51</f>
        <v>0</v>
      </c>
      <c r="J52" s="103">
        <f t="shared" si="17"/>
        <v>0</v>
      </c>
      <c r="K52" s="103">
        <f t="shared" si="17"/>
        <v>0</v>
      </c>
      <c r="L52" s="107">
        <f>L51</f>
        <v>55</v>
      </c>
      <c r="M52" s="110">
        <f>M51</f>
        <v>55</v>
      </c>
      <c r="N52" s="1335"/>
      <c r="O52" s="111"/>
      <c r="P52" s="111"/>
      <c r="Q52" s="112"/>
      <c r="R52" s="132"/>
      <c r="S52" s="132"/>
      <c r="T52" s="133"/>
      <c r="U52" s="132"/>
      <c r="V52" s="132"/>
      <c r="W52" s="132"/>
    </row>
    <row r="53" spans="1:23" ht="14.25" customHeight="1">
      <c r="A53" s="1376" t="s">
        <v>12</v>
      </c>
      <c r="B53" s="1378" t="s">
        <v>14</v>
      </c>
      <c r="C53" s="1345" t="s">
        <v>71</v>
      </c>
      <c r="D53" s="1338" t="s">
        <v>122</v>
      </c>
      <c r="E53" s="1342" t="s">
        <v>89</v>
      </c>
      <c r="F53" s="1367" t="s">
        <v>124</v>
      </c>
      <c r="G53" s="88" t="s">
        <v>109</v>
      </c>
      <c r="H53" s="89">
        <v>0.2</v>
      </c>
      <c r="I53" s="50"/>
      <c r="J53" s="90"/>
      <c r="K53" s="91"/>
      <c r="L53" s="114">
        <v>0.2</v>
      </c>
      <c r="M53" s="52">
        <v>0.2</v>
      </c>
      <c r="N53" s="1325"/>
      <c r="O53" s="76"/>
      <c r="P53" s="76"/>
      <c r="Q53" s="93"/>
      <c r="R53" s="132"/>
      <c r="S53" s="132"/>
      <c r="T53" s="133"/>
      <c r="U53" s="132"/>
      <c r="V53" s="132"/>
      <c r="W53" s="132"/>
    </row>
    <row r="54" spans="1:23" ht="58.8" customHeight="1" thickBot="1">
      <c r="A54" s="1377"/>
      <c r="B54" s="1379"/>
      <c r="C54" s="1346"/>
      <c r="D54" s="1339"/>
      <c r="E54" s="1341"/>
      <c r="F54" s="1368"/>
      <c r="G54" s="102" t="s">
        <v>13</v>
      </c>
      <c r="H54" s="103">
        <f>H53</f>
        <v>0.2</v>
      </c>
      <c r="I54" s="103">
        <f t="shared" ref="I54:J54" si="18">I53</f>
        <v>0</v>
      </c>
      <c r="J54" s="103">
        <f t="shared" si="18"/>
        <v>0</v>
      </c>
      <c r="K54" s="106">
        <f>SUM(K53:K53)</f>
        <v>0</v>
      </c>
      <c r="L54" s="107">
        <f>L53</f>
        <v>0.2</v>
      </c>
      <c r="M54" s="110">
        <f>M53</f>
        <v>0.2</v>
      </c>
      <c r="N54" s="1335"/>
      <c r="O54" s="111"/>
      <c r="P54" s="111"/>
      <c r="Q54" s="112"/>
      <c r="R54" s="132"/>
      <c r="S54" s="132"/>
      <c r="T54" s="133"/>
      <c r="U54" s="132"/>
      <c r="V54" s="132"/>
      <c r="W54" s="132"/>
    </row>
    <row r="55" spans="1:23" ht="15.75" customHeight="1" thickBot="1">
      <c r="A55" s="116" t="s">
        <v>12</v>
      </c>
      <c r="B55" s="86" t="s">
        <v>14</v>
      </c>
      <c r="C55" s="1327" t="s">
        <v>15</v>
      </c>
      <c r="D55" s="1328"/>
      <c r="E55" s="1329"/>
      <c r="F55" s="1329"/>
      <c r="G55" s="1330"/>
      <c r="H55" s="115">
        <f>H28+H31+H33+H35+H37+H39+H41+H44+H46+H48+H54+H50+H52</f>
        <v>459.40000000000003</v>
      </c>
      <c r="I55" s="115">
        <f t="shared" ref="I55:J55" si="19">I28+I31+I33+I35+I37+I39+I41+I44+I46+I48+I54+I50+I52</f>
        <v>0</v>
      </c>
      <c r="J55" s="115">
        <f t="shared" si="19"/>
        <v>0</v>
      </c>
      <c r="K55" s="115">
        <f t="shared" ref="K55:M55" si="20">K28+K31+K33+K35+K37+K39+K41+K44+K46+K48+K54+K50+K52</f>
        <v>0</v>
      </c>
      <c r="L55" s="115">
        <f>L28+L31+L33+L35+L37+L39+L41+L44+L46+L48+L54+L50+L52</f>
        <v>472.8</v>
      </c>
      <c r="M55" s="115">
        <f t="shared" si="20"/>
        <v>492.2</v>
      </c>
      <c r="N55" s="87"/>
      <c r="O55" s="117"/>
      <c r="P55" s="117"/>
      <c r="Q55" s="118"/>
      <c r="R55" s="132"/>
      <c r="S55" s="132"/>
      <c r="T55" s="133"/>
      <c r="U55" s="132"/>
      <c r="V55" s="132"/>
      <c r="W55" s="132"/>
    </row>
    <row r="56" spans="1:23" ht="14.25" customHeight="1" thickBot="1">
      <c r="A56" s="41" t="s">
        <v>12</v>
      </c>
      <c r="B56" s="42" t="s">
        <v>58</v>
      </c>
      <c r="C56" s="1363" t="s">
        <v>81</v>
      </c>
      <c r="D56" s="1364"/>
      <c r="E56" s="1365"/>
      <c r="F56" s="1365"/>
      <c r="G56" s="1364"/>
      <c r="H56" s="1364"/>
      <c r="I56" s="1364"/>
      <c r="J56" s="1364"/>
      <c r="K56" s="1364"/>
      <c r="L56" s="1364"/>
      <c r="M56" s="1364"/>
      <c r="N56" s="1364"/>
      <c r="O56" s="1364"/>
      <c r="P56" s="1364"/>
      <c r="Q56" s="1366"/>
      <c r="R56" s="132"/>
      <c r="S56" s="132"/>
      <c r="T56" s="133"/>
      <c r="U56" s="132"/>
      <c r="V56" s="132"/>
      <c r="W56" s="132"/>
    </row>
    <row r="57" spans="1:23" ht="14.25" customHeight="1">
      <c r="A57" s="1376" t="s">
        <v>12</v>
      </c>
      <c r="B57" s="1378" t="s">
        <v>58</v>
      </c>
      <c r="C57" s="1345" t="s">
        <v>12</v>
      </c>
      <c r="D57" s="1338" t="s">
        <v>103</v>
      </c>
      <c r="E57" s="1342" t="s">
        <v>89</v>
      </c>
      <c r="F57" s="1340" t="s">
        <v>62</v>
      </c>
      <c r="G57" s="88" t="s">
        <v>61</v>
      </c>
      <c r="H57" s="89">
        <v>23.2</v>
      </c>
      <c r="I57" s="50"/>
      <c r="J57" s="90"/>
      <c r="K57" s="91"/>
      <c r="L57" s="92">
        <v>25</v>
      </c>
      <c r="M57" s="52">
        <v>25</v>
      </c>
      <c r="N57" s="1325" t="s">
        <v>104</v>
      </c>
      <c r="O57" s="75">
        <v>2</v>
      </c>
      <c r="P57" s="76" t="s">
        <v>82</v>
      </c>
      <c r="Q57" s="77">
        <v>2</v>
      </c>
      <c r="R57" s="132"/>
      <c r="S57" s="132"/>
      <c r="T57" s="133"/>
      <c r="U57" s="132"/>
      <c r="V57" s="132"/>
      <c r="W57" s="132"/>
    </row>
    <row r="58" spans="1:23" ht="11.25" customHeight="1">
      <c r="A58" s="1380"/>
      <c r="B58" s="1381"/>
      <c r="C58" s="1382"/>
      <c r="D58" s="1383"/>
      <c r="E58" s="1355"/>
      <c r="F58" s="1386"/>
      <c r="G58" s="109"/>
      <c r="H58" s="94"/>
      <c r="I58" s="95"/>
      <c r="J58" s="96"/>
      <c r="K58" s="97"/>
      <c r="L58" s="98"/>
      <c r="M58" s="99">
        <v>0</v>
      </c>
      <c r="N58" s="1385"/>
      <c r="O58" s="78"/>
      <c r="P58" s="78"/>
      <c r="Q58" s="79"/>
      <c r="R58" s="132"/>
      <c r="S58" s="132"/>
      <c r="T58" s="133"/>
      <c r="U58" s="132"/>
      <c r="V58" s="132"/>
      <c r="W58" s="132"/>
    </row>
    <row r="59" spans="1:23" ht="34.200000000000003" customHeight="1" thickBot="1">
      <c r="A59" s="1377"/>
      <c r="B59" s="1379"/>
      <c r="C59" s="1346"/>
      <c r="D59" s="1339"/>
      <c r="E59" s="1341"/>
      <c r="F59" s="1341"/>
      <c r="G59" s="102" t="s">
        <v>13</v>
      </c>
      <c r="H59" s="103">
        <f t="shared" ref="H59:M59" si="21">H57</f>
        <v>23.2</v>
      </c>
      <c r="I59" s="103">
        <f t="shared" si="21"/>
        <v>0</v>
      </c>
      <c r="J59" s="103">
        <f t="shared" si="21"/>
        <v>0</v>
      </c>
      <c r="K59" s="103">
        <f t="shared" si="21"/>
        <v>0</v>
      </c>
      <c r="L59" s="103">
        <f t="shared" si="21"/>
        <v>25</v>
      </c>
      <c r="M59" s="103">
        <f t="shared" si="21"/>
        <v>25</v>
      </c>
      <c r="N59" s="1326"/>
      <c r="O59" s="80"/>
      <c r="P59" s="80"/>
      <c r="Q59" s="81"/>
      <c r="R59" s="132"/>
      <c r="S59" s="132"/>
      <c r="T59" s="133"/>
      <c r="U59" s="132"/>
      <c r="V59" s="132"/>
      <c r="W59" s="132"/>
    </row>
    <row r="60" spans="1:23" ht="14.25" customHeight="1" thickBot="1">
      <c r="A60" s="116" t="s">
        <v>12</v>
      </c>
      <c r="B60" s="86" t="s">
        <v>58</v>
      </c>
      <c r="C60" s="1327" t="s">
        <v>15</v>
      </c>
      <c r="D60" s="1328"/>
      <c r="E60" s="1329"/>
      <c r="F60" s="1329"/>
      <c r="G60" s="1330"/>
      <c r="H60" s="115">
        <f t="shared" ref="H60:M60" si="22">H59</f>
        <v>23.2</v>
      </c>
      <c r="I60" s="115">
        <f t="shared" si="22"/>
        <v>0</v>
      </c>
      <c r="J60" s="115">
        <f t="shared" si="22"/>
        <v>0</v>
      </c>
      <c r="K60" s="115">
        <f t="shared" si="22"/>
        <v>0</v>
      </c>
      <c r="L60" s="115">
        <f t="shared" si="22"/>
        <v>25</v>
      </c>
      <c r="M60" s="115">
        <f t="shared" si="22"/>
        <v>25</v>
      </c>
      <c r="N60" s="87"/>
      <c r="O60" s="117"/>
      <c r="P60" s="117"/>
      <c r="Q60" s="118"/>
      <c r="R60" s="132"/>
      <c r="S60" s="132"/>
      <c r="T60" s="133"/>
      <c r="U60" s="132"/>
      <c r="V60" s="132"/>
      <c r="W60" s="132"/>
    </row>
    <row r="61" spans="1:23" ht="15" customHeight="1" thickBot="1">
      <c r="A61" s="41" t="s">
        <v>12</v>
      </c>
      <c r="B61" s="42" t="s">
        <v>59</v>
      </c>
      <c r="C61" s="1363" t="s">
        <v>83</v>
      </c>
      <c r="D61" s="1364"/>
      <c r="E61" s="1365"/>
      <c r="F61" s="1365"/>
      <c r="G61" s="1364"/>
      <c r="H61" s="1364"/>
      <c r="I61" s="1364"/>
      <c r="J61" s="1364"/>
      <c r="K61" s="1364"/>
      <c r="L61" s="1364"/>
      <c r="M61" s="1364"/>
      <c r="N61" s="1364"/>
      <c r="O61" s="1365"/>
      <c r="P61" s="1365"/>
      <c r="Q61" s="1384"/>
      <c r="R61" s="132"/>
      <c r="S61" s="132"/>
      <c r="T61" s="133"/>
      <c r="U61" s="132"/>
      <c r="V61" s="132"/>
      <c r="W61" s="132"/>
    </row>
    <row r="62" spans="1:23" ht="18" customHeight="1">
      <c r="A62" s="1376" t="s">
        <v>12</v>
      </c>
      <c r="B62" s="1378" t="s">
        <v>59</v>
      </c>
      <c r="C62" s="1345" t="s">
        <v>12</v>
      </c>
      <c r="D62" s="1338" t="s">
        <v>105</v>
      </c>
      <c r="E62" s="1342" t="s">
        <v>89</v>
      </c>
      <c r="F62" s="1340" t="s">
        <v>62</v>
      </c>
      <c r="G62" s="88" t="s">
        <v>61</v>
      </c>
      <c r="H62" s="89">
        <v>5.8</v>
      </c>
      <c r="I62" s="50"/>
      <c r="J62" s="90"/>
      <c r="K62" s="91"/>
      <c r="L62" s="92">
        <v>6</v>
      </c>
      <c r="M62" s="52">
        <v>7</v>
      </c>
      <c r="N62" s="1387"/>
      <c r="O62" s="145"/>
      <c r="P62" s="146"/>
      <c r="Q62" s="147"/>
      <c r="R62" s="132"/>
      <c r="S62" s="132"/>
      <c r="T62" s="132"/>
      <c r="U62" s="132"/>
      <c r="V62" s="132"/>
      <c r="W62" s="132"/>
    </row>
    <row r="63" spans="1:23" ht="21" customHeight="1" thickBot="1">
      <c r="A63" s="1377"/>
      <c r="B63" s="1379"/>
      <c r="C63" s="1346"/>
      <c r="D63" s="1339"/>
      <c r="E63" s="1341"/>
      <c r="F63" s="1341"/>
      <c r="G63" s="102" t="s">
        <v>13</v>
      </c>
      <c r="H63" s="103">
        <f>H62</f>
        <v>5.8</v>
      </c>
      <c r="I63" s="104">
        <f>SUM(I62:I62)</f>
        <v>0</v>
      </c>
      <c r="J63" s="105"/>
      <c r="K63" s="106">
        <f>SUM(K62:K62)</f>
        <v>0</v>
      </c>
      <c r="L63" s="107">
        <f>L62</f>
        <v>6</v>
      </c>
      <c r="M63" s="110">
        <f>M62</f>
        <v>7</v>
      </c>
      <c r="N63" s="1388"/>
      <c r="O63" s="148"/>
      <c r="P63" s="149"/>
      <c r="Q63" s="150"/>
      <c r="R63" s="132"/>
      <c r="S63" s="132"/>
      <c r="T63" s="133"/>
      <c r="U63" s="132"/>
      <c r="V63" s="132"/>
      <c r="W63" s="132"/>
    </row>
    <row r="64" spans="1:23" ht="12.75" customHeight="1" thickBot="1">
      <c r="A64" s="116" t="s">
        <v>12</v>
      </c>
      <c r="B64" s="86" t="s">
        <v>59</v>
      </c>
      <c r="C64" s="1327" t="s">
        <v>15</v>
      </c>
      <c r="D64" s="1328"/>
      <c r="E64" s="1329"/>
      <c r="F64" s="1329"/>
      <c r="G64" s="1330"/>
      <c r="H64" s="115">
        <f>H63</f>
        <v>5.8</v>
      </c>
      <c r="I64" s="115">
        <f>I63</f>
        <v>0</v>
      </c>
      <c r="J64" s="115">
        <f>J63</f>
        <v>0</v>
      </c>
      <c r="K64" s="115">
        <f>K63</f>
        <v>0</v>
      </c>
      <c r="L64" s="115">
        <f>L63</f>
        <v>6</v>
      </c>
      <c r="M64" s="115">
        <f>M63</f>
        <v>7</v>
      </c>
      <c r="N64" s="87"/>
      <c r="O64" s="117"/>
      <c r="P64" s="117"/>
      <c r="Q64" s="118"/>
      <c r="R64" s="132"/>
      <c r="S64" s="132"/>
      <c r="T64" s="132"/>
      <c r="U64" s="132"/>
      <c r="V64" s="132"/>
      <c r="W64" s="132"/>
    </row>
    <row r="65" spans="1:23" ht="17.399999999999999" customHeight="1" thickBot="1">
      <c r="A65" s="116" t="s">
        <v>12</v>
      </c>
      <c r="B65" s="1356" t="s">
        <v>16</v>
      </c>
      <c r="C65" s="1356"/>
      <c r="D65" s="1356"/>
      <c r="E65" s="1356"/>
      <c r="F65" s="1356"/>
      <c r="G65" s="1357"/>
      <c r="H65" s="119">
        <f>H64+H60+H55+H24</f>
        <v>4785.3999999999996</v>
      </c>
      <c r="I65" s="119">
        <f t="shared" ref="I65:M65" si="23">I64+I60+I55+I24</f>
        <v>0</v>
      </c>
      <c r="J65" s="119">
        <f t="shared" si="23"/>
        <v>3161.8</v>
      </c>
      <c r="K65" s="119">
        <f t="shared" si="23"/>
        <v>41.7</v>
      </c>
      <c r="L65" s="119">
        <f>L64+L60+L55+L24</f>
        <v>4808.8</v>
      </c>
      <c r="M65" s="119">
        <f t="shared" si="23"/>
        <v>4894.2</v>
      </c>
      <c r="N65" s="71"/>
      <c r="O65" s="151"/>
      <c r="P65" s="151"/>
      <c r="Q65" s="152"/>
      <c r="R65" s="132"/>
      <c r="S65" s="132"/>
      <c r="T65" s="132"/>
      <c r="U65" s="132"/>
      <c r="V65" s="132"/>
      <c r="W65" s="132"/>
    </row>
    <row r="66" spans="1:23" ht="27" customHeight="1" thickBot="1">
      <c r="A66" s="40" t="s">
        <v>14</v>
      </c>
      <c r="B66" s="1358" t="s">
        <v>142</v>
      </c>
      <c r="C66" s="1359"/>
      <c r="D66" s="1359"/>
      <c r="E66" s="1359"/>
      <c r="F66" s="1359"/>
      <c r="G66" s="1359"/>
      <c r="H66" s="1359"/>
      <c r="I66" s="1359"/>
      <c r="J66" s="1359"/>
      <c r="K66" s="1359"/>
      <c r="L66" s="1359"/>
      <c r="M66" s="1359"/>
      <c r="N66" s="1359"/>
      <c r="O66" s="1359"/>
      <c r="P66" s="1359"/>
      <c r="Q66" s="1360"/>
      <c r="R66" s="132"/>
      <c r="S66" s="132"/>
      <c r="T66" s="132"/>
      <c r="U66" s="132"/>
      <c r="V66" s="132"/>
      <c r="W66" s="132"/>
    </row>
    <row r="67" spans="1:23" ht="23.25" customHeight="1" thickBot="1">
      <c r="A67" s="41" t="s">
        <v>14</v>
      </c>
      <c r="B67" s="42" t="s">
        <v>12</v>
      </c>
      <c r="C67" s="1361" t="s">
        <v>143</v>
      </c>
      <c r="D67" s="1361"/>
      <c r="E67" s="1361"/>
      <c r="F67" s="1361"/>
      <c r="G67" s="1361"/>
      <c r="H67" s="1361"/>
      <c r="I67" s="1361"/>
      <c r="J67" s="1361"/>
      <c r="K67" s="1361"/>
      <c r="L67" s="1361"/>
      <c r="M67" s="1361"/>
      <c r="N67" s="1361"/>
      <c r="O67" s="1361"/>
      <c r="P67" s="1361"/>
      <c r="Q67" s="1362"/>
      <c r="R67" s="132"/>
      <c r="S67" s="132"/>
      <c r="T67" s="132"/>
      <c r="U67" s="132"/>
      <c r="V67" s="132"/>
      <c r="W67" s="132"/>
    </row>
    <row r="68" spans="1:23" ht="24" customHeight="1">
      <c r="A68" s="21" t="s">
        <v>14</v>
      </c>
      <c r="B68" s="22" t="s">
        <v>12</v>
      </c>
      <c r="C68" s="1347" t="s">
        <v>12</v>
      </c>
      <c r="D68" s="1351" t="s">
        <v>112</v>
      </c>
      <c r="E68" s="1342" t="s">
        <v>89</v>
      </c>
      <c r="F68" s="1372" t="s">
        <v>92</v>
      </c>
      <c r="G68" s="1369" t="s">
        <v>61</v>
      </c>
      <c r="H68" s="49">
        <v>0</v>
      </c>
      <c r="I68" s="50"/>
      <c r="J68" s="50"/>
      <c r="K68" s="51"/>
      <c r="L68" s="52">
        <v>0</v>
      </c>
      <c r="M68" s="52">
        <v>0</v>
      </c>
      <c r="N68" s="1331" t="s">
        <v>145</v>
      </c>
      <c r="O68" s="159"/>
      <c r="P68" s="160"/>
      <c r="Q68" s="161"/>
      <c r="R68" s="132"/>
      <c r="S68" s="132"/>
      <c r="T68" s="133"/>
      <c r="U68" s="132"/>
      <c r="V68" s="132"/>
      <c r="W68" s="132"/>
    </row>
    <row r="69" spans="1:23" ht="25.5" customHeight="1" thickBot="1">
      <c r="A69" s="43"/>
      <c r="B69" s="44"/>
      <c r="C69" s="1348"/>
      <c r="D69" s="1352"/>
      <c r="E69" s="1354"/>
      <c r="F69" s="1373"/>
      <c r="G69" s="1370"/>
      <c r="H69" s="162"/>
      <c r="I69" s="163"/>
      <c r="J69" s="163"/>
      <c r="K69" s="164"/>
      <c r="L69" s="165"/>
      <c r="M69" s="165"/>
      <c r="N69" s="1332"/>
      <c r="O69" s="166"/>
      <c r="P69" s="167"/>
      <c r="Q69" s="168"/>
      <c r="R69" s="132"/>
      <c r="S69" s="132"/>
      <c r="T69" s="133"/>
      <c r="U69" s="132"/>
      <c r="V69" s="132"/>
      <c r="W69" s="132"/>
    </row>
    <row r="70" spans="1:23" ht="24.75" customHeight="1" thickBot="1">
      <c r="A70" s="43"/>
      <c r="B70" s="44"/>
      <c r="C70" s="1349"/>
      <c r="D70" s="1352"/>
      <c r="E70" s="1355"/>
      <c r="F70" s="1374"/>
      <c r="G70" s="1371"/>
      <c r="H70" s="53"/>
      <c r="I70" s="54"/>
      <c r="J70" s="54"/>
      <c r="K70" s="55"/>
      <c r="L70" s="56"/>
      <c r="M70" s="169"/>
      <c r="N70" s="1333" t="s">
        <v>144</v>
      </c>
      <c r="O70" s="170" t="s">
        <v>99</v>
      </c>
      <c r="P70" s="170" t="s">
        <v>99</v>
      </c>
      <c r="Q70" s="171" t="s">
        <v>99</v>
      </c>
      <c r="R70" s="132"/>
      <c r="S70" s="132"/>
      <c r="T70" s="133"/>
      <c r="U70" s="132"/>
      <c r="V70" s="132"/>
      <c r="W70" s="132"/>
    </row>
    <row r="71" spans="1:23" ht="15" customHeight="1" thickBot="1">
      <c r="A71" s="57"/>
      <c r="B71" s="23"/>
      <c r="C71" s="1350"/>
      <c r="D71" s="1353"/>
      <c r="E71" s="1341"/>
      <c r="F71" s="1375"/>
      <c r="G71" s="58" t="s">
        <v>13</v>
      </c>
      <c r="H71" s="59">
        <f>H68</f>
        <v>0</v>
      </c>
      <c r="I71" s="60">
        <f>I68</f>
        <v>0</v>
      </c>
      <c r="J71" s="60"/>
      <c r="K71" s="61">
        <f>K68</f>
        <v>0</v>
      </c>
      <c r="L71" s="62">
        <f>L70+L68</f>
        <v>0</v>
      </c>
      <c r="M71" s="63">
        <f>M70+M68</f>
        <v>0</v>
      </c>
      <c r="N71" s="1334"/>
      <c r="O71" s="172"/>
      <c r="P71" s="172"/>
      <c r="Q71" s="173"/>
      <c r="R71" s="132"/>
      <c r="S71" s="132"/>
      <c r="T71" s="133"/>
      <c r="U71" s="132"/>
      <c r="V71" s="132"/>
      <c r="W71" s="132"/>
    </row>
    <row r="72" spans="1:23" ht="14.25" customHeight="1" thickBot="1">
      <c r="A72" s="24" t="s">
        <v>14</v>
      </c>
      <c r="B72" s="64" t="s">
        <v>12</v>
      </c>
      <c r="C72" s="1503" t="s">
        <v>15</v>
      </c>
      <c r="D72" s="1504"/>
      <c r="E72" s="1504"/>
      <c r="F72" s="1504"/>
      <c r="G72" s="1504"/>
      <c r="H72" s="65">
        <f t="shared" ref="H72:M72" si="24">H71</f>
        <v>0</v>
      </c>
      <c r="I72" s="65">
        <f t="shared" si="24"/>
        <v>0</v>
      </c>
      <c r="J72" s="65">
        <f t="shared" si="24"/>
        <v>0</v>
      </c>
      <c r="K72" s="65">
        <f t="shared" si="24"/>
        <v>0</v>
      </c>
      <c r="L72" s="65">
        <f t="shared" si="24"/>
        <v>0</v>
      </c>
      <c r="M72" s="65">
        <f t="shared" si="24"/>
        <v>0</v>
      </c>
      <c r="N72" s="66"/>
      <c r="O72" s="67"/>
      <c r="P72" s="67"/>
      <c r="Q72" s="68"/>
      <c r="R72" s="132"/>
      <c r="S72" s="132"/>
      <c r="T72" s="132"/>
      <c r="U72" s="132"/>
      <c r="V72" s="132"/>
      <c r="W72" s="132"/>
    </row>
    <row r="73" spans="1:23" ht="14.25" customHeight="1" thickBot="1">
      <c r="A73" s="41" t="s">
        <v>14</v>
      </c>
      <c r="B73" s="1494" t="s">
        <v>16</v>
      </c>
      <c r="C73" s="1495"/>
      <c r="D73" s="1495"/>
      <c r="E73" s="1495"/>
      <c r="F73" s="1495"/>
      <c r="G73" s="1495"/>
      <c r="H73" s="69">
        <f t="shared" ref="H73:M73" si="25">H72</f>
        <v>0</v>
      </c>
      <c r="I73" s="69">
        <f t="shared" si="25"/>
        <v>0</v>
      </c>
      <c r="J73" s="69">
        <f t="shared" si="25"/>
        <v>0</v>
      </c>
      <c r="K73" s="69">
        <f t="shared" si="25"/>
        <v>0</v>
      </c>
      <c r="L73" s="69">
        <f t="shared" si="25"/>
        <v>0</v>
      </c>
      <c r="M73" s="69">
        <f t="shared" si="25"/>
        <v>0</v>
      </c>
      <c r="N73" s="70"/>
      <c r="O73" s="71"/>
      <c r="P73" s="71"/>
      <c r="Q73" s="72"/>
      <c r="R73" s="132"/>
      <c r="S73" s="132"/>
      <c r="T73" s="132"/>
      <c r="U73" s="132"/>
      <c r="V73" s="132"/>
      <c r="W73" s="132"/>
    </row>
    <row r="74" spans="1:23" ht="16.5" customHeight="1" thickBot="1">
      <c r="A74" s="40" t="s">
        <v>58</v>
      </c>
      <c r="B74" s="1358" t="s">
        <v>90</v>
      </c>
      <c r="C74" s="1359"/>
      <c r="D74" s="1359"/>
      <c r="E74" s="1359"/>
      <c r="F74" s="1359"/>
      <c r="G74" s="1359"/>
      <c r="H74" s="1359"/>
      <c r="I74" s="1359"/>
      <c r="J74" s="1359"/>
      <c r="K74" s="1359"/>
      <c r="L74" s="1359"/>
      <c r="M74" s="1359"/>
      <c r="N74" s="1359"/>
      <c r="O74" s="1359"/>
      <c r="P74" s="1359"/>
      <c r="Q74" s="1360"/>
      <c r="R74" s="132"/>
      <c r="S74" s="132"/>
      <c r="T74" s="132"/>
      <c r="U74" s="132"/>
      <c r="V74" s="132"/>
      <c r="W74" s="132"/>
    </row>
    <row r="75" spans="1:23" ht="24" customHeight="1" thickBot="1">
      <c r="A75" s="41" t="s">
        <v>58</v>
      </c>
      <c r="B75" s="42" t="s">
        <v>12</v>
      </c>
      <c r="C75" s="1361" t="s">
        <v>91</v>
      </c>
      <c r="D75" s="1361"/>
      <c r="E75" s="1361"/>
      <c r="F75" s="1361"/>
      <c r="G75" s="1361"/>
      <c r="H75" s="1361"/>
      <c r="I75" s="1361"/>
      <c r="J75" s="1361"/>
      <c r="K75" s="1361"/>
      <c r="L75" s="1361"/>
      <c r="M75" s="1361"/>
      <c r="N75" s="1361"/>
      <c r="O75" s="1361"/>
      <c r="P75" s="1361"/>
      <c r="Q75" s="1362"/>
      <c r="R75" s="132"/>
      <c r="S75" s="132"/>
      <c r="T75" s="132"/>
      <c r="U75" s="132"/>
      <c r="V75" s="132"/>
      <c r="W75" s="132"/>
    </row>
    <row r="76" spans="1:23" ht="20.25" customHeight="1" thickBot="1">
      <c r="A76" s="21" t="s">
        <v>58</v>
      </c>
      <c r="B76" s="22" t="s">
        <v>12</v>
      </c>
      <c r="C76" s="1347" t="s">
        <v>12</v>
      </c>
      <c r="D76" s="1351" t="s">
        <v>114</v>
      </c>
      <c r="E76" s="1342" t="s">
        <v>89</v>
      </c>
      <c r="F76" s="1372" t="s">
        <v>93</v>
      </c>
      <c r="G76" s="178" t="s">
        <v>61</v>
      </c>
      <c r="H76" s="49">
        <v>857</v>
      </c>
      <c r="I76" s="50">
        <v>0</v>
      </c>
      <c r="J76" s="50"/>
      <c r="K76" s="51">
        <v>857</v>
      </c>
      <c r="L76" s="52">
        <v>2904.3</v>
      </c>
      <c r="M76" s="114">
        <v>2210</v>
      </c>
      <c r="N76" s="1501" t="s">
        <v>94</v>
      </c>
      <c r="O76" s="73">
        <v>100</v>
      </c>
      <c r="P76" s="73">
        <v>100</v>
      </c>
      <c r="Q76" s="74">
        <v>100</v>
      </c>
      <c r="R76" s="132"/>
      <c r="S76" s="132"/>
      <c r="T76" s="132"/>
      <c r="U76" s="132"/>
      <c r="V76" s="132"/>
      <c r="W76" s="132"/>
    </row>
    <row r="77" spans="1:23" ht="40.5" customHeight="1" thickBot="1">
      <c r="A77" s="57"/>
      <c r="B77" s="23"/>
      <c r="C77" s="1350"/>
      <c r="D77" s="1353"/>
      <c r="E77" s="1341"/>
      <c r="F77" s="1375"/>
      <c r="G77" s="58" t="s">
        <v>13</v>
      </c>
      <c r="H77" s="59">
        <f>H76</f>
        <v>857</v>
      </c>
      <c r="I77" s="60">
        <f>I76</f>
        <v>0</v>
      </c>
      <c r="J77" s="60"/>
      <c r="K77" s="61">
        <f>K76</f>
        <v>857</v>
      </c>
      <c r="L77" s="62">
        <f>L76</f>
        <v>2904.3</v>
      </c>
      <c r="M77" s="62">
        <f>M76</f>
        <v>2210</v>
      </c>
      <c r="N77" s="1502"/>
      <c r="O77" s="73"/>
      <c r="P77" s="73"/>
      <c r="Q77" s="74"/>
      <c r="R77" s="132"/>
      <c r="S77" s="132"/>
      <c r="T77" s="132"/>
      <c r="U77" s="132"/>
      <c r="V77" s="132"/>
      <c r="W77" s="132"/>
    </row>
    <row r="78" spans="1:23" ht="40.5" customHeight="1">
      <c r="A78" s="21" t="s">
        <v>58</v>
      </c>
      <c r="B78" s="22" t="s">
        <v>12</v>
      </c>
      <c r="C78" s="1347" t="s">
        <v>14</v>
      </c>
      <c r="D78" s="1351" t="s">
        <v>115</v>
      </c>
      <c r="E78" s="1342" t="s">
        <v>89</v>
      </c>
      <c r="F78" s="1372" t="s">
        <v>93</v>
      </c>
      <c r="G78" s="178" t="s">
        <v>61</v>
      </c>
      <c r="H78" s="49">
        <v>313.5</v>
      </c>
      <c r="I78" s="50"/>
      <c r="J78" s="50"/>
      <c r="K78" s="51"/>
      <c r="L78" s="52">
        <v>300</v>
      </c>
      <c r="M78" s="114">
        <v>285</v>
      </c>
      <c r="N78" s="1499"/>
      <c r="O78" s="73"/>
      <c r="P78" s="73"/>
      <c r="Q78" s="74"/>
      <c r="R78" s="132"/>
      <c r="S78" s="132"/>
      <c r="T78" s="132"/>
      <c r="U78" s="132"/>
      <c r="V78" s="132"/>
      <c r="W78" s="132"/>
    </row>
    <row r="79" spans="1:23" ht="24" customHeight="1" thickBot="1">
      <c r="A79" s="57"/>
      <c r="B79" s="23"/>
      <c r="C79" s="1350"/>
      <c r="D79" s="1353"/>
      <c r="E79" s="1341"/>
      <c r="F79" s="1375"/>
      <c r="G79" s="58" t="s">
        <v>13</v>
      </c>
      <c r="H79" s="59">
        <f>H78</f>
        <v>313.5</v>
      </c>
      <c r="I79" s="59">
        <f t="shared" ref="I79:M79" si="26">I78</f>
        <v>0</v>
      </c>
      <c r="J79" s="59">
        <f t="shared" si="26"/>
        <v>0</v>
      </c>
      <c r="K79" s="59">
        <f t="shared" si="26"/>
        <v>0</v>
      </c>
      <c r="L79" s="59">
        <f t="shared" si="26"/>
        <v>300</v>
      </c>
      <c r="M79" s="59">
        <f t="shared" si="26"/>
        <v>285</v>
      </c>
      <c r="N79" s="1500"/>
      <c r="O79" s="153"/>
      <c r="P79" s="154"/>
      <c r="Q79" s="155"/>
      <c r="R79" s="132"/>
      <c r="S79" s="132"/>
      <c r="T79" s="132"/>
      <c r="U79" s="132"/>
      <c r="V79" s="132"/>
      <c r="W79" s="132"/>
    </row>
    <row r="80" spans="1:23" ht="14.25" customHeight="1">
      <c r="A80" s="21" t="s">
        <v>58</v>
      </c>
      <c r="B80" s="22" t="s">
        <v>12</v>
      </c>
      <c r="C80" s="1347" t="s">
        <v>58</v>
      </c>
      <c r="D80" s="1351" t="s">
        <v>127</v>
      </c>
      <c r="E80" s="1342" t="s">
        <v>89</v>
      </c>
      <c r="F80" s="1372" t="s">
        <v>93</v>
      </c>
      <c r="G80" s="1217" t="s">
        <v>61</v>
      </c>
      <c r="H80" s="49">
        <v>1853.6</v>
      </c>
      <c r="I80" s="50"/>
      <c r="J80" s="50"/>
      <c r="K80" s="51"/>
      <c r="L80" s="52">
        <v>1853.6</v>
      </c>
      <c r="M80" s="114">
        <v>782</v>
      </c>
      <c r="N80" s="1499"/>
      <c r="O80" s="73"/>
      <c r="P80" s="73"/>
      <c r="Q80" s="74"/>
      <c r="R80" s="132"/>
      <c r="S80" s="132"/>
      <c r="T80" s="132"/>
      <c r="U80" s="132"/>
      <c r="V80" s="132"/>
      <c r="W80" s="132"/>
    </row>
    <row r="81" spans="1:39" ht="10.5" customHeight="1" thickBot="1">
      <c r="A81" s="57"/>
      <c r="B81" s="23"/>
      <c r="C81" s="1350"/>
      <c r="D81" s="1353"/>
      <c r="E81" s="1341"/>
      <c r="F81" s="1375"/>
      <c r="G81" s="58" t="s">
        <v>13</v>
      </c>
      <c r="H81" s="59">
        <f>H80</f>
        <v>1853.6</v>
      </c>
      <c r="I81" s="59">
        <f t="shared" ref="I81:M81" si="27">I80</f>
        <v>0</v>
      </c>
      <c r="J81" s="59">
        <f t="shared" si="27"/>
        <v>0</v>
      </c>
      <c r="K81" s="59">
        <f t="shared" si="27"/>
        <v>0</v>
      </c>
      <c r="L81" s="59">
        <f t="shared" si="27"/>
        <v>1853.6</v>
      </c>
      <c r="M81" s="59">
        <f t="shared" si="27"/>
        <v>782</v>
      </c>
      <c r="N81" s="1500"/>
      <c r="O81" s="153"/>
      <c r="P81" s="154"/>
      <c r="Q81" s="155"/>
      <c r="R81" s="132"/>
      <c r="S81" s="132"/>
      <c r="T81" s="132"/>
      <c r="U81" s="132"/>
      <c r="V81" s="132"/>
      <c r="W81" s="132"/>
    </row>
    <row r="82" spans="1:39" ht="10.5" customHeight="1" thickBot="1">
      <c r="A82" s="24" t="s">
        <v>58</v>
      </c>
      <c r="B82" s="64" t="s">
        <v>12</v>
      </c>
      <c r="C82" s="1503" t="s">
        <v>15</v>
      </c>
      <c r="D82" s="1504"/>
      <c r="E82" s="1504"/>
      <c r="F82" s="1504"/>
      <c r="G82" s="1504"/>
      <c r="H82" s="65">
        <f>H81+H77+H79</f>
        <v>3024.1</v>
      </c>
      <c r="I82" s="65">
        <f t="shared" ref="I82:M82" si="28">I81+I77+I79</f>
        <v>0</v>
      </c>
      <c r="J82" s="65">
        <f t="shared" si="28"/>
        <v>0</v>
      </c>
      <c r="K82" s="65">
        <f t="shared" si="28"/>
        <v>857</v>
      </c>
      <c r="L82" s="65">
        <f t="shared" si="28"/>
        <v>5057.8999999999996</v>
      </c>
      <c r="M82" s="65">
        <f t="shared" si="28"/>
        <v>3277</v>
      </c>
      <c r="N82" s="66"/>
      <c r="O82" s="67"/>
      <c r="P82" s="67"/>
      <c r="Q82" s="68"/>
      <c r="R82" s="132"/>
      <c r="S82" s="132"/>
      <c r="T82" s="132"/>
      <c r="U82" s="132"/>
      <c r="V82" s="132"/>
      <c r="W82" s="132"/>
    </row>
    <row r="83" spans="1:39" ht="14.25" customHeight="1" thickBot="1">
      <c r="A83" s="41" t="s">
        <v>58</v>
      </c>
      <c r="B83" s="1494" t="s">
        <v>16</v>
      </c>
      <c r="C83" s="1495"/>
      <c r="D83" s="1495"/>
      <c r="E83" s="1495"/>
      <c r="F83" s="1495"/>
      <c r="G83" s="1495"/>
      <c r="H83" s="69">
        <f>H82</f>
        <v>3024.1</v>
      </c>
      <c r="I83" s="69">
        <f t="shared" ref="I83:M83" si="29">I82</f>
        <v>0</v>
      </c>
      <c r="J83" s="69">
        <f t="shared" si="29"/>
        <v>0</v>
      </c>
      <c r="K83" s="69">
        <f t="shared" si="29"/>
        <v>857</v>
      </c>
      <c r="L83" s="69">
        <f t="shared" si="29"/>
        <v>5057.8999999999996</v>
      </c>
      <c r="M83" s="69">
        <f t="shared" si="29"/>
        <v>3277</v>
      </c>
      <c r="N83" s="70"/>
      <c r="O83" s="71"/>
      <c r="P83" s="71"/>
      <c r="Q83" s="72"/>
      <c r="R83" s="132"/>
      <c r="S83" s="132"/>
      <c r="T83" s="132"/>
      <c r="U83" s="132"/>
      <c r="V83" s="132"/>
      <c r="W83" s="132"/>
    </row>
    <row r="84" spans="1:39" ht="14.25" customHeight="1" thickBot="1">
      <c r="A84" s="156" t="s">
        <v>12</v>
      </c>
      <c r="B84" s="1511" t="s">
        <v>17</v>
      </c>
      <c r="C84" s="1511"/>
      <c r="D84" s="1511"/>
      <c r="E84" s="1511"/>
      <c r="F84" s="1511"/>
      <c r="G84" s="1511"/>
      <c r="H84" s="120">
        <f>H83+H73+H65</f>
        <v>7809.5</v>
      </c>
      <c r="I84" s="120">
        <f t="shared" ref="I84:M84" si="30">I83+I73+I65</f>
        <v>0</v>
      </c>
      <c r="J84" s="120">
        <f t="shared" si="30"/>
        <v>3161.8</v>
      </c>
      <c r="K84" s="120">
        <f t="shared" si="30"/>
        <v>898.7</v>
      </c>
      <c r="L84" s="120">
        <f t="shared" si="30"/>
        <v>9866.7000000000007</v>
      </c>
      <c r="M84" s="120">
        <f t="shared" si="30"/>
        <v>8171.2</v>
      </c>
      <c r="N84" s="1496"/>
      <c r="O84" s="1497"/>
      <c r="P84" s="1497"/>
      <c r="Q84" s="1498"/>
      <c r="R84" s="132"/>
      <c r="S84" s="132"/>
      <c r="T84" s="132"/>
      <c r="U84" s="132"/>
      <c r="V84" s="132"/>
      <c r="W84" s="132"/>
    </row>
    <row r="85" spans="1:39" s="26" customFormat="1" ht="15.75" customHeight="1">
      <c r="A85" s="1489" t="s">
        <v>155</v>
      </c>
      <c r="B85" s="1490"/>
      <c r="C85" s="1490"/>
      <c r="D85" s="1490"/>
      <c r="E85" s="1490"/>
      <c r="F85" s="1490"/>
      <c r="G85" s="1490"/>
      <c r="H85" s="1490"/>
      <c r="I85" s="1490"/>
      <c r="J85" s="1490"/>
      <c r="K85" s="1490"/>
      <c r="L85" s="1490"/>
      <c r="M85" s="1490"/>
      <c r="N85" s="1490"/>
      <c r="O85" s="137"/>
      <c r="P85" s="137"/>
      <c r="Q85" s="137"/>
      <c r="R85" s="138"/>
      <c r="S85" s="138"/>
      <c r="T85" s="138"/>
      <c r="U85" s="138"/>
      <c r="V85" s="138"/>
      <c r="W85" s="138"/>
      <c r="X85" s="25"/>
      <c r="Y85" s="25"/>
      <c r="Z85" s="25"/>
      <c r="AA85" s="25"/>
      <c r="AB85" s="25"/>
      <c r="AC85" s="25"/>
      <c r="AD85" s="25"/>
      <c r="AE85" s="25"/>
      <c r="AF85" s="25"/>
      <c r="AG85" s="25"/>
      <c r="AH85" s="25"/>
      <c r="AI85" s="25"/>
      <c r="AJ85" s="25"/>
      <c r="AK85" s="25"/>
      <c r="AL85" s="25"/>
      <c r="AM85" s="25"/>
    </row>
    <row r="86" spans="1:39" s="26" customFormat="1" ht="15.75" customHeight="1">
      <c r="A86" s="247"/>
      <c r="B86" s="248"/>
      <c r="C86" s="248"/>
      <c r="D86" s="248"/>
      <c r="E86" s="248"/>
      <c r="F86" s="248"/>
      <c r="G86" s="248"/>
      <c r="H86" s="248"/>
      <c r="I86" s="248"/>
      <c r="J86" s="248"/>
      <c r="K86" s="248"/>
      <c r="L86" s="248"/>
      <c r="M86" s="248"/>
      <c r="N86" s="248"/>
      <c r="O86" s="137"/>
      <c r="P86" s="137"/>
      <c r="Q86" s="137"/>
      <c r="R86" s="138"/>
      <c r="S86" s="138"/>
      <c r="T86" s="138"/>
      <c r="U86" s="138"/>
      <c r="V86" s="138"/>
      <c r="W86" s="138"/>
      <c r="X86" s="25"/>
      <c r="Y86" s="25"/>
      <c r="Z86" s="25"/>
      <c r="AA86" s="25"/>
      <c r="AB86" s="25"/>
      <c r="AC86" s="25"/>
      <c r="AD86" s="25"/>
      <c r="AE86" s="25"/>
      <c r="AF86" s="25"/>
      <c r="AG86" s="25"/>
      <c r="AH86" s="25"/>
      <c r="AI86" s="25"/>
      <c r="AJ86" s="25"/>
      <c r="AK86" s="25"/>
      <c r="AL86" s="25"/>
      <c r="AM86" s="25"/>
    </row>
    <row r="87" spans="1:39" s="26" customFormat="1" ht="15.75" customHeight="1">
      <c r="A87" s="247"/>
      <c r="B87" s="248"/>
      <c r="C87" s="248"/>
      <c r="D87" s="248"/>
      <c r="E87" s="248"/>
      <c r="F87" s="248"/>
      <c r="G87" s="248"/>
      <c r="H87" s="248"/>
      <c r="I87" s="248"/>
      <c r="J87" s="248"/>
      <c r="K87" s="248"/>
      <c r="L87" s="248"/>
      <c r="M87" s="248"/>
      <c r="N87" s="248"/>
      <c r="O87" s="137"/>
      <c r="P87" s="137"/>
      <c r="Q87" s="137"/>
      <c r="R87" s="138"/>
      <c r="S87" s="138"/>
      <c r="T87" s="138"/>
      <c r="U87" s="138"/>
      <c r="V87" s="138"/>
      <c r="W87" s="138"/>
      <c r="X87" s="25"/>
      <c r="Y87" s="25"/>
      <c r="Z87" s="25"/>
      <c r="AA87" s="25"/>
      <c r="AB87" s="25"/>
      <c r="AC87" s="25"/>
      <c r="AD87" s="25"/>
      <c r="AE87" s="25"/>
      <c r="AF87" s="25"/>
      <c r="AG87" s="25"/>
      <c r="AH87" s="25"/>
      <c r="AI87" s="25"/>
      <c r="AJ87" s="25"/>
      <c r="AK87" s="25"/>
      <c r="AL87" s="25"/>
      <c r="AM87" s="25"/>
    </row>
    <row r="88" spans="1:39" s="26" customFormat="1" ht="15.75" customHeight="1">
      <c r="A88" s="247"/>
      <c r="B88" s="248"/>
      <c r="C88" s="248"/>
      <c r="D88" s="248"/>
      <c r="E88" s="248"/>
      <c r="F88" s="248"/>
      <c r="G88" s="248"/>
      <c r="H88" s="248"/>
      <c r="I88" s="248"/>
      <c r="J88" s="248"/>
      <c r="K88" s="248"/>
      <c r="L88" s="248"/>
      <c r="M88" s="248"/>
      <c r="N88" s="248"/>
      <c r="O88" s="137"/>
      <c r="P88" s="137"/>
      <c r="Q88" s="137"/>
      <c r="R88" s="138"/>
      <c r="S88" s="138"/>
      <c r="T88" s="138"/>
      <c r="U88" s="138"/>
      <c r="V88" s="138"/>
      <c r="W88" s="138"/>
      <c r="X88" s="25"/>
      <c r="Y88" s="25"/>
      <c r="Z88" s="25"/>
      <c r="AA88" s="25"/>
      <c r="AB88" s="25"/>
      <c r="AC88" s="25"/>
      <c r="AD88" s="25"/>
      <c r="AE88" s="25"/>
      <c r="AF88" s="25"/>
      <c r="AG88" s="25"/>
      <c r="AH88" s="25"/>
      <c r="AI88" s="25"/>
      <c r="AJ88" s="25"/>
      <c r="AK88" s="25"/>
      <c r="AL88" s="25"/>
      <c r="AM88" s="25"/>
    </row>
    <row r="89" spans="1:39" s="26" customFormat="1" ht="15.75" customHeight="1">
      <c r="A89" s="247"/>
      <c r="B89" s="248"/>
      <c r="C89" s="248"/>
      <c r="D89" s="248"/>
      <c r="E89" s="248"/>
      <c r="F89" s="248"/>
      <c r="G89" s="248"/>
      <c r="H89" s="248"/>
      <c r="I89" s="248"/>
      <c r="J89" s="248"/>
      <c r="K89" s="248"/>
      <c r="L89" s="248"/>
      <c r="M89" s="248"/>
      <c r="N89" s="248"/>
      <c r="O89" s="137"/>
      <c r="P89" s="137"/>
      <c r="Q89" s="137"/>
      <c r="R89" s="138"/>
      <c r="S89" s="138"/>
      <c r="T89" s="138"/>
      <c r="U89" s="138"/>
      <c r="V89" s="138"/>
      <c r="W89" s="138"/>
      <c r="X89" s="25"/>
      <c r="Y89" s="25"/>
      <c r="Z89" s="25"/>
      <c r="AA89" s="25"/>
      <c r="AB89" s="25"/>
      <c r="AC89" s="25"/>
      <c r="AD89" s="25"/>
      <c r="AE89" s="25"/>
      <c r="AF89" s="25"/>
      <c r="AG89" s="25"/>
      <c r="AH89" s="25"/>
      <c r="AI89" s="25"/>
      <c r="AJ89" s="25"/>
      <c r="AK89" s="25"/>
      <c r="AL89" s="25"/>
      <c r="AM89" s="25"/>
    </row>
    <row r="90" spans="1:39" s="26" customFormat="1" ht="15.75" customHeight="1">
      <c r="A90" s="247"/>
      <c r="B90" s="248"/>
      <c r="C90" s="248"/>
      <c r="D90" s="248"/>
      <c r="E90" s="248"/>
      <c r="F90" s="248"/>
      <c r="G90" s="248"/>
      <c r="H90" s="248"/>
      <c r="I90" s="248"/>
      <c r="J90" s="248"/>
      <c r="K90" s="248"/>
      <c r="L90" s="248"/>
      <c r="M90" s="248"/>
      <c r="N90" s="248"/>
      <c r="O90" s="137"/>
      <c r="P90" s="137"/>
      <c r="Q90" s="137"/>
      <c r="R90" s="138"/>
      <c r="S90" s="138"/>
      <c r="T90" s="138"/>
      <c r="U90" s="138"/>
      <c r="V90" s="138"/>
      <c r="W90" s="138"/>
      <c r="X90" s="25"/>
      <c r="Y90" s="25"/>
      <c r="Z90" s="25"/>
      <c r="AA90" s="25"/>
      <c r="AB90" s="25"/>
      <c r="AC90" s="25"/>
      <c r="AD90" s="25"/>
      <c r="AE90" s="25"/>
      <c r="AF90" s="25"/>
      <c r="AG90" s="25"/>
      <c r="AH90" s="25"/>
      <c r="AI90" s="25"/>
      <c r="AJ90" s="25"/>
      <c r="AK90" s="25"/>
      <c r="AL90" s="25"/>
      <c r="AM90" s="25"/>
    </row>
    <row r="91" spans="1:39" s="26" customFormat="1" ht="15.75" customHeight="1">
      <c r="A91" s="247"/>
      <c r="B91" s="248"/>
      <c r="C91" s="248"/>
      <c r="D91" s="248"/>
      <c r="E91" s="248"/>
      <c r="F91" s="248"/>
      <c r="G91" s="248"/>
      <c r="H91" s="248"/>
      <c r="I91" s="248"/>
      <c r="J91" s="248"/>
      <c r="K91" s="248"/>
      <c r="L91" s="248"/>
      <c r="M91" s="248"/>
      <c r="N91" s="248"/>
      <c r="O91" s="137"/>
      <c r="P91" s="137"/>
      <c r="Q91" s="137"/>
      <c r="R91" s="138"/>
      <c r="S91" s="138"/>
      <c r="T91" s="138"/>
      <c r="U91" s="138"/>
      <c r="V91" s="138"/>
      <c r="W91" s="138"/>
      <c r="X91" s="25"/>
      <c r="Y91" s="25"/>
      <c r="Z91" s="25"/>
      <c r="AA91" s="25"/>
      <c r="AB91" s="25"/>
      <c r="AC91" s="25"/>
      <c r="AD91" s="25"/>
      <c r="AE91" s="25"/>
      <c r="AF91" s="25"/>
      <c r="AG91" s="25"/>
      <c r="AH91" s="25"/>
      <c r="AI91" s="25"/>
      <c r="AJ91" s="25"/>
      <c r="AK91" s="25"/>
      <c r="AL91" s="25"/>
      <c r="AM91" s="25"/>
    </row>
    <row r="92" spans="1:39" s="26" customFormat="1" ht="15.75" customHeight="1">
      <c r="A92" s="174"/>
      <c r="B92" s="175"/>
      <c r="C92" s="175"/>
      <c r="D92" s="175"/>
      <c r="E92" s="175"/>
      <c r="N92" s="137"/>
      <c r="O92" s="137"/>
      <c r="P92" s="137"/>
      <c r="Q92" s="137"/>
      <c r="R92" s="138"/>
      <c r="S92" s="138"/>
      <c r="T92" s="138"/>
      <c r="U92" s="138"/>
      <c r="V92" s="138"/>
      <c r="W92" s="138"/>
      <c r="X92" s="25"/>
      <c r="Y92" s="25"/>
      <c r="Z92" s="25"/>
      <c r="AA92" s="25"/>
      <c r="AB92" s="25"/>
      <c r="AC92" s="25"/>
      <c r="AD92" s="25"/>
      <c r="AE92" s="25"/>
      <c r="AF92" s="25"/>
      <c r="AG92" s="25"/>
      <c r="AH92" s="25"/>
      <c r="AI92" s="25"/>
      <c r="AJ92" s="25"/>
      <c r="AK92" s="25"/>
      <c r="AL92" s="25"/>
      <c r="AM92" s="25"/>
    </row>
    <row r="93" spans="1:39" s="26" customFormat="1" ht="15.75" customHeight="1" thickBot="1">
      <c r="A93" s="174"/>
      <c r="B93" s="175"/>
      <c r="C93" s="175"/>
      <c r="D93" s="175"/>
      <c r="E93" s="175"/>
      <c r="F93" s="1505" t="s">
        <v>18</v>
      </c>
      <c r="G93" s="1506"/>
      <c r="H93" s="1506"/>
      <c r="I93" s="1506"/>
      <c r="J93" s="1506"/>
      <c r="K93" s="1506"/>
      <c r="L93" s="1506"/>
      <c r="M93" s="1506"/>
      <c r="N93" s="137"/>
      <c r="O93" s="137"/>
      <c r="P93" s="137"/>
      <c r="Q93" s="137"/>
      <c r="R93" s="138"/>
      <c r="S93" s="138"/>
      <c r="T93" s="138"/>
      <c r="U93" s="138"/>
      <c r="V93" s="138"/>
      <c r="W93" s="138"/>
      <c r="X93" s="25"/>
      <c r="Y93" s="25"/>
      <c r="Z93" s="25"/>
      <c r="AA93" s="25"/>
      <c r="AB93" s="25"/>
      <c r="AC93" s="25"/>
      <c r="AD93" s="25"/>
      <c r="AE93" s="25"/>
      <c r="AF93" s="25"/>
      <c r="AG93" s="25"/>
      <c r="AH93" s="25"/>
      <c r="AI93" s="25"/>
      <c r="AJ93" s="25"/>
      <c r="AK93" s="25"/>
      <c r="AL93" s="25"/>
      <c r="AM93" s="25"/>
    </row>
    <row r="94" spans="1:39" ht="38.25" customHeight="1" thickBot="1">
      <c r="C94" s="1491" t="s">
        <v>19</v>
      </c>
      <c r="D94" s="1492"/>
      <c r="E94" s="1492"/>
      <c r="F94" s="1492"/>
      <c r="G94" s="1493"/>
      <c r="H94" s="1435" t="s">
        <v>141</v>
      </c>
      <c r="I94" s="1436"/>
      <c r="J94" s="1436"/>
      <c r="K94" s="1437"/>
      <c r="L94" s="5"/>
      <c r="M94" s="5"/>
      <c r="N94" s="131"/>
      <c r="O94" s="139"/>
      <c r="P94" s="131"/>
      <c r="Q94" s="131"/>
      <c r="R94" s="132"/>
      <c r="S94" s="132"/>
      <c r="T94" s="132"/>
      <c r="U94" s="132"/>
      <c r="V94" s="132"/>
      <c r="W94" s="132"/>
    </row>
    <row r="95" spans="1:39" ht="14.1" customHeight="1" thickBot="1">
      <c r="C95" s="1471" t="s">
        <v>20</v>
      </c>
      <c r="D95" s="1472"/>
      <c r="E95" s="1472"/>
      <c r="F95" s="1472"/>
      <c r="G95" s="1473"/>
      <c r="H95" s="1474">
        <f>H96+H97+H98+H99</f>
        <v>7803.7</v>
      </c>
      <c r="I95" s="1475"/>
      <c r="J95" s="1475"/>
      <c r="K95" s="1476"/>
      <c r="L95" s="5"/>
      <c r="M95" s="5"/>
      <c r="N95" s="131"/>
      <c r="O95" s="139"/>
      <c r="P95" s="131"/>
      <c r="Q95" s="131"/>
      <c r="R95" s="132"/>
      <c r="S95" s="132"/>
      <c r="T95" s="132"/>
      <c r="U95" s="132"/>
      <c r="V95" s="132"/>
      <c r="W95" s="132"/>
    </row>
    <row r="96" spans="1:39" ht="14.1" customHeight="1">
      <c r="C96" s="1507" t="s">
        <v>128</v>
      </c>
      <c r="D96" s="1508"/>
      <c r="E96" s="1508"/>
      <c r="F96" s="1508"/>
      <c r="G96" s="1509"/>
      <c r="H96" s="1457">
        <v>7344.3</v>
      </c>
      <c r="I96" s="1458"/>
      <c r="J96" s="1458"/>
      <c r="K96" s="1459"/>
      <c r="L96" s="5"/>
      <c r="M96" s="5"/>
      <c r="N96" s="131"/>
      <c r="O96" s="139"/>
      <c r="P96" s="131"/>
      <c r="Q96" s="131"/>
      <c r="R96" s="132"/>
      <c r="S96" s="132"/>
      <c r="T96" s="132"/>
      <c r="U96" s="132"/>
      <c r="V96" s="132"/>
      <c r="W96" s="132"/>
    </row>
    <row r="97" spans="3:23" ht="26.25" customHeight="1">
      <c r="C97" s="1484" t="s">
        <v>129</v>
      </c>
      <c r="D97" s="1485"/>
      <c r="E97" s="1485"/>
      <c r="F97" s="1485"/>
      <c r="G97" s="1486"/>
      <c r="H97" s="1487"/>
      <c r="I97" s="1477"/>
      <c r="J97" s="1477"/>
      <c r="K97" s="1478"/>
      <c r="L97" s="5"/>
      <c r="M97" s="5"/>
      <c r="N97" s="131"/>
      <c r="O97" s="139"/>
      <c r="P97" s="131"/>
      <c r="Q97" s="131"/>
      <c r="R97" s="132"/>
      <c r="S97" s="132"/>
      <c r="T97" s="132"/>
      <c r="U97" s="132"/>
      <c r="V97" s="132"/>
      <c r="W97" s="132"/>
    </row>
    <row r="98" spans="3:23" ht="28.5" customHeight="1">
      <c r="C98" s="1465" t="s">
        <v>130</v>
      </c>
      <c r="D98" s="1466"/>
      <c r="E98" s="1466"/>
      <c r="F98" s="1466"/>
      <c r="G98" s="1488"/>
      <c r="H98" s="1487">
        <v>459.4</v>
      </c>
      <c r="I98" s="1477"/>
      <c r="J98" s="1477"/>
      <c r="K98" s="1478"/>
      <c r="L98" s="5"/>
      <c r="M98" s="5"/>
      <c r="N98" s="131"/>
      <c r="O98" s="139"/>
      <c r="P98" s="131"/>
      <c r="Q98" s="131"/>
      <c r="R98" s="132"/>
      <c r="S98" s="132"/>
      <c r="T98" s="132"/>
      <c r="U98" s="132"/>
      <c r="V98" s="132"/>
      <c r="W98" s="132"/>
    </row>
    <row r="99" spans="3:23" ht="12.75" customHeight="1" thickBot="1">
      <c r="C99" s="1484" t="s">
        <v>131</v>
      </c>
      <c r="D99" s="1485"/>
      <c r="E99" s="1485"/>
      <c r="F99" s="1485"/>
      <c r="G99" s="1486"/>
      <c r="H99" s="1487">
        <v>0</v>
      </c>
      <c r="I99" s="1477"/>
      <c r="J99" s="1477"/>
      <c r="K99" s="1478"/>
      <c r="L99" s="5"/>
      <c r="M99" s="5"/>
      <c r="N99" s="131"/>
      <c r="O99" s="139"/>
      <c r="P99" s="131"/>
      <c r="Q99" s="131"/>
      <c r="R99" s="132"/>
      <c r="S99" s="132"/>
      <c r="T99" s="132"/>
      <c r="U99" s="132"/>
      <c r="V99" s="132"/>
      <c r="W99" s="132"/>
    </row>
    <row r="100" spans="3:23" ht="14.1" customHeight="1" thickBot="1">
      <c r="C100" s="1471" t="s">
        <v>21</v>
      </c>
      <c r="D100" s="1472"/>
      <c r="E100" s="1472"/>
      <c r="F100" s="1472"/>
      <c r="G100" s="1473"/>
      <c r="H100" s="1474">
        <f>H101+H102+H103</f>
        <v>5.8</v>
      </c>
      <c r="I100" s="1475"/>
      <c r="J100" s="1475"/>
      <c r="K100" s="1476"/>
      <c r="L100" s="5"/>
      <c r="M100" s="5"/>
      <c r="N100" s="131"/>
      <c r="O100" s="139"/>
      <c r="P100" s="131"/>
      <c r="Q100" s="131"/>
      <c r="R100" s="132"/>
      <c r="S100" s="132"/>
      <c r="T100" s="132"/>
      <c r="U100" s="132"/>
      <c r="V100" s="132"/>
      <c r="W100" s="132"/>
    </row>
    <row r="101" spans="3:23" ht="14.1" customHeight="1">
      <c r="C101" s="1468" t="s">
        <v>132</v>
      </c>
      <c r="D101" s="1469"/>
      <c r="E101" s="1469"/>
      <c r="F101" s="1469"/>
      <c r="G101" s="1470"/>
      <c r="H101" s="1482">
        <v>0</v>
      </c>
      <c r="I101" s="1482"/>
      <c r="J101" s="1482"/>
      <c r="K101" s="1483"/>
      <c r="L101" s="5"/>
      <c r="M101" s="5"/>
      <c r="N101" s="131"/>
      <c r="O101" s="139"/>
      <c r="P101" s="131"/>
      <c r="Q101" s="131"/>
      <c r="R101" s="132"/>
      <c r="S101" s="132"/>
      <c r="T101" s="132"/>
      <c r="U101" s="132"/>
      <c r="V101" s="132"/>
      <c r="W101" s="132"/>
    </row>
    <row r="102" spans="3:23" ht="14.1" customHeight="1">
      <c r="C102" s="1479" t="s">
        <v>133</v>
      </c>
      <c r="D102" s="1480"/>
      <c r="E102" s="1480"/>
      <c r="F102" s="1480"/>
      <c r="G102" s="1481"/>
      <c r="H102" s="1477">
        <v>5.8</v>
      </c>
      <c r="I102" s="1477"/>
      <c r="J102" s="1477"/>
      <c r="K102" s="1478"/>
      <c r="L102" s="5"/>
      <c r="M102" s="5"/>
      <c r="N102" s="131"/>
      <c r="O102" s="139"/>
      <c r="P102" s="131"/>
      <c r="Q102" s="131"/>
      <c r="R102" s="132"/>
      <c r="S102" s="132"/>
      <c r="T102" s="132"/>
      <c r="U102" s="132"/>
      <c r="V102" s="132"/>
      <c r="W102" s="132"/>
    </row>
    <row r="103" spans="3:23" ht="14.1" customHeight="1" thickBot="1">
      <c r="C103" s="1465" t="s">
        <v>134</v>
      </c>
      <c r="D103" s="1466"/>
      <c r="E103" s="1466"/>
      <c r="F103" s="1466"/>
      <c r="G103" s="1467"/>
      <c r="H103" s="1477">
        <v>0</v>
      </c>
      <c r="I103" s="1477"/>
      <c r="J103" s="1477"/>
      <c r="K103" s="1478"/>
      <c r="L103" s="5"/>
      <c r="M103" s="5"/>
      <c r="N103" s="131"/>
      <c r="O103" s="139"/>
      <c r="P103" s="131"/>
      <c r="Q103" s="131"/>
      <c r="R103" s="132"/>
      <c r="S103" s="132"/>
      <c r="T103" s="132"/>
      <c r="U103" s="132"/>
      <c r="V103" s="132"/>
      <c r="W103" s="132"/>
    </row>
    <row r="104" spans="3:23" ht="14.1" customHeight="1" thickBot="1">
      <c r="C104" s="1460" t="s">
        <v>22</v>
      </c>
      <c r="D104" s="1461"/>
      <c r="E104" s="1461"/>
      <c r="F104" s="1461"/>
      <c r="G104" s="1462"/>
      <c r="H104" s="1463">
        <f>H100+H95</f>
        <v>7809.5</v>
      </c>
      <c r="I104" s="1463"/>
      <c r="J104" s="1463"/>
      <c r="K104" s="1464"/>
      <c r="N104" s="131"/>
      <c r="O104" s="139"/>
      <c r="P104" s="131"/>
      <c r="Q104" s="131"/>
      <c r="R104" s="132"/>
      <c r="S104" s="132"/>
      <c r="T104" s="132"/>
      <c r="U104" s="132"/>
      <c r="V104" s="132"/>
      <c r="W104" s="132"/>
    </row>
    <row r="105" spans="3:23">
      <c r="C105" s="180"/>
      <c r="D105" s="180"/>
      <c r="E105" s="181"/>
      <c r="F105" s="180"/>
      <c r="G105" s="182"/>
      <c r="H105" s="180"/>
      <c r="I105" s="180"/>
      <c r="J105" s="180"/>
      <c r="K105" s="180"/>
    </row>
    <row r="108" spans="3:23" ht="15.6">
      <c r="E108" s="27"/>
    </row>
    <row r="110" spans="3:23" ht="13.2">
      <c r="D110" s="6"/>
      <c r="E110" s="6"/>
      <c r="F110" s="6"/>
      <c r="G110" s="6"/>
      <c r="H110" s="6"/>
      <c r="I110" s="6"/>
      <c r="J110" s="6"/>
      <c r="K110" s="6"/>
      <c r="L110" s="6"/>
      <c r="M110" s="6"/>
      <c r="N110" s="6"/>
      <c r="O110" s="6"/>
      <c r="P110" s="6"/>
      <c r="Q110" s="6"/>
      <c r="R110" s="6"/>
      <c r="S110" s="6"/>
      <c r="T110" s="6"/>
    </row>
    <row r="112" spans="3:23" ht="15.6">
      <c r="E112" s="27"/>
    </row>
  </sheetData>
  <mergeCells count="209">
    <mergeCell ref="F93:M93"/>
    <mergeCell ref="C97:G97"/>
    <mergeCell ref="H97:K97"/>
    <mergeCell ref="C96:G96"/>
    <mergeCell ref="F38:F39"/>
    <mergeCell ref="D40:D41"/>
    <mergeCell ref="D51:D52"/>
    <mergeCell ref="E51:E52"/>
    <mergeCell ref="F51:F52"/>
    <mergeCell ref="D38:D39"/>
    <mergeCell ref="F42:F44"/>
    <mergeCell ref="E40:E41"/>
    <mergeCell ref="F45:F46"/>
    <mergeCell ref="D42:D44"/>
    <mergeCell ref="E42:E44"/>
    <mergeCell ref="D45:D46"/>
    <mergeCell ref="D47:D48"/>
    <mergeCell ref="D53:D54"/>
    <mergeCell ref="E45:E46"/>
    <mergeCell ref="E47:E48"/>
    <mergeCell ref="B84:G84"/>
    <mergeCell ref="B74:Q74"/>
    <mergeCell ref="C75:Q75"/>
    <mergeCell ref="C72:G72"/>
    <mergeCell ref="B73:G73"/>
    <mergeCell ref="N84:Q84"/>
    <mergeCell ref="N80:N81"/>
    <mergeCell ref="N76:N77"/>
    <mergeCell ref="C76:C77"/>
    <mergeCell ref="D76:D77"/>
    <mergeCell ref="E76:E77"/>
    <mergeCell ref="C82:G82"/>
    <mergeCell ref="B83:G83"/>
    <mergeCell ref="C78:C79"/>
    <mergeCell ref="D78:D79"/>
    <mergeCell ref="E78:E79"/>
    <mergeCell ref="F78:F79"/>
    <mergeCell ref="N78:N79"/>
    <mergeCell ref="F76:F77"/>
    <mergeCell ref="H96:K96"/>
    <mergeCell ref="C80:C81"/>
    <mergeCell ref="D80:D81"/>
    <mergeCell ref="E80:E81"/>
    <mergeCell ref="F80:F81"/>
    <mergeCell ref="C104:G104"/>
    <mergeCell ref="H104:K104"/>
    <mergeCell ref="C103:G103"/>
    <mergeCell ref="C101:G101"/>
    <mergeCell ref="C100:G100"/>
    <mergeCell ref="H100:K100"/>
    <mergeCell ref="H94:K94"/>
    <mergeCell ref="H102:K102"/>
    <mergeCell ref="C102:G102"/>
    <mergeCell ref="H101:K101"/>
    <mergeCell ref="C99:G99"/>
    <mergeCell ref="H99:K99"/>
    <mergeCell ref="C98:G98"/>
    <mergeCell ref="H98:K98"/>
    <mergeCell ref="A85:N85"/>
    <mergeCell ref="H103:K103"/>
    <mergeCell ref="C95:G95"/>
    <mergeCell ref="H95:K95"/>
    <mergeCell ref="C94:G94"/>
    <mergeCell ref="A38:A39"/>
    <mergeCell ref="B38:B39"/>
    <mergeCell ref="C38:C39"/>
    <mergeCell ref="A36:A37"/>
    <mergeCell ref="B36:B37"/>
    <mergeCell ref="C36:C37"/>
    <mergeCell ref="C40:C41"/>
    <mergeCell ref="A47:A48"/>
    <mergeCell ref="B47:B48"/>
    <mergeCell ref="C47:C48"/>
    <mergeCell ref="A40:A41"/>
    <mergeCell ref="B40:B41"/>
    <mergeCell ref="A42:A44"/>
    <mergeCell ref="B42:B44"/>
    <mergeCell ref="C42:C44"/>
    <mergeCell ref="A45:A46"/>
    <mergeCell ref="B45:B46"/>
    <mergeCell ref="C45:C46"/>
    <mergeCell ref="A34:A35"/>
    <mergeCell ref="B34:B35"/>
    <mergeCell ref="C34:C35"/>
    <mergeCell ref="A29:A31"/>
    <mergeCell ref="B29:B31"/>
    <mergeCell ref="C22:C23"/>
    <mergeCell ref="D22:D23"/>
    <mergeCell ref="E20:E21"/>
    <mergeCell ref="C29:C31"/>
    <mergeCell ref="D29:D31"/>
    <mergeCell ref="C25:Q25"/>
    <mergeCell ref="E29:E31"/>
    <mergeCell ref="E34:E35"/>
    <mergeCell ref="F34:F35"/>
    <mergeCell ref="A32:A33"/>
    <mergeCell ref="D34:D35"/>
    <mergeCell ref="B32:B33"/>
    <mergeCell ref="A26:A28"/>
    <mergeCell ref="B26:B28"/>
    <mergeCell ref="C26:C28"/>
    <mergeCell ref="D26:D28"/>
    <mergeCell ref="C32:C33"/>
    <mergeCell ref="D32:D33"/>
    <mergeCell ref="E32:E33"/>
    <mergeCell ref="N4:Q4"/>
    <mergeCell ref="A9:A14"/>
    <mergeCell ref="B9:B14"/>
    <mergeCell ref="C9:C14"/>
    <mergeCell ref="D9:D14"/>
    <mergeCell ref="F4:F6"/>
    <mergeCell ref="E9:E14"/>
    <mergeCell ref="F9:F14"/>
    <mergeCell ref="K5:K6"/>
    <mergeCell ref="H4:K4"/>
    <mergeCell ref="B7:Q7"/>
    <mergeCell ref="C8:Q8"/>
    <mergeCell ref="N5:N6"/>
    <mergeCell ref="O5:Q5"/>
    <mergeCell ref="L4:L6"/>
    <mergeCell ref="G4:G6"/>
    <mergeCell ref="H5:H6"/>
    <mergeCell ref="I5:J5"/>
    <mergeCell ref="L1:Q1"/>
    <mergeCell ref="A4:A6"/>
    <mergeCell ref="B4:B6"/>
    <mergeCell ref="C4:C6"/>
    <mergeCell ref="D4:D6"/>
    <mergeCell ref="E4:E6"/>
    <mergeCell ref="F29:F31"/>
    <mergeCell ref="N29:N31"/>
    <mergeCell ref="N32:N33"/>
    <mergeCell ref="F20:F21"/>
    <mergeCell ref="C20:C21"/>
    <mergeCell ref="D20:D21"/>
    <mergeCell ref="E22:E23"/>
    <mergeCell ref="F22:F23"/>
    <mergeCell ref="C24:G24"/>
    <mergeCell ref="E26:E28"/>
    <mergeCell ref="F26:F28"/>
    <mergeCell ref="N26:N28"/>
    <mergeCell ref="F15:F19"/>
    <mergeCell ref="C15:C19"/>
    <mergeCell ref="D15:D19"/>
    <mergeCell ref="E15:E19"/>
    <mergeCell ref="D3:W3"/>
    <mergeCell ref="M4:M6"/>
    <mergeCell ref="A53:A54"/>
    <mergeCell ref="B53:B54"/>
    <mergeCell ref="C53:C54"/>
    <mergeCell ref="A51:A52"/>
    <mergeCell ref="B51:B52"/>
    <mergeCell ref="A49:A50"/>
    <mergeCell ref="B49:B50"/>
    <mergeCell ref="E62:E63"/>
    <mergeCell ref="F62:F63"/>
    <mergeCell ref="F49:F50"/>
    <mergeCell ref="C51:C52"/>
    <mergeCell ref="A57:A59"/>
    <mergeCell ref="B57:B59"/>
    <mergeCell ref="C57:C59"/>
    <mergeCell ref="D57:D59"/>
    <mergeCell ref="A62:A63"/>
    <mergeCell ref="B62:B63"/>
    <mergeCell ref="D62:D63"/>
    <mergeCell ref="C61:Q61"/>
    <mergeCell ref="N57:N59"/>
    <mergeCell ref="E57:E59"/>
    <mergeCell ref="F57:F59"/>
    <mergeCell ref="E49:E50"/>
    <mergeCell ref="N62:N63"/>
    <mergeCell ref="N17:N18"/>
    <mergeCell ref="N47:N48"/>
    <mergeCell ref="N49:N50"/>
    <mergeCell ref="C62:C63"/>
    <mergeCell ref="C55:G55"/>
    <mergeCell ref="C49:C50"/>
    <mergeCell ref="D49:D50"/>
    <mergeCell ref="C60:G60"/>
    <mergeCell ref="C68:C71"/>
    <mergeCell ref="D68:D71"/>
    <mergeCell ref="E68:E71"/>
    <mergeCell ref="B65:G65"/>
    <mergeCell ref="B66:Q66"/>
    <mergeCell ref="C67:Q67"/>
    <mergeCell ref="C56:Q56"/>
    <mergeCell ref="F36:F37"/>
    <mergeCell ref="F32:F33"/>
    <mergeCell ref="E36:E37"/>
    <mergeCell ref="N40:N41"/>
    <mergeCell ref="F47:F48"/>
    <mergeCell ref="E53:E54"/>
    <mergeCell ref="F53:F54"/>
    <mergeCell ref="G68:G70"/>
    <mergeCell ref="F68:F71"/>
    <mergeCell ref="N20:N21"/>
    <mergeCell ref="N45:N46"/>
    <mergeCell ref="N38:N39"/>
    <mergeCell ref="N36:N37"/>
    <mergeCell ref="N34:N35"/>
    <mergeCell ref="C64:G64"/>
    <mergeCell ref="N68:N69"/>
    <mergeCell ref="N70:N71"/>
    <mergeCell ref="N53:N54"/>
    <mergeCell ref="N51:N52"/>
    <mergeCell ref="N42:N44"/>
    <mergeCell ref="D36:D37"/>
    <mergeCell ref="F40:F41"/>
    <mergeCell ref="E38:E39"/>
  </mergeCells>
  <phoneticPr fontId="1" type="noConversion"/>
  <pageMargins left="0.75" right="0.75" top="1" bottom="1" header="0.5" footer="0.5"/>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23"/>
  <sheetViews>
    <sheetView zoomScaleNormal="100" workbookViewId="0">
      <selection activeCell="T9" sqref="T9"/>
    </sheetView>
  </sheetViews>
  <sheetFormatPr defaultColWidth="9.109375" defaultRowHeight="10.199999999999999"/>
  <cols>
    <col min="1" max="1" width="2.33203125" style="1" customWidth="1"/>
    <col min="2" max="3" width="2.5546875" style="1" customWidth="1"/>
    <col min="4" max="4" width="39.6640625" style="1" customWidth="1"/>
    <col min="5" max="5" width="8.109375" style="2" customWidth="1"/>
    <col min="6" max="6" width="4.44140625" style="1" customWidth="1"/>
    <col min="7" max="7" width="6.88671875" style="3" customWidth="1"/>
    <col min="8" max="8" width="6.6640625" style="1" customWidth="1"/>
    <col min="9" max="9" width="6.44140625" style="1" customWidth="1"/>
    <col min="10" max="10" width="5.44140625" style="1" customWidth="1"/>
    <col min="11" max="11" width="5.6640625" style="1" customWidth="1"/>
    <col min="12" max="12" width="8.109375" style="1" customWidth="1"/>
    <col min="13" max="13" width="6.44140625" style="1" customWidth="1"/>
    <col min="14" max="14" width="15.33203125" style="1" customWidth="1"/>
    <col min="15" max="15" width="4.44140625" style="4" customWidth="1"/>
    <col min="16" max="16" width="3.6640625" style="1" customWidth="1"/>
    <col min="17" max="17" width="3.88671875" style="1" customWidth="1"/>
    <col min="18" max="16384" width="9.109375" style="5"/>
  </cols>
  <sheetData>
    <row r="1" spans="1:23" ht="51" customHeight="1">
      <c r="L1" s="1389"/>
      <c r="M1" s="1390"/>
      <c r="N1" s="1390"/>
      <c r="O1" s="1390"/>
      <c r="P1" s="1390"/>
      <c r="Q1" s="1390"/>
    </row>
    <row r="2" spans="1:23" ht="14.25" customHeight="1">
      <c r="E2" s="555" t="s">
        <v>708</v>
      </c>
      <c r="L2" s="440"/>
      <c r="M2" s="441"/>
      <c r="N2" s="441"/>
      <c r="O2" s="441"/>
      <c r="P2" s="441"/>
      <c r="Q2" s="441"/>
    </row>
    <row r="3" spans="1:23" ht="14.25" customHeight="1">
      <c r="D3" s="1955" t="s">
        <v>57</v>
      </c>
      <c r="E3" s="1955"/>
      <c r="F3" s="1955"/>
      <c r="G3" s="1955"/>
      <c r="H3" s="1955"/>
      <c r="I3" s="1955"/>
      <c r="J3" s="1955"/>
      <c r="K3" s="1955"/>
      <c r="L3" s="1955"/>
      <c r="M3" s="1955"/>
      <c r="N3" s="1955"/>
      <c r="O3" s="1955"/>
      <c r="P3" s="1955"/>
      <c r="Q3" s="1955"/>
      <c r="R3" s="1955"/>
      <c r="S3" s="1955"/>
      <c r="T3" s="1955"/>
      <c r="U3" s="1955"/>
      <c r="V3" s="1955"/>
      <c r="W3" s="1955"/>
    </row>
    <row r="4" spans="1:23" ht="15.75" customHeight="1" thickBot="1">
      <c r="A4" s="140"/>
      <c r="B4" s="141"/>
      <c r="C4" s="141"/>
      <c r="D4" s="5"/>
      <c r="E4" s="5"/>
      <c r="F4" s="5"/>
      <c r="G4" s="5"/>
      <c r="H4" s="5"/>
      <c r="I4" s="5"/>
      <c r="J4" s="5"/>
      <c r="K4" s="5"/>
      <c r="L4" s="5"/>
      <c r="M4" s="5"/>
      <c r="N4" s="5"/>
      <c r="O4" s="5"/>
      <c r="P4" s="5"/>
      <c r="Q4" s="5"/>
    </row>
    <row r="5" spans="1:23" ht="36.75" customHeight="1">
      <c r="A5" s="1391" t="s">
        <v>0</v>
      </c>
      <c r="B5" s="1394" t="s">
        <v>1</v>
      </c>
      <c r="C5" s="1394" t="s">
        <v>2</v>
      </c>
      <c r="D5" s="1397" t="s">
        <v>3</v>
      </c>
      <c r="E5" s="1400" t="s">
        <v>4</v>
      </c>
      <c r="F5" s="1427" t="s">
        <v>5</v>
      </c>
      <c r="G5" s="1449" t="s">
        <v>6</v>
      </c>
      <c r="H5" s="1435" t="s">
        <v>137</v>
      </c>
      <c r="I5" s="1436"/>
      <c r="J5" s="1436"/>
      <c r="K5" s="1437"/>
      <c r="L5" s="1446" t="s">
        <v>551</v>
      </c>
      <c r="M5" s="1411" t="s">
        <v>709</v>
      </c>
      <c r="N5" s="1414" t="s">
        <v>23</v>
      </c>
      <c r="O5" s="1415"/>
      <c r="P5" s="1415"/>
      <c r="Q5" s="1416"/>
    </row>
    <row r="6" spans="1:23" ht="15" customHeight="1">
      <c r="A6" s="1392"/>
      <c r="B6" s="1395"/>
      <c r="C6" s="1395"/>
      <c r="D6" s="1398"/>
      <c r="E6" s="1401"/>
      <c r="F6" s="1428"/>
      <c r="G6" s="1450"/>
      <c r="H6" s="1452" t="s">
        <v>7</v>
      </c>
      <c r="I6" s="1454" t="s">
        <v>8</v>
      </c>
      <c r="J6" s="1454"/>
      <c r="K6" s="1433" t="s">
        <v>9</v>
      </c>
      <c r="L6" s="1447"/>
      <c r="M6" s="1412"/>
      <c r="N6" s="1442" t="s">
        <v>56</v>
      </c>
      <c r="O6" s="1444" t="s">
        <v>10</v>
      </c>
      <c r="P6" s="1444"/>
      <c r="Q6" s="1445"/>
    </row>
    <row r="7" spans="1:23" ht="91.5" customHeight="1" thickBot="1">
      <c r="A7" s="1393"/>
      <c r="B7" s="1396"/>
      <c r="C7" s="1396"/>
      <c r="D7" s="1399"/>
      <c r="E7" s="1402"/>
      <c r="F7" s="1429"/>
      <c r="G7" s="1451"/>
      <c r="H7" s="1453"/>
      <c r="I7" s="216" t="s">
        <v>7</v>
      </c>
      <c r="J7" s="34" t="s">
        <v>11</v>
      </c>
      <c r="K7" s="1434"/>
      <c r="L7" s="1448"/>
      <c r="M7" s="1413"/>
      <c r="N7" s="1443"/>
      <c r="O7" s="7" t="s">
        <v>125</v>
      </c>
      <c r="P7" s="7" t="s">
        <v>126</v>
      </c>
      <c r="Q7" s="8" t="s">
        <v>140</v>
      </c>
    </row>
    <row r="8" spans="1:23" ht="15.75" customHeight="1" thickBot="1">
      <c r="A8" s="40" t="s">
        <v>12</v>
      </c>
      <c r="B8" s="1438" t="s">
        <v>710</v>
      </c>
      <c r="C8" s="1438"/>
      <c r="D8" s="1438"/>
      <c r="E8" s="1438"/>
      <c r="F8" s="1438"/>
      <c r="G8" s="1438"/>
      <c r="H8" s="1438"/>
      <c r="I8" s="1438"/>
      <c r="J8" s="1438"/>
      <c r="K8" s="1438"/>
      <c r="L8" s="1438"/>
      <c r="M8" s="1438"/>
      <c r="N8" s="1438"/>
      <c r="O8" s="1438"/>
      <c r="P8" s="1438"/>
      <c r="Q8" s="1439"/>
    </row>
    <row r="9" spans="1:23" ht="37.5" customHeight="1" thickBot="1">
      <c r="A9" s="41" t="s">
        <v>12</v>
      </c>
      <c r="B9" s="42" t="s">
        <v>12</v>
      </c>
      <c r="C9" s="1440" t="s">
        <v>711</v>
      </c>
      <c r="D9" s="1440"/>
      <c r="E9" s="1440"/>
      <c r="F9" s="1440"/>
      <c r="G9" s="1440"/>
      <c r="H9" s="1440"/>
      <c r="I9" s="1440"/>
      <c r="J9" s="1440"/>
      <c r="K9" s="1440"/>
      <c r="L9" s="1440"/>
      <c r="M9" s="1440"/>
      <c r="N9" s="1440"/>
      <c r="O9" s="1440"/>
      <c r="P9" s="1440"/>
      <c r="Q9" s="1441"/>
    </row>
    <row r="10" spans="1:23" ht="14.25" customHeight="1">
      <c r="A10" s="1417" t="s">
        <v>12</v>
      </c>
      <c r="B10" s="1420" t="s">
        <v>12</v>
      </c>
      <c r="C10" s="1345" t="s">
        <v>12</v>
      </c>
      <c r="D10" s="1424" t="s">
        <v>712</v>
      </c>
      <c r="E10" s="1340" t="s">
        <v>89</v>
      </c>
      <c r="F10" s="1956" t="s">
        <v>108</v>
      </c>
      <c r="G10" s="82" t="s">
        <v>109</v>
      </c>
      <c r="H10" s="459">
        <v>367.1</v>
      </c>
      <c r="I10" s="460">
        <v>367.1</v>
      </c>
      <c r="J10" s="460">
        <v>0</v>
      </c>
      <c r="K10" s="461">
        <v>0</v>
      </c>
      <c r="L10" s="462">
        <v>358.7</v>
      </c>
      <c r="M10" s="463">
        <v>358.7</v>
      </c>
      <c r="N10" s="1959" t="s">
        <v>713</v>
      </c>
      <c r="O10" s="545">
        <v>1217</v>
      </c>
      <c r="P10" s="545">
        <v>1190</v>
      </c>
      <c r="Q10" s="534">
        <v>1190</v>
      </c>
    </row>
    <row r="11" spans="1:23" ht="14.25" customHeight="1">
      <c r="A11" s="1570"/>
      <c r="B11" s="1612"/>
      <c r="C11" s="1382"/>
      <c r="D11" s="1425"/>
      <c r="E11" s="1518"/>
      <c r="F11" s="1957"/>
      <c r="G11" s="227" t="s">
        <v>61</v>
      </c>
      <c r="H11" s="1016">
        <v>3.1</v>
      </c>
      <c r="I11" s="1017">
        <v>3.1</v>
      </c>
      <c r="J11" s="1017">
        <v>0</v>
      </c>
      <c r="K11" s="1018">
        <v>0</v>
      </c>
      <c r="L11" s="594">
        <v>3.1</v>
      </c>
      <c r="M11" s="593">
        <v>3.1</v>
      </c>
      <c r="N11" s="1960"/>
      <c r="O11" s="1019"/>
      <c r="P11" s="1019"/>
      <c r="Q11" s="544"/>
    </row>
    <row r="12" spans="1:23" ht="19.5" customHeight="1" thickBot="1">
      <c r="A12" s="1419"/>
      <c r="B12" s="1422"/>
      <c r="C12" s="1346"/>
      <c r="D12" s="1426"/>
      <c r="E12" s="1341"/>
      <c r="F12" s="1958"/>
      <c r="G12" s="9" t="s">
        <v>13</v>
      </c>
      <c r="H12" s="11">
        <v>370.2</v>
      </c>
      <c r="I12" s="10">
        <v>370.2</v>
      </c>
      <c r="J12" s="10">
        <v>0</v>
      </c>
      <c r="K12" s="12">
        <f>SUM(K10:K10)</f>
        <v>0</v>
      </c>
      <c r="L12" s="693">
        <v>361.8</v>
      </c>
      <c r="M12" s="13">
        <v>361.8</v>
      </c>
      <c r="N12" s="1961"/>
      <c r="O12" s="1020"/>
      <c r="P12" s="1020"/>
      <c r="Q12" s="1021"/>
      <c r="R12" s="275"/>
      <c r="T12" s="270"/>
    </row>
    <row r="13" spans="1:23" ht="14.25" customHeight="1">
      <c r="A13" s="43" t="s">
        <v>12</v>
      </c>
      <c r="B13" s="44" t="s">
        <v>12</v>
      </c>
      <c r="C13" s="204" t="s">
        <v>14</v>
      </c>
      <c r="D13" s="1424" t="s">
        <v>714</v>
      </c>
      <c r="E13" s="1340" t="s">
        <v>89</v>
      </c>
      <c r="F13" s="1022" t="s">
        <v>108</v>
      </c>
      <c r="G13" s="82" t="s">
        <v>61</v>
      </c>
      <c r="H13" s="459">
        <v>2745</v>
      </c>
      <c r="I13" s="460">
        <v>2745</v>
      </c>
      <c r="J13" s="460">
        <v>0</v>
      </c>
      <c r="K13" s="461">
        <v>0</v>
      </c>
      <c r="L13" s="462">
        <v>2745</v>
      </c>
      <c r="M13" s="463">
        <v>2745</v>
      </c>
      <c r="N13" s="1959" t="s">
        <v>715</v>
      </c>
      <c r="O13" s="545">
        <v>4100</v>
      </c>
      <c r="P13" s="545">
        <v>4100</v>
      </c>
      <c r="Q13" s="534">
        <v>4100</v>
      </c>
      <c r="R13" s="275"/>
      <c r="T13" s="270"/>
    </row>
    <row r="14" spans="1:23" ht="13.5" customHeight="1">
      <c r="A14" s="43"/>
      <c r="B14" s="44"/>
      <c r="C14" s="204"/>
      <c r="D14" s="1425"/>
      <c r="E14" s="1355"/>
      <c r="F14" s="1022"/>
      <c r="G14" s="142"/>
      <c r="H14" s="127">
        <v>0</v>
      </c>
      <c r="I14" s="128">
        <v>0</v>
      </c>
      <c r="J14" s="128">
        <v>0</v>
      </c>
      <c r="K14" s="129">
        <v>0</v>
      </c>
      <c r="L14" s="143">
        <v>0</v>
      </c>
      <c r="M14" s="144">
        <v>0</v>
      </c>
      <c r="N14" s="1960"/>
      <c r="O14" s="1023"/>
      <c r="P14" s="1023"/>
      <c r="Q14" s="1024"/>
      <c r="R14" s="275"/>
      <c r="T14" s="270"/>
    </row>
    <row r="15" spans="1:23" ht="15.75" customHeight="1" thickBot="1">
      <c r="A15" s="24"/>
      <c r="B15" s="23"/>
      <c r="C15" s="206"/>
      <c r="D15" s="1426"/>
      <c r="E15" s="1341"/>
      <c r="F15" s="1025"/>
      <c r="G15" s="9" t="s">
        <v>13</v>
      </c>
      <c r="H15" s="11">
        <f>SUM(H13:H14)</f>
        <v>2745</v>
      </c>
      <c r="I15" s="10">
        <f>I13</f>
        <v>2745</v>
      </c>
      <c r="J15" s="10">
        <v>0</v>
      </c>
      <c r="K15" s="12">
        <f>SUM(K13:K14)</f>
        <v>0</v>
      </c>
      <c r="L15" s="693">
        <f>SUM(L13)</f>
        <v>2745</v>
      </c>
      <c r="M15" s="13">
        <f>M14+M13</f>
        <v>2745</v>
      </c>
      <c r="N15" s="1961"/>
      <c r="O15" s="1020"/>
      <c r="P15" s="1020"/>
      <c r="Q15" s="1021"/>
      <c r="R15" s="275"/>
      <c r="T15" s="270"/>
    </row>
    <row r="16" spans="1:23" ht="15" customHeight="1" thickBot="1">
      <c r="A16" s="21" t="s">
        <v>12</v>
      </c>
      <c r="B16" s="22" t="s">
        <v>12</v>
      </c>
      <c r="C16" s="1405" t="s">
        <v>58</v>
      </c>
      <c r="D16" s="1424" t="s">
        <v>716</v>
      </c>
      <c r="E16" s="1340" t="s">
        <v>89</v>
      </c>
      <c r="F16" s="1963" t="s">
        <v>717</v>
      </c>
      <c r="G16" s="14" t="s">
        <v>136</v>
      </c>
      <c r="H16" s="16">
        <v>8730.1</v>
      </c>
      <c r="I16" s="15">
        <v>8730.1</v>
      </c>
      <c r="J16" s="15">
        <v>0</v>
      </c>
      <c r="K16" s="17">
        <v>0</v>
      </c>
      <c r="L16" s="18">
        <v>8376.7000000000007</v>
      </c>
      <c r="M16" s="19">
        <v>8492.6</v>
      </c>
      <c r="N16" s="1959" t="s">
        <v>713</v>
      </c>
      <c r="O16" s="421">
        <v>4637</v>
      </c>
      <c r="P16" s="421">
        <v>4682</v>
      </c>
      <c r="Q16" s="422">
        <v>4729</v>
      </c>
      <c r="R16" s="275"/>
      <c r="T16" s="270"/>
    </row>
    <row r="17" spans="1:20" ht="15" customHeight="1">
      <c r="A17" s="43"/>
      <c r="B17" s="44"/>
      <c r="C17" s="1382"/>
      <c r="D17" s="1425"/>
      <c r="E17" s="1355"/>
      <c r="F17" s="1957"/>
      <c r="G17" s="14" t="s">
        <v>136</v>
      </c>
      <c r="H17" s="16">
        <v>174.6</v>
      </c>
      <c r="I17" s="15">
        <v>174.6</v>
      </c>
      <c r="J17" s="15">
        <v>83.7</v>
      </c>
      <c r="K17" s="17">
        <v>0</v>
      </c>
      <c r="L17" s="18">
        <v>167.5</v>
      </c>
      <c r="M17" s="19">
        <v>169.9</v>
      </c>
      <c r="N17" s="1960"/>
      <c r="O17" s="417"/>
      <c r="P17" s="417"/>
      <c r="Q17" s="1026"/>
      <c r="R17" s="275"/>
      <c r="T17" s="270"/>
    </row>
    <row r="18" spans="1:20" ht="52.2" customHeight="1" thickBot="1">
      <c r="A18" s="1027"/>
      <c r="B18" s="1028"/>
      <c r="C18" s="1962"/>
      <c r="D18" s="1426"/>
      <c r="E18" s="1341"/>
      <c r="F18" s="1964"/>
      <c r="G18" s="9" t="s">
        <v>13</v>
      </c>
      <c r="H18" s="11">
        <v>8904.7000000000007</v>
      </c>
      <c r="I18" s="11">
        <v>8904.7000000000007</v>
      </c>
      <c r="J18" s="10">
        <v>83.7</v>
      </c>
      <c r="K18" s="12">
        <f>K16</f>
        <v>0</v>
      </c>
      <c r="L18" s="20">
        <v>8544.2000000000007</v>
      </c>
      <c r="M18" s="13">
        <v>8662.5</v>
      </c>
      <c r="N18" s="1961"/>
      <c r="O18" s="1029"/>
      <c r="P18" s="1029"/>
      <c r="Q18" s="1030"/>
      <c r="R18" s="275"/>
      <c r="T18" s="270"/>
    </row>
    <row r="19" spans="1:20" ht="16.5" customHeight="1" thickBot="1">
      <c r="A19" s="211" t="s">
        <v>12</v>
      </c>
      <c r="B19" s="213" t="s">
        <v>12</v>
      </c>
      <c r="C19" s="1423" t="s">
        <v>59</v>
      </c>
      <c r="D19" s="1424" t="s">
        <v>718</v>
      </c>
      <c r="E19" s="1340" t="s">
        <v>89</v>
      </c>
      <c r="F19" s="1963" t="s">
        <v>717</v>
      </c>
      <c r="G19" s="14" t="s">
        <v>136</v>
      </c>
      <c r="H19" s="16">
        <v>1434.3</v>
      </c>
      <c r="I19" s="15">
        <v>1434.3</v>
      </c>
      <c r="J19" s="15">
        <v>0</v>
      </c>
      <c r="K19" s="17">
        <v>0</v>
      </c>
      <c r="L19" s="18">
        <v>1348.6</v>
      </c>
      <c r="M19" s="19">
        <v>1278.4000000000001</v>
      </c>
      <c r="N19" s="1959" t="s">
        <v>713</v>
      </c>
      <c r="O19" s="457">
        <v>2893</v>
      </c>
      <c r="P19" s="457">
        <v>2545</v>
      </c>
      <c r="Q19" s="458">
        <v>2398</v>
      </c>
      <c r="R19" s="275"/>
      <c r="T19" s="270"/>
    </row>
    <row r="20" spans="1:20" ht="16.5" customHeight="1">
      <c r="A20" s="43"/>
      <c r="B20" s="44"/>
      <c r="C20" s="1382"/>
      <c r="D20" s="1425"/>
      <c r="E20" s="1355"/>
      <c r="F20" s="1957"/>
      <c r="G20" s="14" t="s">
        <v>136</v>
      </c>
      <c r="H20" s="16">
        <v>46.6</v>
      </c>
      <c r="I20" s="15">
        <v>46.6</v>
      </c>
      <c r="J20" s="15">
        <v>33.799999999999997</v>
      </c>
      <c r="K20" s="17">
        <v>0</v>
      </c>
      <c r="L20" s="18">
        <v>43.8</v>
      </c>
      <c r="M20" s="19">
        <v>41.5</v>
      </c>
      <c r="N20" s="1960"/>
      <c r="O20" s="417"/>
      <c r="P20" s="417"/>
      <c r="Q20" s="1026"/>
      <c r="R20" s="275"/>
      <c r="T20" s="270"/>
    </row>
    <row r="21" spans="1:20" ht="33" customHeight="1" thickBot="1">
      <c r="A21" s="1027"/>
      <c r="B21" s="1028"/>
      <c r="C21" s="1962"/>
      <c r="D21" s="1426"/>
      <c r="E21" s="1341"/>
      <c r="F21" s="1964"/>
      <c r="G21" s="9" t="s">
        <v>13</v>
      </c>
      <c r="H21" s="11">
        <v>1480.9</v>
      </c>
      <c r="I21" s="11">
        <v>1480.9</v>
      </c>
      <c r="J21" s="10">
        <v>33.799999999999997</v>
      </c>
      <c r="K21" s="12">
        <f>K19</f>
        <v>0</v>
      </c>
      <c r="L21" s="20">
        <v>1392.4</v>
      </c>
      <c r="M21" s="13">
        <v>1319.9</v>
      </c>
      <c r="N21" s="1961"/>
      <c r="O21" s="1029"/>
      <c r="P21" s="1029"/>
      <c r="Q21" s="1030"/>
      <c r="R21" s="275"/>
      <c r="T21" s="270"/>
    </row>
    <row r="22" spans="1:20" ht="19.5" customHeight="1">
      <c r="A22" s="211" t="s">
        <v>12</v>
      </c>
      <c r="B22" s="213" t="s">
        <v>12</v>
      </c>
      <c r="C22" s="1423" t="s">
        <v>63</v>
      </c>
      <c r="D22" s="1424" t="s">
        <v>719</v>
      </c>
      <c r="E22" s="1340" t="s">
        <v>89</v>
      </c>
      <c r="F22" s="1963" t="s">
        <v>108</v>
      </c>
      <c r="G22" s="14" t="s">
        <v>136</v>
      </c>
      <c r="H22" s="16">
        <v>5.5</v>
      </c>
      <c r="I22" s="15">
        <v>5.5</v>
      </c>
      <c r="J22" s="15">
        <v>0</v>
      </c>
      <c r="K22" s="17">
        <v>0</v>
      </c>
      <c r="L22" s="18">
        <v>0</v>
      </c>
      <c r="M22" s="19">
        <v>0</v>
      </c>
      <c r="N22" s="1959" t="s">
        <v>713</v>
      </c>
      <c r="O22" s="418">
        <v>0</v>
      </c>
      <c r="P22" s="418">
        <v>0</v>
      </c>
      <c r="Q22" s="419">
        <v>0</v>
      </c>
      <c r="R22" s="275"/>
      <c r="T22" s="270"/>
    </row>
    <row r="23" spans="1:20" ht="33.75" customHeight="1" thickBot="1">
      <c r="A23" s="1027"/>
      <c r="B23" s="1028"/>
      <c r="C23" s="1962"/>
      <c r="D23" s="1426"/>
      <c r="E23" s="1341"/>
      <c r="F23" s="1964"/>
      <c r="G23" s="9" t="s">
        <v>13</v>
      </c>
      <c r="H23" s="11">
        <v>5.5</v>
      </c>
      <c r="I23" s="10">
        <f>I22</f>
        <v>5.5</v>
      </c>
      <c r="J23" s="10">
        <v>0</v>
      </c>
      <c r="K23" s="12">
        <f>K22</f>
        <v>0</v>
      </c>
      <c r="L23" s="20">
        <f>L22</f>
        <v>0</v>
      </c>
      <c r="M23" s="13">
        <f>M22</f>
        <v>0</v>
      </c>
      <c r="N23" s="1961"/>
      <c r="O23" s="418"/>
      <c r="P23" s="418"/>
      <c r="Q23" s="419"/>
      <c r="R23" s="275"/>
      <c r="T23" s="270"/>
    </row>
    <row r="24" spans="1:20" ht="21" customHeight="1">
      <c r="A24" s="211" t="s">
        <v>12</v>
      </c>
      <c r="B24" s="213" t="s">
        <v>12</v>
      </c>
      <c r="C24" s="1423" t="s">
        <v>64</v>
      </c>
      <c r="D24" s="1424" t="s">
        <v>720</v>
      </c>
      <c r="E24" s="1340" t="s">
        <v>89</v>
      </c>
      <c r="F24" s="1963" t="s">
        <v>108</v>
      </c>
      <c r="G24" s="14" t="s">
        <v>136</v>
      </c>
      <c r="H24" s="16">
        <v>0</v>
      </c>
      <c r="I24" s="15">
        <v>0</v>
      </c>
      <c r="J24" s="15">
        <v>0</v>
      </c>
      <c r="K24" s="17">
        <v>0</v>
      </c>
      <c r="L24" s="18">
        <v>0</v>
      </c>
      <c r="M24" s="19">
        <v>0</v>
      </c>
      <c r="N24" s="1959" t="s">
        <v>713</v>
      </c>
      <c r="O24" s="457">
        <v>0</v>
      </c>
      <c r="P24" s="457">
        <v>0</v>
      </c>
      <c r="Q24" s="457">
        <v>0</v>
      </c>
      <c r="R24" s="275"/>
      <c r="T24" s="270"/>
    </row>
    <row r="25" spans="1:20" ht="17.25" customHeight="1" thickBot="1">
      <c r="A25" s="1027"/>
      <c r="B25" s="1028"/>
      <c r="C25" s="1962"/>
      <c r="D25" s="1426"/>
      <c r="E25" s="1341"/>
      <c r="F25" s="1964"/>
      <c r="G25" s="9" t="s">
        <v>13</v>
      </c>
      <c r="H25" s="11">
        <f>H24</f>
        <v>0</v>
      </c>
      <c r="I25" s="10">
        <f>I24</f>
        <v>0</v>
      </c>
      <c r="J25" s="10">
        <v>0</v>
      </c>
      <c r="K25" s="12">
        <f>K24</f>
        <v>0</v>
      </c>
      <c r="L25" s="20">
        <f>L24</f>
        <v>0</v>
      </c>
      <c r="M25" s="13">
        <v>0</v>
      </c>
      <c r="N25" s="1961"/>
      <c r="O25" s="748"/>
      <c r="P25" s="748"/>
      <c r="Q25" s="748"/>
      <c r="R25" s="275"/>
      <c r="T25" s="270"/>
    </row>
    <row r="26" spans="1:20" ht="20.25" customHeight="1">
      <c r="A26" s="211" t="s">
        <v>12</v>
      </c>
      <c r="B26" s="213" t="s">
        <v>12</v>
      </c>
      <c r="C26" s="1423" t="s">
        <v>65</v>
      </c>
      <c r="D26" s="1424" t="s">
        <v>721</v>
      </c>
      <c r="E26" s="1340" t="s">
        <v>89</v>
      </c>
      <c r="F26" s="1963" t="s">
        <v>108</v>
      </c>
      <c r="G26" s="14" t="s">
        <v>136</v>
      </c>
      <c r="H26" s="16">
        <v>0.9</v>
      </c>
      <c r="I26" s="15">
        <v>0.9</v>
      </c>
      <c r="J26" s="15">
        <v>0</v>
      </c>
      <c r="K26" s="17">
        <v>0</v>
      </c>
      <c r="L26" s="18">
        <v>0.9</v>
      </c>
      <c r="M26" s="19">
        <v>0.9</v>
      </c>
      <c r="N26" s="1959" t="s">
        <v>713</v>
      </c>
      <c r="O26" s="457">
        <v>10</v>
      </c>
      <c r="P26" s="457">
        <v>10</v>
      </c>
      <c r="Q26" s="457">
        <v>10</v>
      </c>
      <c r="R26" s="275"/>
      <c r="T26" s="270"/>
    </row>
    <row r="27" spans="1:20" ht="16.5" customHeight="1" thickBot="1">
      <c r="A27" s="1027"/>
      <c r="B27" s="44"/>
      <c r="C27" s="1382"/>
      <c r="D27" s="1426"/>
      <c r="E27" s="1355"/>
      <c r="F27" s="1964"/>
      <c r="G27" s="9" t="s">
        <v>13</v>
      </c>
      <c r="H27" s="11">
        <f>H26</f>
        <v>0.9</v>
      </c>
      <c r="I27" s="10">
        <f>I26</f>
        <v>0.9</v>
      </c>
      <c r="J27" s="10">
        <v>0</v>
      </c>
      <c r="K27" s="12">
        <f>K26</f>
        <v>0</v>
      </c>
      <c r="L27" s="20">
        <f>L26</f>
        <v>0.9</v>
      </c>
      <c r="M27" s="13">
        <f>M26</f>
        <v>0.9</v>
      </c>
      <c r="N27" s="1961"/>
      <c r="O27" s="748"/>
      <c r="P27" s="748"/>
      <c r="Q27" s="748"/>
      <c r="R27" s="275"/>
      <c r="T27" s="270"/>
    </row>
    <row r="28" spans="1:20" ht="39.75" customHeight="1" thickBot="1">
      <c r="A28" s="202" t="s">
        <v>12</v>
      </c>
      <c r="B28" s="1031" t="s">
        <v>12</v>
      </c>
      <c r="C28" s="1032" t="s">
        <v>66</v>
      </c>
      <c r="D28" s="1261" t="s">
        <v>722</v>
      </c>
      <c r="E28" s="1033" t="s">
        <v>89</v>
      </c>
      <c r="F28" s="1034" t="s">
        <v>108</v>
      </c>
      <c r="G28" s="674" t="s">
        <v>61</v>
      </c>
      <c r="H28" s="1035">
        <v>46.5</v>
      </c>
      <c r="I28" s="1036">
        <v>46.5</v>
      </c>
      <c r="J28" s="1036">
        <v>0</v>
      </c>
      <c r="K28" s="1037">
        <v>0</v>
      </c>
      <c r="L28" s="1038">
        <v>16.5</v>
      </c>
      <c r="M28" s="1039">
        <v>16.5</v>
      </c>
      <c r="N28" s="1257" t="s">
        <v>713</v>
      </c>
      <c r="O28" s="411">
        <v>9</v>
      </c>
      <c r="P28" s="411">
        <v>9</v>
      </c>
      <c r="Q28" s="411">
        <v>9</v>
      </c>
      <c r="R28" s="275"/>
      <c r="T28" s="270"/>
    </row>
    <row r="29" spans="1:20" ht="29.4" customHeight="1" thickBot="1">
      <c r="A29" s="202" t="s">
        <v>12</v>
      </c>
      <c r="B29" s="1031" t="s">
        <v>12</v>
      </c>
      <c r="C29" s="1032" t="s">
        <v>67</v>
      </c>
      <c r="D29" s="1261" t="s">
        <v>723</v>
      </c>
      <c r="E29" s="1033" t="s">
        <v>89</v>
      </c>
      <c r="F29" s="1034" t="s">
        <v>108</v>
      </c>
      <c r="G29" s="674" t="s">
        <v>136</v>
      </c>
      <c r="H29" s="1035">
        <v>0</v>
      </c>
      <c r="I29" s="1036">
        <v>0</v>
      </c>
      <c r="J29" s="1036">
        <v>0</v>
      </c>
      <c r="K29" s="1037">
        <v>0</v>
      </c>
      <c r="L29" s="1038">
        <v>0</v>
      </c>
      <c r="M29" s="1039">
        <v>0</v>
      </c>
      <c r="N29" s="1257" t="s">
        <v>713</v>
      </c>
      <c r="O29" s="411">
        <v>0</v>
      </c>
      <c r="P29" s="411">
        <v>0</v>
      </c>
      <c r="Q29" s="411">
        <v>0</v>
      </c>
      <c r="R29" s="275"/>
      <c r="T29" s="270"/>
    </row>
    <row r="30" spans="1:20" ht="12.6" thickBot="1">
      <c r="A30" s="24" t="s">
        <v>12</v>
      </c>
      <c r="B30" s="23" t="s">
        <v>12</v>
      </c>
      <c r="C30" s="1967" t="s">
        <v>15</v>
      </c>
      <c r="D30" s="1328"/>
      <c r="E30" s="1328"/>
      <c r="F30" s="1328"/>
      <c r="G30" s="1330"/>
      <c r="H30" s="177">
        <v>13553.7</v>
      </c>
      <c r="I30" s="177">
        <v>13553.7</v>
      </c>
      <c r="J30" s="770">
        <v>117.5</v>
      </c>
      <c r="K30" s="964">
        <v>0</v>
      </c>
      <c r="L30" s="965">
        <v>13060.8</v>
      </c>
      <c r="M30" s="772">
        <v>13106.6</v>
      </c>
      <c r="N30" s="87"/>
      <c r="O30" s="67"/>
      <c r="P30" s="67"/>
      <c r="Q30" s="68"/>
    </row>
    <row r="31" spans="1:20" ht="50.25" customHeight="1" thickBot="1">
      <c r="A31" s="41" t="s">
        <v>12</v>
      </c>
      <c r="B31" s="42" t="s">
        <v>14</v>
      </c>
      <c r="C31" s="1440" t="s">
        <v>724</v>
      </c>
      <c r="D31" s="1440"/>
      <c r="E31" s="1440"/>
      <c r="F31" s="1440"/>
      <c r="G31" s="1440"/>
      <c r="H31" s="1440"/>
      <c r="I31" s="1440"/>
      <c r="J31" s="1440"/>
      <c r="K31" s="1440"/>
      <c r="L31" s="1440"/>
      <c r="M31" s="1440"/>
      <c r="N31" s="1440"/>
      <c r="O31" s="1440"/>
      <c r="P31" s="1440"/>
      <c r="Q31" s="1441"/>
    </row>
    <row r="32" spans="1:20" ht="14.25" customHeight="1">
      <c r="A32" s="1376" t="s">
        <v>12</v>
      </c>
      <c r="B32" s="1378" t="s">
        <v>14</v>
      </c>
      <c r="C32" s="1345" t="s">
        <v>12</v>
      </c>
      <c r="D32" s="1338" t="s">
        <v>725</v>
      </c>
      <c r="E32" s="1340" t="s">
        <v>89</v>
      </c>
      <c r="F32" s="1965" t="s">
        <v>108</v>
      </c>
      <c r="G32" s="82" t="s">
        <v>61</v>
      </c>
      <c r="H32" s="89">
        <v>1057.5</v>
      </c>
      <c r="I32" s="50">
        <v>1057.5</v>
      </c>
      <c r="J32" s="183">
        <v>0</v>
      </c>
      <c r="K32" s="1040">
        <v>0</v>
      </c>
      <c r="L32" s="92">
        <v>1057.5</v>
      </c>
      <c r="M32" s="52">
        <v>1057.5</v>
      </c>
      <c r="N32" s="1959" t="s">
        <v>713</v>
      </c>
      <c r="O32" s="75">
        <v>6480</v>
      </c>
      <c r="P32" s="76" t="s">
        <v>726</v>
      </c>
      <c r="Q32" s="93" t="s">
        <v>726</v>
      </c>
    </row>
    <row r="33" spans="1:20" ht="21.75" customHeight="1" thickBot="1">
      <c r="A33" s="1377"/>
      <c r="B33" s="1379"/>
      <c r="C33" s="1346"/>
      <c r="D33" s="1339"/>
      <c r="E33" s="1341"/>
      <c r="F33" s="1966"/>
      <c r="G33" s="102" t="s">
        <v>13</v>
      </c>
      <c r="H33" s="103">
        <v>1057.5</v>
      </c>
      <c r="I33" s="104">
        <v>1057.5</v>
      </c>
      <c r="J33" s="105">
        <v>0</v>
      </c>
      <c r="K33" s="106">
        <f>SUM(K32:K32)</f>
        <v>0</v>
      </c>
      <c r="L33" s="107">
        <v>1057.5</v>
      </c>
      <c r="M33" s="110">
        <v>1057.5</v>
      </c>
      <c r="N33" s="1961"/>
      <c r="O33" s="1041"/>
      <c r="P33" s="1041"/>
      <c r="Q33" s="1042"/>
    </row>
    <row r="34" spans="1:20" ht="18" customHeight="1">
      <c r="A34" s="1376" t="s">
        <v>12</v>
      </c>
      <c r="B34" s="1378" t="s">
        <v>14</v>
      </c>
      <c r="C34" s="1345" t="s">
        <v>14</v>
      </c>
      <c r="D34" s="1338" t="s">
        <v>727</v>
      </c>
      <c r="E34" s="1340" t="s">
        <v>89</v>
      </c>
      <c r="F34" s="1965" t="s">
        <v>108</v>
      </c>
      <c r="G34" s="88" t="s">
        <v>109</v>
      </c>
      <c r="H34" s="89">
        <v>0.4</v>
      </c>
      <c r="I34" s="50">
        <v>0.4</v>
      </c>
      <c r="J34" s="183">
        <v>0</v>
      </c>
      <c r="K34" s="91">
        <v>0</v>
      </c>
      <c r="L34" s="92">
        <v>0.4</v>
      </c>
      <c r="M34" s="52">
        <v>0.4</v>
      </c>
      <c r="N34" s="1959" t="s">
        <v>713</v>
      </c>
      <c r="O34" s="75">
        <v>1</v>
      </c>
      <c r="P34" s="76" t="s">
        <v>124</v>
      </c>
      <c r="Q34" s="1043" t="s">
        <v>124</v>
      </c>
      <c r="T34" s="270"/>
    </row>
    <row r="35" spans="1:20" ht="33" customHeight="1" thickBot="1">
      <c r="A35" s="1377"/>
      <c r="B35" s="1379"/>
      <c r="C35" s="1346"/>
      <c r="D35" s="1339"/>
      <c r="E35" s="1341"/>
      <c r="F35" s="1966"/>
      <c r="G35" s="102" t="s">
        <v>13</v>
      </c>
      <c r="H35" s="103">
        <v>0.4</v>
      </c>
      <c r="I35" s="104">
        <v>0.4</v>
      </c>
      <c r="J35" s="105">
        <v>0</v>
      </c>
      <c r="K35" s="106">
        <f>SUM(K34:K34)</f>
        <v>0</v>
      </c>
      <c r="L35" s="107">
        <v>0.4</v>
      </c>
      <c r="M35" s="110">
        <v>0.4</v>
      </c>
      <c r="N35" s="1961"/>
      <c r="O35" s="1041"/>
      <c r="P35" s="1041"/>
      <c r="Q35" s="1042"/>
      <c r="T35" s="270"/>
    </row>
    <row r="36" spans="1:20" ht="16.5" customHeight="1">
      <c r="A36" s="316" t="s">
        <v>12</v>
      </c>
      <c r="B36" s="648" t="s">
        <v>14</v>
      </c>
      <c r="C36" s="205" t="s">
        <v>58</v>
      </c>
      <c r="D36" s="1338" t="s">
        <v>728</v>
      </c>
      <c r="E36" s="1340" t="s">
        <v>89</v>
      </c>
      <c r="F36" s="1965" t="s">
        <v>108</v>
      </c>
      <c r="G36" s="88" t="s">
        <v>136</v>
      </c>
      <c r="H36" s="89">
        <v>32.4</v>
      </c>
      <c r="I36" s="50">
        <v>32.4</v>
      </c>
      <c r="J36" s="183">
        <v>0</v>
      </c>
      <c r="K36" s="91">
        <v>0</v>
      </c>
      <c r="L36" s="92">
        <v>24.7</v>
      </c>
      <c r="M36" s="52">
        <v>25.6</v>
      </c>
      <c r="N36" s="1959" t="s">
        <v>713</v>
      </c>
      <c r="O36" s="75">
        <v>165</v>
      </c>
      <c r="P36" s="76" t="s">
        <v>729</v>
      </c>
      <c r="Q36" s="1043" t="s">
        <v>730</v>
      </c>
      <c r="T36" s="270"/>
    </row>
    <row r="37" spans="1:20" ht="21.75" customHeight="1" thickBot="1">
      <c r="A37" s="325"/>
      <c r="B37" s="64"/>
      <c r="C37" s="206"/>
      <c r="D37" s="1339"/>
      <c r="E37" s="1341"/>
      <c r="F37" s="1966"/>
      <c r="G37" s="102" t="s">
        <v>13</v>
      </c>
      <c r="H37" s="103">
        <v>32.4</v>
      </c>
      <c r="I37" s="104">
        <v>32.4</v>
      </c>
      <c r="J37" s="105">
        <v>0</v>
      </c>
      <c r="K37" s="106">
        <f>SUM(K36:K36)</f>
        <v>0</v>
      </c>
      <c r="L37" s="107">
        <v>24.7</v>
      </c>
      <c r="M37" s="110">
        <v>25.6</v>
      </c>
      <c r="N37" s="1961"/>
      <c r="O37" s="1041"/>
      <c r="P37" s="1041"/>
      <c r="Q37" s="1042"/>
      <c r="T37" s="270"/>
    </row>
    <row r="38" spans="1:20" ht="33" customHeight="1">
      <c r="A38" s="318" t="s">
        <v>12</v>
      </c>
      <c r="B38" s="203" t="s">
        <v>14</v>
      </c>
      <c r="C38" s="204" t="s">
        <v>59</v>
      </c>
      <c r="D38" s="1644" t="s">
        <v>731</v>
      </c>
      <c r="E38" s="1515" t="s">
        <v>89</v>
      </c>
      <c r="F38" s="1968" t="s">
        <v>108</v>
      </c>
      <c r="G38" s="290" t="s">
        <v>136</v>
      </c>
      <c r="H38" s="291">
        <v>0</v>
      </c>
      <c r="I38" s="163">
        <v>0</v>
      </c>
      <c r="J38" s="1044">
        <v>0</v>
      </c>
      <c r="K38" s="293">
        <v>0</v>
      </c>
      <c r="L38" s="294">
        <v>0</v>
      </c>
      <c r="M38" s="165">
        <v>0</v>
      </c>
      <c r="N38" s="1960" t="s">
        <v>713</v>
      </c>
      <c r="O38" s="464">
        <v>0</v>
      </c>
      <c r="P38" s="100" t="s">
        <v>62</v>
      </c>
      <c r="Q38" s="101" t="s">
        <v>62</v>
      </c>
      <c r="T38" s="270"/>
    </row>
    <row r="39" spans="1:20" ht="21" customHeight="1" thickBot="1">
      <c r="A39" s="1045"/>
      <c r="B39" s="1046"/>
      <c r="C39" s="946"/>
      <c r="D39" s="1339"/>
      <c r="E39" s="1341"/>
      <c r="F39" s="1966"/>
      <c r="G39" s="102" t="s">
        <v>13</v>
      </c>
      <c r="H39" s="103">
        <v>0</v>
      </c>
      <c r="I39" s="104">
        <v>0</v>
      </c>
      <c r="J39" s="105">
        <v>0</v>
      </c>
      <c r="K39" s="106">
        <v>0</v>
      </c>
      <c r="L39" s="107">
        <v>0</v>
      </c>
      <c r="M39" s="110">
        <v>0</v>
      </c>
      <c r="N39" s="1961"/>
      <c r="O39" s="80"/>
      <c r="P39" s="80"/>
      <c r="Q39" s="81"/>
      <c r="T39" s="270"/>
    </row>
    <row r="40" spans="1:20" ht="27.75" customHeight="1" thickBot="1">
      <c r="A40" s="1936" t="s">
        <v>12</v>
      </c>
      <c r="B40" s="1937" t="s">
        <v>14</v>
      </c>
      <c r="C40" s="1962" t="s">
        <v>63</v>
      </c>
      <c r="D40" s="1338" t="s">
        <v>732</v>
      </c>
      <c r="E40" s="1340" t="s">
        <v>89</v>
      </c>
      <c r="F40" s="1965" t="s">
        <v>733</v>
      </c>
      <c r="G40" s="88" t="s">
        <v>109</v>
      </c>
      <c r="H40" s="89">
        <v>25</v>
      </c>
      <c r="I40" s="50">
        <v>25</v>
      </c>
      <c r="J40" s="49">
        <v>0</v>
      </c>
      <c r="K40" s="91">
        <v>0</v>
      </c>
      <c r="L40" s="92">
        <v>25</v>
      </c>
      <c r="M40" s="52">
        <v>25</v>
      </c>
      <c r="N40" s="1959" t="s">
        <v>713</v>
      </c>
      <c r="O40" s="75">
        <v>140</v>
      </c>
      <c r="P40" s="76" t="s">
        <v>734</v>
      </c>
      <c r="Q40" s="93" t="s">
        <v>734</v>
      </c>
      <c r="T40" s="270"/>
    </row>
    <row r="41" spans="1:20" ht="32.25" hidden="1" customHeight="1" thickBot="1">
      <c r="A41" s="1377"/>
      <c r="B41" s="1379"/>
      <c r="C41" s="1346"/>
      <c r="D41" s="1339"/>
      <c r="E41" s="1341"/>
      <c r="F41" s="1966"/>
      <c r="G41" s="102" t="s">
        <v>13</v>
      </c>
      <c r="H41" s="103">
        <v>25</v>
      </c>
      <c r="I41" s="104">
        <v>25</v>
      </c>
      <c r="J41" s="105">
        <v>0</v>
      </c>
      <c r="K41" s="106">
        <v>0</v>
      </c>
      <c r="L41" s="107">
        <v>25</v>
      </c>
      <c r="M41" s="110">
        <v>25</v>
      </c>
      <c r="N41" s="1961"/>
      <c r="O41" s="80"/>
      <c r="P41" s="80"/>
      <c r="Q41" s="81"/>
      <c r="T41" s="270"/>
    </row>
    <row r="42" spans="1:20" ht="14.25" customHeight="1" thickBot="1">
      <c r="A42" s="116" t="s">
        <v>12</v>
      </c>
      <c r="B42" s="86" t="s">
        <v>14</v>
      </c>
      <c r="C42" s="1327" t="s">
        <v>15</v>
      </c>
      <c r="D42" s="1328"/>
      <c r="E42" s="1329"/>
      <c r="F42" s="1329"/>
      <c r="G42" s="1330"/>
      <c r="H42" s="115">
        <v>1115.3</v>
      </c>
      <c r="I42" s="770">
        <v>1115.3</v>
      </c>
      <c r="J42" s="1047">
        <v>0</v>
      </c>
      <c r="K42" s="1048">
        <v>0</v>
      </c>
      <c r="L42" s="1049">
        <v>1107.5999999999999</v>
      </c>
      <c r="M42" s="547">
        <v>1108.5</v>
      </c>
      <c r="N42" s="87"/>
      <c r="O42" s="117"/>
      <c r="P42" s="117"/>
      <c r="Q42" s="118"/>
    </row>
    <row r="43" spans="1:20" ht="16.5" customHeight="1" thickBot="1">
      <c r="A43" s="41" t="s">
        <v>12</v>
      </c>
      <c r="B43" s="42" t="s">
        <v>58</v>
      </c>
      <c r="C43" s="1969" t="s">
        <v>735</v>
      </c>
      <c r="D43" s="1969"/>
      <c r="E43" s="1969"/>
      <c r="F43" s="1969"/>
      <c r="G43" s="1969"/>
      <c r="H43" s="1969"/>
      <c r="I43" s="1969"/>
      <c r="J43" s="1969"/>
      <c r="K43" s="1969"/>
      <c r="L43" s="1969"/>
      <c r="M43" s="1969"/>
      <c r="N43" s="1969"/>
      <c r="O43" s="1969"/>
      <c r="P43" s="1969"/>
      <c r="Q43" s="1970"/>
    </row>
    <row r="44" spans="1:20" ht="14.25" customHeight="1">
      <c r="A44" s="1376" t="s">
        <v>12</v>
      </c>
      <c r="B44" s="1378" t="s">
        <v>58</v>
      </c>
      <c r="C44" s="1050" t="s">
        <v>12</v>
      </c>
      <c r="D44" s="1525" t="s">
        <v>736</v>
      </c>
      <c r="E44" s="1971" t="s">
        <v>89</v>
      </c>
      <c r="F44" s="1971" t="s">
        <v>290</v>
      </c>
      <c r="G44" s="1051" t="s">
        <v>61</v>
      </c>
      <c r="H44" s="1052">
        <v>1464.6</v>
      </c>
      <c r="I44" s="1052">
        <v>1464.6</v>
      </c>
      <c r="J44" s="183">
        <v>0</v>
      </c>
      <c r="K44" s="1040">
        <v>0</v>
      </c>
      <c r="L44" s="1052">
        <v>1464.6</v>
      </c>
      <c r="M44" s="1052">
        <v>1464.6</v>
      </c>
      <c r="N44" s="1973" t="s">
        <v>713</v>
      </c>
      <c r="O44" s="1053" t="s">
        <v>737</v>
      </c>
      <c r="P44" s="1054" t="s">
        <v>737</v>
      </c>
      <c r="Q44" s="1055" t="s">
        <v>737</v>
      </c>
    </row>
    <row r="45" spans="1:20" ht="38.25" customHeight="1" thickBot="1">
      <c r="A45" s="1377"/>
      <c r="B45" s="1379"/>
      <c r="C45" s="1056"/>
      <c r="D45" s="1527"/>
      <c r="E45" s="1972"/>
      <c r="F45" s="1972"/>
      <c r="G45" s="1057" t="s">
        <v>13</v>
      </c>
      <c r="H45" s="1058">
        <f>H44</f>
        <v>1464.6</v>
      </c>
      <c r="I45" s="1059">
        <f>SUM(I44:I44)</f>
        <v>1464.6</v>
      </c>
      <c r="J45" s="1060">
        <v>0</v>
      </c>
      <c r="K45" s="1061">
        <f>SUM(K44:K44)</f>
        <v>0</v>
      </c>
      <c r="L45" s="1062">
        <f>L44</f>
        <v>1464.6</v>
      </c>
      <c r="M45" s="1063">
        <f>M44</f>
        <v>1464.6</v>
      </c>
      <c r="N45" s="1974"/>
      <c r="O45" s="1064"/>
      <c r="P45" s="1064"/>
      <c r="Q45" s="1065"/>
    </row>
    <row r="46" spans="1:20" ht="15" customHeight="1" thickBot="1">
      <c r="A46" s="116" t="s">
        <v>12</v>
      </c>
      <c r="B46" s="86" t="s">
        <v>58</v>
      </c>
      <c r="C46" s="1327" t="s">
        <v>15</v>
      </c>
      <c r="D46" s="1328"/>
      <c r="E46" s="1329"/>
      <c r="F46" s="1329"/>
      <c r="G46" s="1330"/>
      <c r="H46" s="1058">
        <f>H45</f>
        <v>1464.6</v>
      </c>
      <c r="I46" s="1059">
        <f>SUM(I45:I45)</f>
        <v>1464.6</v>
      </c>
      <c r="J46" s="1060">
        <v>0</v>
      </c>
      <c r="K46" s="1061">
        <f>SUM(K45:K45)</f>
        <v>0</v>
      </c>
      <c r="L46" s="1062">
        <f>L45</f>
        <v>1464.6</v>
      </c>
      <c r="M46" s="1063">
        <f>M45</f>
        <v>1464.6</v>
      </c>
      <c r="N46" s="87"/>
      <c r="O46" s="117"/>
      <c r="P46" s="117"/>
      <c r="Q46" s="118"/>
    </row>
    <row r="47" spans="1:20" ht="12" customHeight="1" thickBot="1">
      <c r="A47" s="41" t="s">
        <v>12</v>
      </c>
      <c r="B47" s="42" t="s">
        <v>59</v>
      </c>
      <c r="C47" s="1440" t="s">
        <v>738</v>
      </c>
      <c r="D47" s="1440"/>
      <c r="E47" s="1440"/>
      <c r="F47" s="1440"/>
      <c r="G47" s="1440"/>
      <c r="H47" s="1440"/>
      <c r="I47" s="1440"/>
      <c r="J47" s="1440"/>
      <c r="K47" s="1440"/>
      <c r="L47" s="1440"/>
      <c r="M47" s="1440"/>
      <c r="N47" s="1440"/>
      <c r="O47" s="1440"/>
      <c r="P47" s="1440"/>
      <c r="Q47" s="1441"/>
    </row>
    <row r="48" spans="1:20" ht="16.5" customHeight="1">
      <c r="A48" s="1376" t="s">
        <v>12</v>
      </c>
      <c r="B48" s="1378" t="s">
        <v>59</v>
      </c>
      <c r="C48" s="1345" t="s">
        <v>12</v>
      </c>
      <c r="D48" s="1338" t="s">
        <v>739</v>
      </c>
      <c r="E48" s="1340" t="s">
        <v>89</v>
      </c>
      <c r="F48" s="1965" t="s">
        <v>108</v>
      </c>
      <c r="G48" s="88" t="s">
        <v>61</v>
      </c>
      <c r="H48" s="89">
        <v>36.200000000000003</v>
      </c>
      <c r="I48" s="50">
        <v>36.200000000000003</v>
      </c>
      <c r="J48" s="183">
        <v>0</v>
      </c>
      <c r="K48" s="91">
        <v>0</v>
      </c>
      <c r="L48" s="89">
        <v>36.200000000000003</v>
      </c>
      <c r="M48" s="89">
        <v>36.200000000000003</v>
      </c>
      <c r="N48" s="1959" t="s">
        <v>713</v>
      </c>
      <c r="O48" s="75">
        <v>500</v>
      </c>
      <c r="P48" s="76" t="s">
        <v>740</v>
      </c>
      <c r="Q48" s="93" t="s">
        <v>740</v>
      </c>
    </row>
    <row r="49" spans="1:20" ht="35.25" customHeight="1" thickBot="1">
      <c r="A49" s="1377"/>
      <c r="B49" s="1379"/>
      <c r="C49" s="1346"/>
      <c r="D49" s="1339"/>
      <c r="E49" s="1341"/>
      <c r="F49" s="1966"/>
      <c r="G49" s="102" t="s">
        <v>13</v>
      </c>
      <c r="H49" s="103">
        <f>H48</f>
        <v>36.200000000000003</v>
      </c>
      <c r="I49" s="104">
        <f>SUM(I48:I48)</f>
        <v>36.200000000000003</v>
      </c>
      <c r="J49" s="105">
        <v>0</v>
      </c>
      <c r="K49" s="106">
        <f>SUM(K48:K48)</f>
        <v>0</v>
      </c>
      <c r="L49" s="107">
        <f>L48</f>
        <v>36.200000000000003</v>
      </c>
      <c r="M49" s="110">
        <f>M48</f>
        <v>36.200000000000003</v>
      </c>
      <c r="N49" s="1961"/>
      <c r="O49" s="1041"/>
      <c r="P49" s="1041"/>
      <c r="Q49" s="1042"/>
    </row>
    <row r="50" spans="1:20" ht="14.25" customHeight="1">
      <c r="A50" s="1569" t="s">
        <v>12</v>
      </c>
      <c r="B50" s="1572" t="s">
        <v>59</v>
      </c>
      <c r="C50" s="1405" t="s">
        <v>14</v>
      </c>
      <c r="D50" s="1537" t="s">
        <v>741</v>
      </c>
      <c r="E50" s="1340" t="s">
        <v>89</v>
      </c>
      <c r="F50" s="1975" t="s">
        <v>108</v>
      </c>
      <c r="G50" s="88" t="s">
        <v>61</v>
      </c>
      <c r="H50" s="89">
        <v>16</v>
      </c>
      <c r="I50" s="50">
        <v>16</v>
      </c>
      <c r="J50" s="183">
        <v>0</v>
      </c>
      <c r="K50" s="91">
        <v>0</v>
      </c>
      <c r="L50" s="89">
        <v>16</v>
      </c>
      <c r="M50" s="89">
        <v>16</v>
      </c>
      <c r="N50" s="1959" t="s">
        <v>713</v>
      </c>
      <c r="O50" s="75">
        <v>320</v>
      </c>
      <c r="P50" s="76" t="s">
        <v>742</v>
      </c>
      <c r="Q50" s="93" t="s">
        <v>742</v>
      </c>
    </row>
    <row r="51" spans="1:20" ht="36.75" customHeight="1" thickBot="1">
      <c r="A51" s="1571"/>
      <c r="B51" s="1573"/>
      <c r="C51" s="1406"/>
      <c r="D51" s="1538"/>
      <c r="E51" s="1341"/>
      <c r="F51" s="1977"/>
      <c r="G51" s="102" t="s">
        <v>13</v>
      </c>
      <c r="H51" s="103">
        <f>H50</f>
        <v>16</v>
      </c>
      <c r="I51" s="104">
        <f>SUM(I50:I50)</f>
        <v>16</v>
      </c>
      <c r="J51" s="105">
        <v>0</v>
      </c>
      <c r="K51" s="106">
        <f>SUM(K50:K50)</f>
        <v>0</v>
      </c>
      <c r="L51" s="107">
        <f>L50</f>
        <v>16</v>
      </c>
      <c r="M51" s="110">
        <f>M50</f>
        <v>16</v>
      </c>
      <c r="N51" s="1961"/>
      <c r="O51" s="80"/>
      <c r="P51" s="80"/>
      <c r="Q51" s="81"/>
    </row>
    <row r="52" spans="1:20" ht="14.25" customHeight="1" thickBot="1">
      <c r="A52" s="116" t="s">
        <v>12</v>
      </c>
      <c r="B52" s="86" t="s">
        <v>59</v>
      </c>
      <c r="C52" s="1327" t="s">
        <v>15</v>
      </c>
      <c r="D52" s="1328"/>
      <c r="E52" s="1329"/>
      <c r="F52" s="1329"/>
      <c r="G52" s="1330"/>
      <c r="H52" s="115">
        <v>52.2</v>
      </c>
      <c r="I52" s="770">
        <v>52.2</v>
      </c>
      <c r="J52" s="1047">
        <v>0</v>
      </c>
      <c r="K52" s="1048">
        <v>0</v>
      </c>
      <c r="L52" s="115">
        <v>52.2</v>
      </c>
      <c r="M52" s="770">
        <v>52.2</v>
      </c>
      <c r="N52" s="87"/>
      <c r="O52" s="117"/>
      <c r="P52" s="117"/>
      <c r="Q52" s="118"/>
    </row>
    <row r="53" spans="1:20" ht="15.75" customHeight="1" thickBot="1">
      <c r="A53" s="41" t="s">
        <v>12</v>
      </c>
      <c r="B53" s="42" t="s">
        <v>63</v>
      </c>
      <c r="C53" s="1440" t="s">
        <v>743</v>
      </c>
      <c r="D53" s="1440"/>
      <c r="E53" s="1440"/>
      <c r="F53" s="1440"/>
      <c r="G53" s="1440"/>
      <c r="H53" s="1440"/>
      <c r="I53" s="1440"/>
      <c r="J53" s="1440"/>
      <c r="K53" s="1440"/>
      <c r="L53" s="1440"/>
      <c r="M53" s="1440"/>
      <c r="N53" s="1440"/>
      <c r="O53" s="1440"/>
      <c r="P53" s="1440"/>
      <c r="Q53" s="1441"/>
    </row>
    <row r="54" spans="1:20" ht="15.75" customHeight="1">
      <c r="A54" s="1569" t="s">
        <v>12</v>
      </c>
      <c r="B54" s="1572" t="s">
        <v>63</v>
      </c>
      <c r="C54" s="1405" t="s">
        <v>12</v>
      </c>
      <c r="D54" s="1537" t="s">
        <v>744</v>
      </c>
      <c r="E54" s="1340" t="s">
        <v>89</v>
      </c>
      <c r="F54" s="1975" t="s">
        <v>108</v>
      </c>
      <c r="G54" s="82" t="s">
        <v>109</v>
      </c>
      <c r="H54" s="89">
        <v>444.8</v>
      </c>
      <c r="I54" s="50">
        <v>444.8</v>
      </c>
      <c r="J54" s="183">
        <v>0</v>
      </c>
      <c r="K54" s="91">
        <v>0</v>
      </c>
      <c r="L54" s="92">
        <v>385.7</v>
      </c>
      <c r="M54" s="52">
        <v>320.39999999999998</v>
      </c>
      <c r="N54" s="1959" t="s">
        <v>713</v>
      </c>
      <c r="O54" s="75">
        <v>2216</v>
      </c>
      <c r="P54" s="76" t="s">
        <v>745</v>
      </c>
      <c r="Q54" s="93" t="s">
        <v>746</v>
      </c>
    </row>
    <row r="55" spans="1:20" ht="15.75" customHeight="1">
      <c r="A55" s="1570"/>
      <c r="B55" s="1381"/>
      <c r="C55" s="1382"/>
      <c r="D55" s="1523"/>
      <c r="E55" s="1355"/>
      <c r="F55" s="1976"/>
      <c r="G55" s="109"/>
      <c r="H55" s="94">
        <v>0</v>
      </c>
      <c r="I55" s="1066">
        <v>0</v>
      </c>
      <c r="J55" s="184">
        <v>0</v>
      </c>
      <c r="K55" s="1067">
        <v>0</v>
      </c>
      <c r="L55" s="98">
        <v>0</v>
      </c>
      <c r="M55" s="99">
        <v>0</v>
      </c>
      <c r="N55" s="1960"/>
      <c r="O55" s="78"/>
      <c r="P55" s="1068"/>
      <c r="Q55" s="1069"/>
    </row>
    <row r="56" spans="1:20" ht="10.5" customHeight="1" thickBot="1">
      <c r="A56" s="1571"/>
      <c r="B56" s="1573"/>
      <c r="C56" s="1406"/>
      <c r="D56" s="1538"/>
      <c r="E56" s="1341"/>
      <c r="F56" s="1977"/>
      <c r="G56" s="102" t="s">
        <v>13</v>
      </c>
      <c r="H56" s="103">
        <f>H54</f>
        <v>444.8</v>
      </c>
      <c r="I56" s="104">
        <f>SUM(I54:I55)</f>
        <v>444.8</v>
      </c>
      <c r="J56" s="105">
        <v>0</v>
      </c>
      <c r="K56" s="106">
        <f>SUM(K54:K55)</f>
        <v>0</v>
      </c>
      <c r="L56" s="107">
        <f>L54</f>
        <v>385.7</v>
      </c>
      <c r="M56" s="110">
        <v>320.39999999999998</v>
      </c>
      <c r="N56" s="1961"/>
      <c r="O56" s="80"/>
      <c r="P56" s="1041"/>
      <c r="Q56" s="1042"/>
    </row>
    <row r="57" spans="1:20" ht="16.5" customHeight="1">
      <c r="A57" s="1569" t="s">
        <v>12</v>
      </c>
      <c r="B57" s="1572" t="s">
        <v>63</v>
      </c>
      <c r="C57" s="1405" t="s">
        <v>14</v>
      </c>
      <c r="D57" s="1537" t="s">
        <v>747</v>
      </c>
      <c r="E57" s="1340" t="s">
        <v>89</v>
      </c>
      <c r="F57" s="1975" t="s">
        <v>108</v>
      </c>
      <c r="G57" s="82" t="s">
        <v>109</v>
      </c>
      <c r="H57" s="89">
        <v>85.7</v>
      </c>
      <c r="I57" s="50">
        <v>85.7</v>
      </c>
      <c r="J57" s="183">
        <v>0</v>
      </c>
      <c r="K57" s="91">
        <v>0</v>
      </c>
      <c r="L57" s="92">
        <v>69.5</v>
      </c>
      <c r="M57" s="52">
        <v>56.3</v>
      </c>
      <c r="N57" s="1959" t="s">
        <v>715</v>
      </c>
      <c r="O57" s="75">
        <v>1880</v>
      </c>
      <c r="P57" s="76" t="s">
        <v>748</v>
      </c>
      <c r="Q57" s="93" t="s">
        <v>749</v>
      </c>
    </row>
    <row r="58" spans="1:20" ht="14.25" customHeight="1">
      <c r="A58" s="1570"/>
      <c r="B58" s="1381"/>
      <c r="C58" s="1382"/>
      <c r="D58" s="1523"/>
      <c r="E58" s="1355"/>
      <c r="F58" s="1976"/>
      <c r="G58" s="109"/>
      <c r="H58" s="94">
        <v>0</v>
      </c>
      <c r="I58" s="1066">
        <v>0</v>
      </c>
      <c r="J58" s="184">
        <v>0</v>
      </c>
      <c r="K58" s="1067">
        <v>0</v>
      </c>
      <c r="L58" s="98">
        <v>0</v>
      </c>
      <c r="M58" s="99">
        <v>0</v>
      </c>
      <c r="N58" s="1960"/>
      <c r="O58" s="78"/>
      <c r="P58" s="78"/>
      <c r="Q58" s="79"/>
    </row>
    <row r="59" spans="1:20" ht="17.25" customHeight="1" thickBot="1">
      <c r="A59" s="1571"/>
      <c r="B59" s="1573"/>
      <c r="C59" s="1406"/>
      <c r="D59" s="1538"/>
      <c r="E59" s="1341"/>
      <c r="F59" s="1977"/>
      <c r="G59" s="102" t="s">
        <v>13</v>
      </c>
      <c r="H59" s="103">
        <f>H57</f>
        <v>85.7</v>
      </c>
      <c r="I59" s="104">
        <f>SUM(I57:I58)</f>
        <v>85.7</v>
      </c>
      <c r="J59" s="105">
        <v>0</v>
      </c>
      <c r="K59" s="106">
        <f>SUM(K57:K58)</f>
        <v>0</v>
      </c>
      <c r="L59" s="107">
        <f>L57</f>
        <v>69.5</v>
      </c>
      <c r="M59" s="110">
        <f>M57</f>
        <v>56.3</v>
      </c>
      <c r="N59" s="1961"/>
      <c r="O59" s="80"/>
      <c r="P59" s="80"/>
      <c r="Q59" s="81"/>
      <c r="T59" s="270"/>
    </row>
    <row r="60" spans="1:20" ht="15" customHeight="1" thickBot="1">
      <c r="A60" s="116" t="s">
        <v>12</v>
      </c>
      <c r="B60" s="86" t="s">
        <v>63</v>
      </c>
      <c r="C60" s="1327" t="s">
        <v>15</v>
      </c>
      <c r="D60" s="1328"/>
      <c r="E60" s="1328"/>
      <c r="F60" s="1328"/>
      <c r="G60" s="1330"/>
      <c r="H60" s="115">
        <v>530.5</v>
      </c>
      <c r="I60" s="770">
        <v>530.5</v>
      </c>
      <c r="J60" s="1047">
        <v>0</v>
      </c>
      <c r="K60" s="1048">
        <v>0</v>
      </c>
      <c r="L60" s="1049">
        <v>455.2</v>
      </c>
      <c r="M60" s="547">
        <v>376.7</v>
      </c>
      <c r="N60" s="87"/>
      <c r="O60" s="117"/>
      <c r="P60" s="117"/>
      <c r="Q60" s="118"/>
      <c r="T60" s="270"/>
    </row>
    <row r="61" spans="1:20" ht="15.75" customHeight="1" thickBot="1">
      <c r="A61" s="41" t="s">
        <v>12</v>
      </c>
      <c r="B61" s="1494" t="s">
        <v>16</v>
      </c>
      <c r="C61" s="1495"/>
      <c r="D61" s="1495"/>
      <c r="E61" s="1495"/>
      <c r="F61" s="1495"/>
      <c r="G61" s="1495"/>
      <c r="H61" s="548">
        <v>16716.3</v>
      </c>
      <c r="I61" s="548">
        <v>16716.3</v>
      </c>
      <c r="J61" s="455">
        <v>117.5</v>
      </c>
      <c r="K61" s="1070">
        <v>0</v>
      </c>
      <c r="L61" s="548">
        <v>16140.4</v>
      </c>
      <c r="M61" s="1071">
        <v>16108.6</v>
      </c>
      <c r="N61" s="70"/>
      <c r="O61" s="71"/>
      <c r="P61" s="71"/>
      <c r="Q61" s="72"/>
      <c r="T61" s="270"/>
    </row>
    <row r="62" spans="1:20" ht="19.5" customHeight="1" thickBot="1">
      <c r="A62" s="40" t="s">
        <v>14</v>
      </c>
      <c r="B62" s="1438" t="s">
        <v>750</v>
      </c>
      <c r="C62" s="1438"/>
      <c r="D62" s="1438"/>
      <c r="E62" s="1438"/>
      <c r="F62" s="1438"/>
      <c r="G62" s="1438"/>
      <c r="H62" s="1438"/>
      <c r="I62" s="1438"/>
      <c r="J62" s="1438"/>
      <c r="K62" s="1438"/>
      <c r="L62" s="1438"/>
      <c r="M62" s="1438"/>
      <c r="N62" s="1438"/>
      <c r="O62" s="1438"/>
      <c r="P62" s="1438"/>
      <c r="Q62" s="1439"/>
      <c r="T62" s="270"/>
    </row>
    <row r="63" spans="1:20" ht="19.5" customHeight="1" thickBot="1">
      <c r="A63" s="41" t="s">
        <v>14</v>
      </c>
      <c r="B63" s="42" t="s">
        <v>12</v>
      </c>
      <c r="C63" s="1440" t="s">
        <v>751</v>
      </c>
      <c r="D63" s="1440"/>
      <c r="E63" s="1440"/>
      <c r="F63" s="1707"/>
      <c r="G63" s="1707"/>
      <c r="H63" s="1440"/>
      <c r="I63" s="1440"/>
      <c r="J63" s="1440"/>
      <c r="K63" s="1440"/>
      <c r="L63" s="1440"/>
      <c r="M63" s="1440"/>
      <c r="N63" s="1440"/>
      <c r="O63" s="1440"/>
      <c r="P63" s="1440"/>
      <c r="Q63" s="1441"/>
      <c r="T63" s="270"/>
    </row>
    <row r="64" spans="1:20" ht="12.75" customHeight="1">
      <c r="A64" s="21" t="s">
        <v>14</v>
      </c>
      <c r="B64" s="1250" t="s">
        <v>12</v>
      </c>
      <c r="C64" s="1347" t="s">
        <v>12</v>
      </c>
      <c r="D64" s="1351" t="s">
        <v>752</v>
      </c>
      <c r="E64" s="1978" t="s">
        <v>753</v>
      </c>
      <c r="F64" s="1980" t="s">
        <v>108</v>
      </c>
      <c r="G64" s="82" t="s">
        <v>109</v>
      </c>
      <c r="H64" s="49">
        <v>126</v>
      </c>
      <c r="I64" s="50">
        <v>126</v>
      </c>
      <c r="J64" s="49">
        <v>85.1</v>
      </c>
      <c r="K64" s="91">
        <v>0</v>
      </c>
      <c r="L64" s="49">
        <v>143.9</v>
      </c>
      <c r="M64" s="49">
        <v>143.9</v>
      </c>
      <c r="N64" s="1952" t="s">
        <v>754</v>
      </c>
      <c r="O64" s="73">
        <v>40</v>
      </c>
      <c r="P64" s="73">
        <v>40</v>
      </c>
      <c r="Q64" s="74">
        <v>40</v>
      </c>
      <c r="T64" s="270"/>
    </row>
    <row r="65" spans="1:20" ht="13.5" customHeight="1">
      <c r="A65" s="43"/>
      <c r="B65" s="1236"/>
      <c r="C65" s="1348"/>
      <c r="D65" s="1352"/>
      <c r="E65" s="1706"/>
      <c r="F65" s="1981"/>
      <c r="G65" s="1072" t="s">
        <v>755</v>
      </c>
      <c r="H65" s="433">
        <v>127</v>
      </c>
      <c r="I65" s="371">
        <v>127</v>
      </c>
      <c r="J65" s="433">
        <v>95.9</v>
      </c>
      <c r="K65" s="372">
        <v>0</v>
      </c>
      <c r="L65" s="433">
        <v>127</v>
      </c>
      <c r="M65" s="433">
        <v>127</v>
      </c>
      <c r="N65" s="1983"/>
      <c r="O65" s="1085"/>
      <c r="P65" s="552"/>
      <c r="Q65" s="1086"/>
      <c r="T65" s="270"/>
    </row>
    <row r="66" spans="1:20" ht="9.75" customHeight="1">
      <c r="A66" s="43"/>
      <c r="B66" s="1236"/>
      <c r="C66" s="1348"/>
      <c r="D66" s="1352"/>
      <c r="E66" s="1706"/>
      <c r="F66" s="1981"/>
      <c r="G66" s="1073" t="s">
        <v>295</v>
      </c>
      <c r="H66" s="259">
        <v>53.4</v>
      </c>
      <c r="I66" s="259">
        <v>53.4</v>
      </c>
      <c r="J66" s="429">
        <v>27</v>
      </c>
      <c r="K66" s="261">
        <v>1.1000000000000001</v>
      </c>
      <c r="L66" s="259">
        <v>53.4</v>
      </c>
      <c r="M66" s="259">
        <v>53.4</v>
      </c>
      <c r="N66" s="1074"/>
      <c r="O66" s="1085"/>
      <c r="P66" s="552"/>
      <c r="Q66" s="1086"/>
      <c r="T66" s="270"/>
    </row>
    <row r="67" spans="1:20" ht="15" customHeight="1">
      <c r="A67" s="43"/>
      <c r="B67" s="1236"/>
      <c r="C67" s="1348"/>
      <c r="D67" s="1352"/>
      <c r="E67" s="1706"/>
      <c r="F67" s="1981"/>
      <c r="G67" s="1075" t="s">
        <v>756</v>
      </c>
      <c r="H67" s="259">
        <v>69.099999999999994</v>
      </c>
      <c r="I67" s="259">
        <v>69.099999999999994</v>
      </c>
      <c r="J67" s="259">
        <v>47.1</v>
      </c>
      <c r="K67" s="259">
        <v>0</v>
      </c>
      <c r="L67" s="259">
        <v>69.099999999999994</v>
      </c>
      <c r="M67" s="259">
        <v>69.099999999999994</v>
      </c>
      <c r="N67" s="1074"/>
      <c r="O67" s="1085"/>
      <c r="P67" s="552"/>
      <c r="Q67" s="1086"/>
      <c r="T67" s="270"/>
    </row>
    <row r="68" spans="1:20" ht="16.5" customHeight="1">
      <c r="A68" s="43"/>
      <c r="B68" s="1236"/>
      <c r="C68" s="1349"/>
      <c r="D68" s="1352"/>
      <c r="E68" s="1706"/>
      <c r="F68" s="1349"/>
      <c r="G68" s="290" t="s">
        <v>61</v>
      </c>
      <c r="H68" s="433">
        <v>53.9</v>
      </c>
      <c r="I68" s="371">
        <v>53.9</v>
      </c>
      <c r="J68" s="433">
        <v>32.9</v>
      </c>
      <c r="K68" s="372">
        <v>0</v>
      </c>
      <c r="L68" s="433">
        <v>53.9</v>
      </c>
      <c r="M68" s="433">
        <v>53.9</v>
      </c>
      <c r="N68" s="1940"/>
      <c r="O68" s="563"/>
      <c r="P68" s="564"/>
      <c r="Q68" s="565"/>
      <c r="T68" s="270"/>
    </row>
    <row r="69" spans="1:20" ht="13.5" customHeight="1" thickBot="1">
      <c r="A69" s="57"/>
      <c r="B69" s="23"/>
      <c r="C69" s="1350"/>
      <c r="D69" s="1353"/>
      <c r="E69" s="1979"/>
      <c r="F69" s="1982"/>
      <c r="G69" s="1079" t="s">
        <v>13</v>
      </c>
      <c r="H69" s="1080">
        <v>429.4</v>
      </c>
      <c r="I69" s="1080">
        <v>429.4</v>
      </c>
      <c r="J69" s="1080">
        <v>288</v>
      </c>
      <c r="K69" s="1080">
        <f>K68+K66+K65+K64</f>
        <v>1.1000000000000001</v>
      </c>
      <c r="L69" s="1080">
        <v>447.3</v>
      </c>
      <c r="M69" s="1080">
        <v>447.3</v>
      </c>
      <c r="N69" s="1985"/>
      <c r="O69" s="559"/>
      <c r="P69" s="560"/>
      <c r="Q69" s="561"/>
      <c r="T69" s="270"/>
    </row>
    <row r="70" spans="1:20" ht="24.75" customHeight="1">
      <c r="A70" s="21" t="s">
        <v>14</v>
      </c>
      <c r="B70" s="1250" t="s">
        <v>12</v>
      </c>
      <c r="C70" s="1347" t="s">
        <v>14</v>
      </c>
      <c r="D70" s="1351" t="s">
        <v>757</v>
      </c>
      <c r="E70" s="1978" t="s">
        <v>758</v>
      </c>
      <c r="F70" s="1980" t="s">
        <v>108</v>
      </c>
      <c r="G70" s="755" t="s">
        <v>109</v>
      </c>
      <c r="H70" s="1081">
        <v>143.19999999999999</v>
      </c>
      <c r="I70" s="968">
        <v>143.19999999999999</v>
      </c>
      <c r="J70" s="1081">
        <v>91.4</v>
      </c>
      <c r="K70" s="1082">
        <v>0</v>
      </c>
      <c r="L70" s="1081">
        <v>163.5</v>
      </c>
      <c r="M70" s="1081">
        <v>163.5</v>
      </c>
      <c r="N70" s="1255" t="s">
        <v>754</v>
      </c>
      <c r="O70" s="73">
        <v>50</v>
      </c>
      <c r="P70" s="73">
        <v>50</v>
      </c>
      <c r="Q70" s="74">
        <v>50</v>
      </c>
      <c r="T70" s="270"/>
    </row>
    <row r="71" spans="1:20" ht="16.5" customHeight="1">
      <c r="A71" s="43"/>
      <c r="B71" s="1236"/>
      <c r="C71" s="1348"/>
      <c r="D71" s="1352"/>
      <c r="E71" s="1706"/>
      <c r="F71" s="1981"/>
      <c r="G71" s="1083" t="s">
        <v>295</v>
      </c>
      <c r="H71" s="429">
        <v>34.6</v>
      </c>
      <c r="I71" s="259">
        <v>34.6</v>
      </c>
      <c r="J71" s="429">
        <v>18.8</v>
      </c>
      <c r="K71" s="261">
        <v>0.4</v>
      </c>
      <c r="L71" s="429">
        <v>34.6</v>
      </c>
      <c r="M71" s="429">
        <v>34.6</v>
      </c>
      <c r="N71" s="1074"/>
      <c r="O71" s="1085"/>
      <c r="P71" s="552"/>
      <c r="Q71" s="1086"/>
      <c r="T71" s="270"/>
    </row>
    <row r="72" spans="1:20" ht="16.5" customHeight="1">
      <c r="A72" s="43"/>
      <c r="B72" s="1236"/>
      <c r="C72" s="1349"/>
      <c r="D72" s="1352"/>
      <c r="E72" s="1706"/>
      <c r="F72" s="1349"/>
      <c r="G72" s="290" t="s">
        <v>61</v>
      </c>
      <c r="H72" s="433">
        <v>69.3</v>
      </c>
      <c r="I72" s="371">
        <v>69.3</v>
      </c>
      <c r="J72" s="433">
        <v>45.7</v>
      </c>
      <c r="K72" s="372">
        <v>0</v>
      </c>
      <c r="L72" s="433">
        <v>69.3</v>
      </c>
      <c r="M72" s="433">
        <v>69.3</v>
      </c>
      <c r="N72" s="1940"/>
      <c r="O72" s="563"/>
      <c r="P72" s="564"/>
      <c r="Q72" s="565"/>
      <c r="T72" s="270"/>
    </row>
    <row r="73" spans="1:20" ht="12" customHeight="1" thickBot="1">
      <c r="A73" s="57"/>
      <c r="B73" s="23"/>
      <c r="C73" s="1350"/>
      <c r="D73" s="1353"/>
      <c r="E73" s="1979"/>
      <c r="F73" s="1982"/>
      <c r="G73" s="1079" t="s">
        <v>13</v>
      </c>
      <c r="H73" s="1080">
        <f>H72+H71+H70</f>
        <v>247.1</v>
      </c>
      <c r="I73" s="1080">
        <f>I72+I71+I70</f>
        <v>247.1</v>
      </c>
      <c r="J73" s="1080">
        <v>155.9</v>
      </c>
      <c r="K73" s="1080">
        <f>K72+K71+K70</f>
        <v>0.4</v>
      </c>
      <c r="L73" s="1080">
        <f>L72+L71+L70</f>
        <v>267.39999999999998</v>
      </c>
      <c r="M73" s="1080">
        <f>M72+M71+M70</f>
        <v>267.39999999999998</v>
      </c>
      <c r="N73" s="1985"/>
      <c r="O73" s="559"/>
      <c r="P73" s="560"/>
      <c r="Q73" s="561"/>
      <c r="T73" s="270"/>
    </row>
    <row r="74" spans="1:20" ht="15" customHeight="1" thickBot="1">
      <c r="A74" s="116" t="s">
        <v>14</v>
      </c>
      <c r="B74" s="86" t="s">
        <v>12</v>
      </c>
      <c r="C74" s="1327" t="s">
        <v>15</v>
      </c>
      <c r="D74" s="1328"/>
      <c r="E74" s="1329"/>
      <c r="F74" s="1329"/>
      <c r="G74" s="1330"/>
      <c r="H74" s="115">
        <v>676.5</v>
      </c>
      <c r="I74" s="1047">
        <v>676.5</v>
      </c>
      <c r="J74" s="1047">
        <v>443.9</v>
      </c>
      <c r="K74" s="1048">
        <v>1.5</v>
      </c>
      <c r="L74" s="547">
        <v>714.7</v>
      </c>
      <c r="M74" s="547">
        <v>714.7</v>
      </c>
      <c r="N74" s="87"/>
      <c r="O74" s="117"/>
      <c r="P74" s="117"/>
      <c r="Q74" s="565"/>
      <c r="T74" s="270"/>
    </row>
    <row r="75" spans="1:20" ht="13.5" customHeight="1" thickBot="1">
      <c r="A75" s="41" t="s">
        <v>14</v>
      </c>
      <c r="B75" s="42" t="s">
        <v>14</v>
      </c>
      <c r="C75" s="1440" t="s">
        <v>759</v>
      </c>
      <c r="D75" s="1440"/>
      <c r="E75" s="1440"/>
      <c r="F75" s="1440"/>
      <c r="G75" s="1440"/>
      <c r="H75" s="1440"/>
      <c r="I75" s="1440"/>
      <c r="J75" s="1440"/>
      <c r="K75" s="1440"/>
      <c r="L75" s="1440"/>
      <c r="M75" s="1440"/>
      <c r="N75" s="1440"/>
      <c r="O75" s="1440"/>
      <c r="P75" s="1440"/>
      <c r="Q75" s="1441"/>
      <c r="T75" s="270"/>
    </row>
    <row r="76" spans="1:20" ht="37.5" customHeight="1">
      <c r="A76" s="43" t="s">
        <v>14</v>
      </c>
      <c r="B76" s="1236" t="s">
        <v>14</v>
      </c>
      <c r="C76" s="1348" t="s">
        <v>12</v>
      </c>
      <c r="D76" s="1352" t="s">
        <v>760</v>
      </c>
      <c r="E76" s="1984" t="s">
        <v>761</v>
      </c>
      <c r="F76" s="1258" t="s">
        <v>108</v>
      </c>
      <c r="G76" s="227" t="s">
        <v>109</v>
      </c>
      <c r="H76" s="433">
        <v>214.9</v>
      </c>
      <c r="I76" s="371">
        <v>214.9</v>
      </c>
      <c r="J76" s="433">
        <v>141.30000000000001</v>
      </c>
      <c r="K76" s="372">
        <v>0</v>
      </c>
      <c r="L76" s="433">
        <v>223.9</v>
      </c>
      <c r="M76" s="433">
        <v>223.9</v>
      </c>
      <c r="N76" s="1084" t="s">
        <v>754</v>
      </c>
      <c r="O76" s="1085">
        <v>410</v>
      </c>
      <c r="P76" s="1085">
        <v>410</v>
      </c>
      <c r="Q76" s="1086">
        <v>410</v>
      </c>
      <c r="T76" s="270"/>
    </row>
    <row r="77" spans="1:20" ht="14.25" customHeight="1">
      <c r="A77" s="43"/>
      <c r="B77" s="1236"/>
      <c r="C77" s="1348"/>
      <c r="D77" s="1352"/>
      <c r="E77" s="1706"/>
      <c r="F77" s="1258"/>
      <c r="G77" s="1083" t="s">
        <v>295</v>
      </c>
      <c r="H77" s="429">
        <v>52</v>
      </c>
      <c r="I77" s="259">
        <v>52</v>
      </c>
      <c r="J77" s="429">
        <v>0</v>
      </c>
      <c r="K77" s="261">
        <v>0</v>
      </c>
      <c r="L77" s="429">
        <v>52</v>
      </c>
      <c r="M77" s="429">
        <v>52</v>
      </c>
      <c r="N77" s="1074"/>
      <c r="O77" s="1085"/>
      <c r="P77" s="552"/>
      <c r="Q77" s="1086"/>
      <c r="T77" s="270"/>
    </row>
    <row r="78" spans="1:20" ht="14.25" customHeight="1">
      <c r="A78" s="43"/>
      <c r="B78" s="1236"/>
      <c r="C78" s="1349"/>
      <c r="D78" s="1352"/>
      <c r="E78" s="1706"/>
      <c r="F78" s="1219"/>
      <c r="G78" s="290" t="s">
        <v>61</v>
      </c>
      <c r="H78" s="433">
        <v>702.4</v>
      </c>
      <c r="I78" s="371">
        <v>702.4</v>
      </c>
      <c r="J78" s="433">
        <v>506.7</v>
      </c>
      <c r="K78" s="1067">
        <v>0</v>
      </c>
      <c r="L78" s="433">
        <v>702.4</v>
      </c>
      <c r="M78" s="433">
        <v>702.4</v>
      </c>
      <c r="N78" s="1940"/>
      <c r="O78" s="563"/>
      <c r="P78" s="564"/>
      <c r="Q78" s="565"/>
      <c r="T78" s="270"/>
    </row>
    <row r="79" spans="1:20" ht="39" customHeight="1" thickBot="1">
      <c r="A79" s="57"/>
      <c r="B79" s="23"/>
      <c r="C79" s="1350"/>
      <c r="D79" s="1353"/>
      <c r="E79" s="1979"/>
      <c r="F79" s="1220"/>
      <c r="G79" s="1087" t="s">
        <v>13</v>
      </c>
      <c r="H79" s="105">
        <v>969.3</v>
      </c>
      <c r="I79" s="105">
        <v>969.3</v>
      </c>
      <c r="J79" s="107">
        <v>648</v>
      </c>
      <c r="K79" s="1088">
        <f t="shared" ref="K79" si="0">K78+K77+K76</f>
        <v>0</v>
      </c>
      <c r="L79" s="105">
        <v>978.3</v>
      </c>
      <c r="M79" s="105">
        <v>978.3</v>
      </c>
      <c r="N79" s="1985"/>
      <c r="O79" s="559"/>
      <c r="P79" s="560"/>
      <c r="Q79" s="561"/>
      <c r="T79" s="270"/>
    </row>
    <row r="80" spans="1:20" ht="39" customHeight="1" thickBot="1">
      <c r="A80" s="21" t="s">
        <v>14</v>
      </c>
      <c r="B80" s="1250" t="s">
        <v>14</v>
      </c>
      <c r="C80" s="1348" t="s">
        <v>59</v>
      </c>
      <c r="D80" s="1351" t="s">
        <v>762</v>
      </c>
      <c r="E80" s="1978" t="s">
        <v>89</v>
      </c>
      <c r="F80" s="1089" t="s">
        <v>108</v>
      </c>
      <c r="G80" s="228" t="s">
        <v>109</v>
      </c>
      <c r="H80" s="49">
        <v>442.1</v>
      </c>
      <c r="I80" s="50">
        <v>442.1</v>
      </c>
      <c r="J80" s="183">
        <v>0</v>
      </c>
      <c r="K80" s="1090">
        <v>0</v>
      </c>
      <c r="L80" s="294">
        <v>588.9</v>
      </c>
      <c r="M80" s="165">
        <v>720.3</v>
      </c>
      <c r="N80" s="1255" t="s">
        <v>754</v>
      </c>
      <c r="O80" s="73">
        <v>270</v>
      </c>
      <c r="P80" s="73">
        <v>300</v>
      </c>
      <c r="Q80" s="74">
        <v>330</v>
      </c>
      <c r="T80" s="270"/>
    </row>
    <row r="81" spans="1:20" ht="32.25" customHeight="1">
      <c r="A81" s="43"/>
      <c r="B81" s="1236"/>
      <c r="C81" s="1349"/>
      <c r="D81" s="1352"/>
      <c r="E81" s="1706"/>
      <c r="F81" s="1219"/>
      <c r="G81" s="88" t="s">
        <v>61</v>
      </c>
      <c r="H81" s="433">
        <v>575.9</v>
      </c>
      <c r="I81" s="371">
        <v>575.9</v>
      </c>
      <c r="J81" s="184">
        <v>0</v>
      </c>
      <c r="K81" s="1067">
        <v>0</v>
      </c>
      <c r="L81" s="98">
        <v>605.9</v>
      </c>
      <c r="M81" s="99">
        <v>605.9</v>
      </c>
      <c r="N81" s="1940"/>
      <c r="O81" s="563"/>
      <c r="P81" s="564"/>
      <c r="Q81" s="565"/>
      <c r="T81" s="270"/>
    </row>
    <row r="82" spans="1:20" ht="11.4" customHeight="1" thickBot="1">
      <c r="A82" s="57"/>
      <c r="B82" s="1236"/>
      <c r="C82" s="1350"/>
      <c r="D82" s="1352"/>
      <c r="E82" s="1979"/>
      <c r="F82" s="1259"/>
      <c r="G82" s="1079" t="s">
        <v>13</v>
      </c>
      <c r="H82" s="1091">
        <v>1018</v>
      </c>
      <c r="I82" s="1091">
        <v>1018</v>
      </c>
      <c r="J82" s="1091">
        <v>0</v>
      </c>
      <c r="K82" s="1091">
        <f t="shared" ref="K82" si="1">K81+K80</f>
        <v>0</v>
      </c>
      <c r="L82" s="1080">
        <v>1194.8</v>
      </c>
      <c r="M82" s="1080">
        <v>1326.2</v>
      </c>
      <c r="N82" s="1990"/>
      <c r="O82" s="563"/>
      <c r="P82" s="564"/>
      <c r="Q82" s="565"/>
      <c r="T82" s="270"/>
    </row>
    <row r="83" spans="1:20" ht="15" customHeight="1" thickBot="1">
      <c r="A83" s="1092" t="s">
        <v>14</v>
      </c>
      <c r="B83" s="1093" t="s">
        <v>14</v>
      </c>
      <c r="C83" s="1093" t="s">
        <v>63</v>
      </c>
      <c r="D83" s="1094" t="s">
        <v>763</v>
      </c>
      <c r="E83" s="1095" t="s">
        <v>89</v>
      </c>
      <c r="F83" s="1096">
        <v>6</v>
      </c>
      <c r="G83" s="1097" t="s">
        <v>61</v>
      </c>
      <c r="H83" s="1098">
        <v>0.9</v>
      </c>
      <c r="I83" s="1098">
        <v>0.9</v>
      </c>
      <c r="J83" s="1099">
        <v>0</v>
      </c>
      <c r="K83" s="1099">
        <v>0</v>
      </c>
      <c r="L83" s="1100">
        <v>0.9</v>
      </c>
      <c r="M83" s="1100">
        <v>0.9</v>
      </c>
      <c r="N83" s="1101"/>
      <c r="O83" s="1102"/>
      <c r="P83" s="1102"/>
      <c r="Q83" s="1102"/>
      <c r="T83" s="270"/>
    </row>
    <row r="84" spans="1:20" ht="12" customHeight="1" thickBot="1">
      <c r="A84" s="116" t="s">
        <v>14</v>
      </c>
      <c r="B84" s="23" t="s">
        <v>14</v>
      </c>
      <c r="C84" s="1327" t="s">
        <v>15</v>
      </c>
      <c r="D84" s="1329"/>
      <c r="E84" s="1329"/>
      <c r="F84" s="1329"/>
      <c r="G84" s="1991"/>
      <c r="H84" s="115">
        <v>1988.2</v>
      </c>
      <c r="I84" s="115">
        <v>1988.2</v>
      </c>
      <c r="J84" s="1319">
        <v>648</v>
      </c>
      <c r="K84" s="1103">
        <v>0</v>
      </c>
      <c r="L84" s="1104">
        <v>2174</v>
      </c>
      <c r="M84" s="567">
        <v>2305.4</v>
      </c>
      <c r="N84" s="444"/>
      <c r="O84" s="67"/>
      <c r="P84" s="67"/>
      <c r="Q84" s="565"/>
      <c r="T84" s="270"/>
    </row>
    <row r="85" spans="1:20" ht="13.5" customHeight="1" thickBot="1">
      <c r="A85" s="41" t="s">
        <v>14</v>
      </c>
      <c r="B85" s="1494" t="s">
        <v>16</v>
      </c>
      <c r="C85" s="1495"/>
      <c r="D85" s="1495"/>
      <c r="E85" s="1495"/>
      <c r="F85" s="1495"/>
      <c r="G85" s="1495"/>
      <c r="H85" s="548">
        <v>2664.7</v>
      </c>
      <c r="I85" s="69">
        <v>2664.7</v>
      </c>
      <c r="J85" s="455">
        <v>1091.9000000000001</v>
      </c>
      <c r="K85" s="1070">
        <v>1.5</v>
      </c>
      <c r="L85" s="548">
        <v>2888.7</v>
      </c>
      <c r="M85" s="1071">
        <v>3020.1</v>
      </c>
      <c r="N85" s="70"/>
      <c r="O85" s="71"/>
      <c r="P85" s="71"/>
      <c r="Q85" s="72"/>
      <c r="T85" s="270"/>
    </row>
    <row r="86" spans="1:20" ht="15.75" customHeight="1" thickBot="1">
      <c r="A86" s="40" t="s">
        <v>58</v>
      </c>
      <c r="B86" s="1438" t="s">
        <v>764</v>
      </c>
      <c r="C86" s="1438"/>
      <c r="D86" s="1438"/>
      <c r="E86" s="1438"/>
      <c r="F86" s="1438"/>
      <c r="G86" s="1438"/>
      <c r="H86" s="1438"/>
      <c r="I86" s="1438"/>
      <c r="J86" s="1438"/>
      <c r="K86" s="1438"/>
      <c r="L86" s="1438"/>
      <c r="M86" s="1438"/>
      <c r="N86" s="1438"/>
      <c r="O86" s="1438"/>
      <c r="P86" s="1438"/>
      <c r="Q86" s="1439"/>
      <c r="T86" s="270"/>
    </row>
    <row r="87" spans="1:20" ht="26.25" customHeight="1" thickBot="1">
      <c r="A87" s="41" t="s">
        <v>58</v>
      </c>
      <c r="B87" s="42" t="s">
        <v>12</v>
      </c>
      <c r="C87" s="1440" t="s">
        <v>765</v>
      </c>
      <c r="D87" s="1440"/>
      <c r="E87" s="1440"/>
      <c r="F87" s="1440"/>
      <c r="G87" s="1440"/>
      <c r="H87" s="1440"/>
      <c r="I87" s="1440"/>
      <c r="J87" s="1440"/>
      <c r="K87" s="1440"/>
      <c r="L87" s="1440"/>
      <c r="M87" s="1440"/>
      <c r="N87" s="1440"/>
      <c r="O87" s="1440"/>
      <c r="P87" s="1440"/>
      <c r="Q87" s="1441"/>
      <c r="T87" s="270"/>
    </row>
    <row r="88" spans="1:20" ht="13.5" customHeight="1">
      <c r="A88" s="21" t="s">
        <v>58</v>
      </c>
      <c r="B88" s="22" t="s">
        <v>12</v>
      </c>
      <c r="C88" s="1347" t="s">
        <v>12</v>
      </c>
      <c r="D88" s="1351" t="s">
        <v>766</v>
      </c>
      <c r="E88" s="1978" t="s">
        <v>89</v>
      </c>
      <c r="F88" s="1986" t="s">
        <v>767</v>
      </c>
      <c r="G88" s="1105" t="s">
        <v>136</v>
      </c>
      <c r="H88" s="49">
        <v>52.8</v>
      </c>
      <c r="I88" s="50">
        <v>52.8</v>
      </c>
      <c r="J88" s="183">
        <v>0</v>
      </c>
      <c r="K88" s="1040">
        <v>0</v>
      </c>
      <c r="L88" s="49">
        <v>52.8</v>
      </c>
      <c r="M88" s="49">
        <v>52.8</v>
      </c>
      <c r="N88" s="1987" t="s">
        <v>768</v>
      </c>
      <c r="O88" s="1106">
        <v>10</v>
      </c>
      <c r="P88" s="1106">
        <v>10</v>
      </c>
      <c r="Q88" s="1107">
        <v>10</v>
      </c>
      <c r="T88" s="270"/>
    </row>
    <row r="89" spans="1:20" ht="12.75" customHeight="1">
      <c r="A89" s="43"/>
      <c r="B89" s="44"/>
      <c r="C89" s="1349"/>
      <c r="D89" s="1352"/>
      <c r="E89" s="1706"/>
      <c r="F89" s="1349"/>
      <c r="G89" s="1108" t="s">
        <v>61</v>
      </c>
      <c r="H89" s="184">
        <v>25</v>
      </c>
      <c r="I89" s="1066">
        <v>25</v>
      </c>
      <c r="J89" s="184">
        <v>0</v>
      </c>
      <c r="K89" s="1067">
        <v>15.6</v>
      </c>
      <c r="L89" s="433">
        <v>25</v>
      </c>
      <c r="M89" s="371">
        <v>25</v>
      </c>
      <c r="N89" s="1988"/>
      <c r="O89" s="1076"/>
      <c r="P89" s="1077"/>
      <c r="Q89" s="1078"/>
      <c r="T89" s="270"/>
    </row>
    <row r="90" spans="1:20" ht="12" customHeight="1" thickBot="1">
      <c r="A90" s="57"/>
      <c r="B90" s="23"/>
      <c r="C90" s="1350"/>
      <c r="D90" s="1353"/>
      <c r="E90" s="1979"/>
      <c r="F90" s="1982"/>
      <c r="G90" s="1079" t="s">
        <v>13</v>
      </c>
      <c r="H90" s="1080">
        <f t="shared" ref="H90:M90" si="2">H89+H88</f>
        <v>77.8</v>
      </c>
      <c r="I90" s="1080">
        <f t="shared" si="2"/>
        <v>77.8</v>
      </c>
      <c r="J90" s="1080">
        <f t="shared" si="2"/>
        <v>0</v>
      </c>
      <c r="K90" s="1080">
        <f t="shared" si="2"/>
        <v>15.6</v>
      </c>
      <c r="L90" s="1080">
        <f t="shared" si="2"/>
        <v>77.8</v>
      </c>
      <c r="M90" s="1080">
        <f t="shared" si="2"/>
        <v>77.8</v>
      </c>
      <c r="N90" s="1989"/>
      <c r="O90" s="508"/>
      <c r="P90" s="509"/>
      <c r="Q90" s="510"/>
      <c r="T90" s="270"/>
    </row>
    <row r="91" spans="1:20" ht="18.75" customHeight="1">
      <c r="A91" s="21" t="s">
        <v>58</v>
      </c>
      <c r="B91" s="22" t="s">
        <v>12</v>
      </c>
      <c r="C91" s="1347" t="s">
        <v>14</v>
      </c>
      <c r="D91" s="1351" t="s">
        <v>769</v>
      </c>
      <c r="E91" s="1978" t="s">
        <v>89</v>
      </c>
      <c r="F91" s="1986" t="s">
        <v>717</v>
      </c>
      <c r="G91" s="88" t="s">
        <v>61</v>
      </c>
      <c r="H91" s="49">
        <v>14.6</v>
      </c>
      <c r="I91" s="50">
        <v>14.6</v>
      </c>
      <c r="J91" s="183">
        <v>0</v>
      </c>
      <c r="K91" s="91">
        <v>0</v>
      </c>
      <c r="L91" s="49">
        <v>14.6</v>
      </c>
      <c r="M91" s="50">
        <v>14.6</v>
      </c>
      <c r="N91" s="1952" t="s">
        <v>770</v>
      </c>
      <c r="O91" s="73">
        <v>17</v>
      </c>
      <c r="P91" s="73">
        <v>17</v>
      </c>
      <c r="Q91" s="74">
        <v>17</v>
      </c>
      <c r="T91" s="270"/>
    </row>
    <row r="92" spans="1:20" ht="12.75" customHeight="1">
      <c r="A92" s="43"/>
      <c r="B92" s="44"/>
      <c r="C92" s="1348"/>
      <c r="D92" s="1352"/>
      <c r="E92" s="1706"/>
      <c r="F92" s="1992"/>
      <c r="G92" s="1108" t="s">
        <v>136</v>
      </c>
      <c r="H92" s="259">
        <v>145.1</v>
      </c>
      <c r="I92" s="1109">
        <v>145.1</v>
      </c>
      <c r="J92" s="1109">
        <v>0</v>
      </c>
      <c r="K92" s="310">
        <v>0</v>
      </c>
      <c r="L92" s="259">
        <v>145.1</v>
      </c>
      <c r="M92" s="1109">
        <v>145.1</v>
      </c>
      <c r="N92" s="1337"/>
      <c r="O92" s="1085"/>
      <c r="P92" s="552"/>
      <c r="Q92" s="1086"/>
      <c r="T92" s="270"/>
    </row>
    <row r="93" spans="1:20" ht="15.75" customHeight="1">
      <c r="A93" s="43"/>
      <c r="B93" s="44"/>
      <c r="C93" s="1349"/>
      <c r="D93" s="1352"/>
      <c r="E93" s="1706"/>
      <c r="F93" s="1349"/>
      <c r="G93" s="1108" t="s">
        <v>136</v>
      </c>
      <c r="H93" s="259">
        <v>7.3</v>
      </c>
      <c r="I93" s="1109">
        <v>7.3</v>
      </c>
      <c r="J93" s="1109">
        <v>5.6</v>
      </c>
      <c r="K93" s="310">
        <v>0</v>
      </c>
      <c r="L93" s="259">
        <v>7.3</v>
      </c>
      <c r="M93" s="1109">
        <v>7.3</v>
      </c>
      <c r="N93" s="1993"/>
      <c r="O93" s="563"/>
      <c r="P93" s="564"/>
      <c r="Q93" s="565"/>
      <c r="T93" s="270"/>
    </row>
    <row r="94" spans="1:20" ht="12" customHeight="1" thickBot="1">
      <c r="A94" s="57"/>
      <c r="B94" s="23"/>
      <c r="C94" s="1350"/>
      <c r="D94" s="1353"/>
      <c r="E94" s="1979"/>
      <c r="F94" s="1982"/>
      <c r="G94" s="1079" t="s">
        <v>13</v>
      </c>
      <c r="H94" s="1110">
        <v>167</v>
      </c>
      <c r="I94" s="1111">
        <v>167</v>
      </c>
      <c r="J94" s="1112">
        <v>5.6</v>
      </c>
      <c r="K94" s="1113">
        <f>K91</f>
        <v>0</v>
      </c>
      <c r="L94" s="1111">
        <v>167</v>
      </c>
      <c r="M94" s="1111">
        <v>167</v>
      </c>
      <c r="N94" s="1985"/>
      <c r="O94" s="559"/>
      <c r="P94" s="560"/>
      <c r="Q94" s="561"/>
      <c r="T94" s="270"/>
    </row>
    <row r="95" spans="1:20" ht="14.25" customHeight="1" thickBot="1">
      <c r="A95" s="24" t="s">
        <v>58</v>
      </c>
      <c r="B95" s="64" t="s">
        <v>12</v>
      </c>
      <c r="C95" s="1503" t="s">
        <v>15</v>
      </c>
      <c r="D95" s="1504"/>
      <c r="E95" s="1504"/>
      <c r="F95" s="1504"/>
      <c r="G95" s="1504"/>
      <c r="H95" s="547">
        <v>244.8</v>
      </c>
      <c r="I95" s="1114">
        <v>244.8</v>
      </c>
      <c r="J95" s="547">
        <v>5.6</v>
      </c>
      <c r="K95" s="547">
        <v>15.6</v>
      </c>
      <c r="L95" s="547">
        <v>244.8</v>
      </c>
      <c r="M95" s="1115">
        <v>244.8</v>
      </c>
      <c r="N95" s="66"/>
      <c r="O95" s="67"/>
      <c r="P95" s="67"/>
      <c r="Q95" s="68"/>
    </row>
    <row r="96" spans="1:20" ht="14.25" customHeight="1" thickBot="1">
      <c r="A96" s="41" t="s">
        <v>58</v>
      </c>
      <c r="B96" s="1494" t="s">
        <v>16</v>
      </c>
      <c r="C96" s="1495"/>
      <c r="D96" s="1495"/>
      <c r="E96" s="1495"/>
      <c r="F96" s="1495"/>
      <c r="G96" s="1495"/>
      <c r="H96" s="547">
        <v>244.8</v>
      </c>
      <c r="I96" s="547">
        <v>244.8</v>
      </c>
      <c r="J96" s="455">
        <v>5.6</v>
      </c>
      <c r="K96" s="1070">
        <v>15.6</v>
      </c>
      <c r="L96" s="547">
        <v>244.8</v>
      </c>
      <c r="M96" s="547">
        <v>244.8</v>
      </c>
      <c r="N96" s="70"/>
      <c r="O96" s="71"/>
      <c r="P96" s="71"/>
      <c r="Q96" s="72"/>
    </row>
    <row r="97" spans="1:39" ht="14.25" customHeight="1" thickBot="1">
      <c r="A97" s="156" t="s">
        <v>12</v>
      </c>
      <c r="B97" s="1511" t="s">
        <v>17</v>
      </c>
      <c r="C97" s="1511"/>
      <c r="D97" s="1511"/>
      <c r="E97" s="1511"/>
      <c r="F97" s="1511"/>
      <c r="G97" s="1511"/>
      <c r="H97" s="465">
        <v>19625.8</v>
      </c>
      <c r="I97" s="120">
        <v>19625.8</v>
      </c>
      <c r="J97" s="1320">
        <v>1215</v>
      </c>
      <c r="K97" s="1116">
        <v>17.100000000000001</v>
      </c>
      <c r="L97" s="568">
        <v>19273.900000000001</v>
      </c>
      <c r="M97" s="1117">
        <v>19373.5</v>
      </c>
      <c r="N97" s="1496"/>
      <c r="O97" s="1497"/>
      <c r="P97" s="1497"/>
      <c r="Q97" s="1498"/>
    </row>
    <row r="98" spans="1:39" s="26" customFormat="1" ht="15.75" customHeight="1">
      <c r="A98" s="174"/>
      <c r="B98" s="175"/>
      <c r="C98" s="175"/>
      <c r="D98" s="175"/>
      <c r="E98" s="175"/>
      <c r="N98" s="397"/>
      <c r="O98" s="397"/>
      <c r="P98" s="397"/>
      <c r="Q98" s="397"/>
      <c r="R98" s="25"/>
      <c r="S98" s="25"/>
      <c r="T98" s="25"/>
      <c r="U98" s="25"/>
      <c r="V98" s="25"/>
      <c r="W98" s="25"/>
      <c r="X98" s="25"/>
      <c r="Y98" s="25"/>
      <c r="Z98" s="25"/>
      <c r="AA98" s="25"/>
      <c r="AB98" s="25"/>
      <c r="AC98" s="25"/>
      <c r="AD98" s="25"/>
      <c r="AE98" s="25"/>
      <c r="AF98" s="25"/>
      <c r="AG98" s="25"/>
      <c r="AH98" s="25"/>
      <c r="AI98" s="25"/>
      <c r="AJ98" s="25"/>
      <c r="AK98" s="25"/>
      <c r="AL98" s="25"/>
      <c r="AM98" s="25"/>
    </row>
    <row r="99" spans="1:39" s="26" customFormat="1" ht="15.75" customHeight="1">
      <c r="A99" s="174"/>
      <c r="B99" s="175"/>
      <c r="C99" s="175"/>
      <c r="D99" s="175"/>
      <c r="E99" s="175"/>
      <c r="F99" s="1230"/>
      <c r="G99" s="1231"/>
      <c r="H99" s="1231"/>
      <c r="I99" s="1231"/>
      <c r="J99" s="1231"/>
      <c r="K99" s="1231"/>
      <c r="L99" s="1231"/>
      <c r="M99" s="1231"/>
      <c r="N99" s="397"/>
      <c r="O99" s="397"/>
      <c r="P99" s="397"/>
      <c r="Q99" s="397"/>
      <c r="R99" s="25"/>
      <c r="S99" s="25"/>
      <c r="T99" s="25"/>
      <c r="U99" s="25"/>
      <c r="V99" s="25"/>
      <c r="W99" s="25"/>
      <c r="X99" s="25"/>
      <c r="Y99" s="25"/>
      <c r="Z99" s="25"/>
      <c r="AA99" s="25"/>
      <c r="AB99" s="25"/>
      <c r="AC99" s="25"/>
      <c r="AD99" s="25"/>
      <c r="AE99" s="25"/>
      <c r="AF99" s="25"/>
      <c r="AG99" s="25"/>
      <c r="AH99" s="25"/>
      <c r="AI99" s="25"/>
      <c r="AJ99" s="25"/>
      <c r="AK99" s="25"/>
      <c r="AL99" s="25"/>
      <c r="AM99" s="25"/>
    </row>
    <row r="100" spans="1:39" ht="15.75" customHeight="1" thickBot="1">
      <c r="C100" s="275"/>
      <c r="D100" s="435"/>
      <c r="E100" s="436"/>
      <c r="F100" s="1660" t="s">
        <v>18</v>
      </c>
      <c r="G100" s="1661"/>
      <c r="H100" s="1661"/>
      <c r="I100" s="1661"/>
      <c r="J100" s="1661"/>
      <c r="K100" s="1661"/>
      <c r="L100" s="1661"/>
      <c r="M100" s="1661"/>
    </row>
    <row r="101" spans="1:39" ht="38.25" customHeight="1" thickBot="1">
      <c r="C101" s="1491" t="s">
        <v>19</v>
      </c>
      <c r="D101" s="1492"/>
      <c r="E101" s="1492"/>
      <c r="F101" s="1492"/>
      <c r="G101" s="1493"/>
      <c r="H101" s="1435" t="s">
        <v>771</v>
      </c>
      <c r="I101" s="1436"/>
      <c r="J101" s="1436"/>
      <c r="K101" s="1437"/>
      <c r="L101" s="5"/>
      <c r="M101" s="5"/>
    </row>
    <row r="102" spans="1:39" ht="14.1" customHeight="1" thickBot="1">
      <c r="C102" s="1471" t="s">
        <v>20</v>
      </c>
      <c r="D102" s="1472"/>
      <c r="E102" s="1472"/>
      <c r="F102" s="1472"/>
      <c r="G102" s="1473"/>
      <c r="H102" s="1994">
        <v>19625.8</v>
      </c>
      <c r="I102" s="1995"/>
      <c r="J102" s="1995"/>
      <c r="K102" s="1996"/>
      <c r="L102" s="5"/>
      <c r="M102" s="5"/>
    </row>
    <row r="103" spans="1:39" ht="14.1" customHeight="1">
      <c r="C103" s="1468" t="s">
        <v>128</v>
      </c>
      <c r="D103" s="1469"/>
      <c r="E103" s="1469"/>
      <c r="F103" s="1469"/>
      <c r="G103" s="1470"/>
      <c r="H103" s="1997">
        <v>6810.9</v>
      </c>
      <c r="I103" s="1997"/>
      <c r="J103" s="1997"/>
      <c r="K103" s="1998"/>
      <c r="L103" s="5"/>
      <c r="M103" s="5"/>
    </row>
    <row r="104" spans="1:39" ht="16.5" customHeight="1">
      <c r="C104" s="1484" t="s">
        <v>772</v>
      </c>
      <c r="D104" s="1485"/>
      <c r="E104" s="1485"/>
      <c r="F104" s="1485"/>
      <c r="G104" s="1486"/>
      <c r="H104" s="1999">
        <v>127</v>
      </c>
      <c r="I104" s="1999"/>
      <c r="J104" s="1999"/>
      <c r="K104" s="2000"/>
      <c r="L104" s="5"/>
      <c r="M104" s="5"/>
    </row>
    <row r="105" spans="1:39" ht="14.1" customHeight="1">
      <c r="C105" s="1465" t="s">
        <v>283</v>
      </c>
      <c r="D105" s="1466"/>
      <c r="E105" s="1466"/>
      <c r="F105" s="1466"/>
      <c r="G105" s="1467"/>
      <c r="H105" s="1999">
        <v>140</v>
      </c>
      <c r="I105" s="1999"/>
      <c r="J105" s="1999"/>
      <c r="K105" s="2000"/>
      <c r="L105" s="5"/>
      <c r="M105" s="5"/>
    </row>
    <row r="106" spans="1:39" ht="13.5" customHeight="1">
      <c r="C106" s="1507" t="s">
        <v>130</v>
      </c>
      <c r="D106" s="1508"/>
      <c r="E106" s="1508"/>
      <c r="F106" s="1508"/>
      <c r="G106" s="2006"/>
      <c r="H106" s="1999">
        <v>1849.2</v>
      </c>
      <c r="I106" s="1999"/>
      <c r="J106" s="1999"/>
      <c r="K106" s="2000"/>
      <c r="L106" s="5"/>
      <c r="M106" s="5"/>
    </row>
    <row r="107" spans="1:39" ht="13.5" customHeight="1">
      <c r="C107" s="1507" t="s">
        <v>773</v>
      </c>
      <c r="D107" s="1508"/>
      <c r="E107" s="1508"/>
      <c r="F107" s="1508"/>
      <c r="G107" s="2006"/>
      <c r="H107" s="1999">
        <v>69.099999999999994</v>
      </c>
      <c r="I107" s="1999"/>
      <c r="J107" s="1999"/>
      <c r="K107" s="2000"/>
      <c r="L107" s="5"/>
      <c r="M107" s="5"/>
    </row>
    <row r="108" spans="1:39" ht="12.75" customHeight="1" thickBot="1">
      <c r="C108" s="2001" t="s">
        <v>774</v>
      </c>
      <c r="D108" s="2002"/>
      <c r="E108" s="2002"/>
      <c r="F108" s="2002"/>
      <c r="G108" s="2003"/>
      <c r="H108" s="1999">
        <v>10629.6</v>
      </c>
      <c r="I108" s="1999"/>
      <c r="J108" s="1999"/>
      <c r="K108" s="2000"/>
      <c r="L108" s="5"/>
      <c r="M108" s="5"/>
    </row>
    <row r="109" spans="1:39" ht="14.1" customHeight="1" thickBot="1">
      <c r="C109" s="1471" t="s">
        <v>21</v>
      </c>
      <c r="D109" s="1472"/>
      <c r="E109" s="1472"/>
      <c r="F109" s="1472"/>
      <c r="G109" s="1473"/>
      <c r="H109" s="1994">
        <f>H110+H111+H112+H113+H114</f>
        <v>0</v>
      </c>
      <c r="I109" s="1995"/>
      <c r="J109" s="1995"/>
      <c r="K109" s="1996"/>
      <c r="L109" s="5"/>
      <c r="M109" s="5"/>
    </row>
    <row r="110" spans="1:39" ht="14.1" customHeight="1">
      <c r="C110" s="1468" t="s">
        <v>132</v>
      </c>
      <c r="D110" s="1469"/>
      <c r="E110" s="1469"/>
      <c r="F110" s="1469"/>
      <c r="G110" s="1470"/>
      <c r="H110" s="2004">
        <v>0</v>
      </c>
      <c r="I110" s="2004"/>
      <c r="J110" s="2004"/>
      <c r="K110" s="2005"/>
      <c r="L110" s="5"/>
      <c r="M110" s="5"/>
    </row>
    <row r="111" spans="1:39" ht="14.1" customHeight="1">
      <c r="C111" s="1702" t="s">
        <v>292</v>
      </c>
      <c r="D111" s="1703"/>
      <c r="E111" s="1703"/>
      <c r="F111" s="1703"/>
      <c r="G111" s="1704"/>
      <c r="H111" s="1999">
        <v>0</v>
      </c>
      <c r="I111" s="1999"/>
      <c r="J111" s="1999"/>
      <c r="K111" s="2000"/>
      <c r="L111" s="5"/>
      <c r="M111" s="5"/>
    </row>
    <row r="112" spans="1:39" ht="14.1" customHeight="1">
      <c r="C112" s="1479" t="s">
        <v>133</v>
      </c>
      <c r="D112" s="1480"/>
      <c r="E112" s="1480"/>
      <c r="F112" s="1480"/>
      <c r="G112" s="1481"/>
      <c r="H112" s="1999">
        <v>0</v>
      </c>
      <c r="I112" s="1999"/>
      <c r="J112" s="1999"/>
      <c r="K112" s="2000"/>
      <c r="L112" s="5"/>
      <c r="M112" s="5"/>
    </row>
    <row r="113" spans="3:20" ht="14.1" customHeight="1">
      <c r="C113" s="1662" t="s">
        <v>289</v>
      </c>
      <c r="D113" s="1663"/>
      <c r="E113" s="1663"/>
      <c r="F113" s="1663"/>
      <c r="G113" s="1664"/>
      <c r="H113" s="1999">
        <v>0</v>
      </c>
      <c r="I113" s="1999"/>
      <c r="J113" s="1999"/>
      <c r="K113" s="2000"/>
      <c r="L113" s="5"/>
      <c r="M113" s="5"/>
    </row>
    <row r="114" spans="3:20" ht="14.1" customHeight="1" thickBot="1">
      <c r="C114" s="1465" t="s">
        <v>134</v>
      </c>
      <c r="D114" s="1466"/>
      <c r="E114" s="1466"/>
      <c r="F114" s="1466"/>
      <c r="G114" s="1467"/>
      <c r="H114" s="1999">
        <v>0</v>
      </c>
      <c r="I114" s="1999"/>
      <c r="J114" s="1999"/>
      <c r="K114" s="2000"/>
      <c r="L114" s="5"/>
      <c r="M114" s="5"/>
    </row>
    <row r="115" spans="3:20" ht="14.1" customHeight="1" thickBot="1">
      <c r="C115" s="1460" t="s">
        <v>22</v>
      </c>
      <c r="D115" s="1461"/>
      <c r="E115" s="1461"/>
      <c r="F115" s="1461"/>
      <c r="G115" s="1462"/>
      <c r="H115" s="2007">
        <f>H109+H102</f>
        <v>19625.8</v>
      </c>
      <c r="I115" s="2007"/>
      <c r="J115" s="2007"/>
      <c r="K115" s="2008"/>
    </row>
    <row r="119" spans="3:20" ht="15.6">
      <c r="E119" s="27"/>
    </row>
    <row r="121" spans="3:20" ht="13.2">
      <c r="D121" s="6"/>
      <c r="E121" s="6"/>
      <c r="F121" s="6"/>
      <c r="G121" s="6"/>
      <c r="H121" s="6"/>
      <c r="I121" s="6"/>
      <c r="J121" s="6"/>
      <c r="K121" s="6"/>
      <c r="L121" s="6"/>
      <c r="M121" s="6"/>
      <c r="N121" s="6"/>
      <c r="O121" s="6"/>
      <c r="P121" s="6"/>
      <c r="Q121" s="6"/>
      <c r="R121" s="6"/>
      <c r="S121" s="6"/>
      <c r="T121" s="6"/>
    </row>
    <row r="123" spans="3:20" ht="15.6">
      <c r="E123" s="27"/>
    </row>
  </sheetData>
  <mergeCells count="201">
    <mergeCell ref="C114:G114"/>
    <mergeCell ref="H114:K114"/>
    <mergeCell ref="C115:G115"/>
    <mergeCell ref="H115:K115"/>
    <mergeCell ref="C111:G111"/>
    <mergeCell ref="H111:K111"/>
    <mergeCell ref="C112:G112"/>
    <mergeCell ref="H112:K112"/>
    <mergeCell ref="C113:G113"/>
    <mergeCell ref="H113:K113"/>
    <mergeCell ref="C108:G108"/>
    <mergeCell ref="H108:K108"/>
    <mergeCell ref="C109:G109"/>
    <mergeCell ref="H109:K109"/>
    <mergeCell ref="C110:G110"/>
    <mergeCell ref="H110:K110"/>
    <mergeCell ref="C105:G105"/>
    <mergeCell ref="H105:K105"/>
    <mergeCell ref="C106:G106"/>
    <mergeCell ref="H106:K106"/>
    <mergeCell ref="C107:G107"/>
    <mergeCell ref="H107:K107"/>
    <mergeCell ref="C102:G102"/>
    <mergeCell ref="H102:K102"/>
    <mergeCell ref="C103:G103"/>
    <mergeCell ref="H103:K103"/>
    <mergeCell ref="C104:G104"/>
    <mergeCell ref="H104:K104"/>
    <mergeCell ref="C95:G95"/>
    <mergeCell ref="B96:G96"/>
    <mergeCell ref="B97:G97"/>
    <mergeCell ref="N97:Q97"/>
    <mergeCell ref="F100:M100"/>
    <mergeCell ref="C101:G101"/>
    <mergeCell ref="H101:K101"/>
    <mergeCell ref="C91:C94"/>
    <mergeCell ref="D91:D94"/>
    <mergeCell ref="E91:E94"/>
    <mergeCell ref="F91:F94"/>
    <mergeCell ref="N91:N92"/>
    <mergeCell ref="N93:N94"/>
    <mergeCell ref="B86:Q86"/>
    <mergeCell ref="C87:Q87"/>
    <mergeCell ref="C88:C90"/>
    <mergeCell ref="D88:D90"/>
    <mergeCell ref="E88:E90"/>
    <mergeCell ref="F88:F90"/>
    <mergeCell ref="N88:N90"/>
    <mergeCell ref="C80:C82"/>
    <mergeCell ref="D80:D82"/>
    <mergeCell ref="E80:E82"/>
    <mergeCell ref="N81:N82"/>
    <mergeCell ref="C84:G84"/>
    <mergeCell ref="B85:G85"/>
    <mergeCell ref="C74:G74"/>
    <mergeCell ref="C75:Q75"/>
    <mergeCell ref="C76:C79"/>
    <mergeCell ref="D76:D79"/>
    <mergeCell ref="E76:E79"/>
    <mergeCell ref="N78:N79"/>
    <mergeCell ref="N68:N69"/>
    <mergeCell ref="C70:C73"/>
    <mergeCell ref="D70:D73"/>
    <mergeCell ref="E70:E73"/>
    <mergeCell ref="F70:F73"/>
    <mergeCell ref="N72:N73"/>
    <mergeCell ref="C60:G60"/>
    <mergeCell ref="B61:G61"/>
    <mergeCell ref="B62:Q62"/>
    <mergeCell ref="C63:Q63"/>
    <mergeCell ref="C64:C69"/>
    <mergeCell ref="D64:D69"/>
    <mergeCell ref="E64:E69"/>
    <mergeCell ref="F64:F69"/>
    <mergeCell ref="N64:N65"/>
    <mergeCell ref="A57:A59"/>
    <mergeCell ref="B57:B59"/>
    <mergeCell ref="C57:C59"/>
    <mergeCell ref="D57:D59"/>
    <mergeCell ref="E57:E59"/>
    <mergeCell ref="F57:F59"/>
    <mergeCell ref="N50:N51"/>
    <mergeCell ref="C52:G52"/>
    <mergeCell ref="C53:Q53"/>
    <mergeCell ref="A54:A56"/>
    <mergeCell ref="B54:B56"/>
    <mergeCell ref="C54:C56"/>
    <mergeCell ref="D54:D56"/>
    <mergeCell ref="E54:E56"/>
    <mergeCell ref="F54:F56"/>
    <mergeCell ref="N54:N56"/>
    <mergeCell ref="A50:A51"/>
    <mergeCell ref="B50:B51"/>
    <mergeCell ref="C50:C51"/>
    <mergeCell ref="D50:D51"/>
    <mergeCell ref="E50:E51"/>
    <mergeCell ref="F50:F51"/>
    <mergeCell ref="N57:N59"/>
    <mergeCell ref="C46:G46"/>
    <mergeCell ref="C47:Q47"/>
    <mergeCell ref="A48:A49"/>
    <mergeCell ref="B48:B49"/>
    <mergeCell ref="C48:C49"/>
    <mergeCell ref="D48:D49"/>
    <mergeCell ref="E48:E49"/>
    <mergeCell ref="F48:F49"/>
    <mergeCell ref="N48:N49"/>
    <mergeCell ref="C42:G42"/>
    <mergeCell ref="C43:Q43"/>
    <mergeCell ref="A44:A45"/>
    <mergeCell ref="B44:B45"/>
    <mergeCell ref="D44:D45"/>
    <mergeCell ref="E44:E45"/>
    <mergeCell ref="F44:F45"/>
    <mergeCell ref="N44:N45"/>
    <mergeCell ref="A40:A41"/>
    <mergeCell ref="B40:B41"/>
    <mergeCell ref="C40:C41"/>
    <mergeCell ref="D40:D41"/>
    <mergeCell ref="E40:E41"/>
    <mergeCell ref="F40:F41"/>
    <mergeCell ref="D36:D37"/>
    <mergeCell ref="E36:E37"/>
    <mergeCell ref="F36:F37"/>
    <mergeCell ref="N36:N37"/>
    <mergeCell ref="D38:D39"/>
    <mergeCell ref="E38:E39"/>
    <mergeCell ref="F38:F39"/>
    <mergeCell ref="N38:N39"/>
    <mergeCell ref="N40:N41"/>
    <mergeCell ref="A34:A35"/>
    <mergeCell ref="B34:B35"/>
    <mergeCell ref="C34:C35"/>
    <mergeCell ref="D34:D35"/>
    <mergeCell ref="E34:E35"/>
    <mergeCell ref="F34:F35"/>
    <mergeCell ref="C30:G30"/>
    <mergeCell ref="C31:Q31"/>
    <mergeCell ref="A32:A33"/>
    <mergeCell ref="B32:B33"/>
    <mergeCell ref="C32:C33"/>
    <mergeCell ref="D32:D33"/>
    <mergeCell ref="E32:E33"/>
    <mergeCell ref="F32:F33"/>
    <mergeCell ref="N32:N33"/>
    <mergeCell ref="N34:N35"/>
    <mergeCell ref="C24:C25"/>
    <mergeCell ref="D24:D25"/>
    <mergeCell ref="E24:E25"/>
    <mergeCell ref="F24:F25"/>
    <mergeCell ref="N24:N25"/>
    <mergeCell ref="C26:C27"/>
    <mergeCell ref="D26:D27"/>
    <mergeCell ref="E26:E27"/>
    <mergeCell ref="F26:F27"/>
    <mergeCell ref="N26:N27"/>
    <mergeCell ref="C19:C21"/>
    <mergeCell ref="D19:D21"/>
    <mergeCell ref="E19:E21"/>
    <mergeCell ref="F19:F21"/>
    <mergeCell ref="N19:N21"/>
    <mergeCell ref="C22:C23"/>
    <mergeCell ref="D22:D23"/>
    <mergeCell ref="E22:E23"/>
    <mergeCell ref="F22:F23"/>
    <mergeCell ref="N22:N23"/>
    <mergeCell ref="D13:D15"/>
    <mergeCell ref="E13:E15"/>
    <mergeCell ref="N13:N15"/>
    <mergeCell ref="C16:C18"/>
    <mergeCell ref="D16:D18"/>
    <mergeCell ref="E16:E18"/>
    <mergeCell ref="F16:F18"/>
    <mergeCell ref="N16:N18"/>
    <mergeCell ref="B8:Q8"/>
    <mergeCell ref="C9:Q9"/>
    <mergeCell ref="A10:A12"/>
    <mergeCell ref="B10:B12"/>
    <mergeCell ref="C10:C12"/>
    <mergeCell ref="D10:D12"/>
    <mergeCell ref="E10:E12"/>
    <mergeCell ref="F10:F12"/>
    <mergeCell ref="N10:N12"/>
    <mergeCell ref="L5:L7"/>
    <mergeCell ref="M5:M7"/>
    <mergeCell ref="N5:Q5"/>
    <mergeCell ref="H6:H7"/>
    <mergeCell ref="I6:J6"/>
    <mergeCell ref="K6:K7"/>
    <mergeCell ref="N6:N7"/>
    <mergeCell ref="O6:Q6"/>
    <mergeCell ref="L1:Q1"/>
    <mergeCell ref="D3:W3"/>
    <mergeCell ref="A5:A7"/>
    <mergeCell ref="B5:B7"/>
    <mergeCell ref="C5:C7"/>
    <mergeCell ref="D5:D7"/>
    <mergeCell ref="E5:E7"/>
    <mergeCell ref="F5:F7"/>
    <mergeCell ref="G5:G7"/>
    <mergeCell ref="H5:K5"/>
  </mergeCells>
  <pageMargins left="0.75" right="0.75" top="1" bottom="1" header="0.5" footer="0.5"/>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0"/>
  <sheetViews>
    <sheetView workbookViewId="0">
      <selection activeCell="N26" sqref="N26:Q26"/>
    </sheetView>
  </sheetViews>
  <sheetFormatPr defaultColWidth="9.109375" defaultRowHeight="10.199999999999999"/>
  <cols>
    <col min="1" max="1" width="2.6640625" style="1" customWidth="1"/>
    <col min="2" max="3" width="2.5546875" style="1" customWidth="1"/>
    <col min="4" max="4" width="21.109375" style="1" customWidth="1"/>
    <col min="5" max="5" width="7.88671875" style="2" customWidth="1"/>
    <col min="6" max="6" width="4.44140625" style="1" customWidth="1"/>
    <col min="7" max="7" width="8.109375" style="3" customWidth="1"/>
    <col min="8" max="8" width="6.6640625" style="1" customWidth="1"/>
    <col min="9" max="9" width="7" style="1" customWidth="1"/>
    <col min="10" max="10" width="5.44140625" style="1" customWidth="1"/>
    <col min="11" max="12" width="6.5546875" style="1" customWidth="1"/>
    <col min="13" max="13" width="6.33203125" style="1" customWidth="1"/>
    <col min="14" max="14" width="25.6640625" style="1" customWidth="1"/>
    <col min="15" max="15" width="5.88671875" style="4" customWidth="1"/>
    <col min="16" max="17" width="5.88671875" style="1" customWidth="1"/>
    <col min="18" max="16384" width="9.109375" style="5"/>
  </cols>
  <sheetData>
    <row r="1" spans="1:23" ht="48.75" customHeight="1">
      <c r="L1" s="1389"/>
      <c r="M1" s="1390"/>
      <c r="N1" s="1390"/>
      <c r="O1" s="1390"/>
      <c r="P1" s="1390"/>
      <c r="Q1" s="1390"/>
    </row>
    <row r="2" spans="1:23" ht="13.5" customHeight="1">
      <c r="D2" s="1118"/>
      <c r="E2" s="1119"/>
      <c r="F2" s="1118"/>
      <c r="G2" s="555" t="s">
        <v>775</v>
      </c>
      <c r="H2" s="1118"/>
      <c r="I2" s="1118"/>
      <c r="J2" s="1118"/>
      <c r="K2" s="1118"/>
      <c r="L2" s="467"/>
      <c r="M2" s="1120"/>
      <c r="N2" s="1120"/>
      <c r="O2" s="441"/>
      <c r="P2" s="441"/>
      <c r="Q2" s="441"/>
      <c r="R2" s="575"/>
      <c r="S2" s="575"/>
      <c r="T2" s="575"/>
      <c r="U2" s="575"/>
      <c r="V2" s="575"/>
      <c r="W2" s="575"/>
    </row>
    <row r="3" spans="1:23" ht="12" customHeight="1" thickBot="1">
      <c r="A3" s="140"/>
      <c r="B3" s="141"/>
      <c r="C3" s="141"/>
      <c r="D3" s="1514" t="s">
        <v>57</v>
      </c>
      <c r="E3" s="1514"/>
      <c r="F3" s="1514"/>
      <c r="G3" s="1514"/>
      <c r="H3" s="1514"/>
      <c r="I3" s="1514"/>
      <c r="J3" s="1514"/>
      <c r="K3" s="1514"/>
      <c r="L3" s="1514"/>
      <c r="M3" s="1514"/>
      <c r="N3" s="1514"/>
      <c r="O3" s="1514"/>
      <c r="P3" s="1514"/>
      <c r="Q3" s="1514"/>
      <c r="R3" s="1514"/>
      <c r="S3" s="1514"/>
      <c r="T3" s="1514"/>
      <c r="U3" s="1514"/>
      <c r="V3" s="1514"/>
      <c r="W3" s="1514"/>
    </row>
    <row r="4" spans="1:23" ht="36.75" customHeight="1">
      <c r="A4" s="1391" t="s">
        <v>0</v>
      </c>
      <c r="B4" s="1394" t="s">
        <v>1</v>
      </c>
      <c r="C4" s="1394" t="s">
        <v>2</v>
      </c>
      <c r="D4" s="1397" t="s">
        <v>3</v>
      </c>
      <c r="E4" s="1400" t="s">
        <v>4</v>
      </c>
      <c r="F4" s="1427" t="s">
        <v>5</v>
      </c>
      <c r="G4" s="1449" t="s">
        <v>6</v>
      </c>
      <c r="H4" s="1435" t="s">
        <v>284</v>
      </c>
      <c r="I4" s="1436"/>
      <c r="J4" s="1436"/>
      <c r="K4" s="1437"/>
      <c r="L4" s="1446" t="s">
        <v>293</v>
      </c>
      <c r="M4" s="1411" t="s">
        <v>294</v>
      </c>
      <c r="N4" s="1414" t="s">
        <v>23</v>
      </c>
      <c r="O4" s="1415"/>
      <c r="P4" s="1415"/>
      <c r="Q4" s="1416"/>
    </row>
    <row r="5" spans="1:23" ht="15" customHeight="1">
      <c r="A5" s="1392"/>
      <c r="B5" s="1395"/>
      <c r="C5" s="1395"/>
      <c r="D5" s="1398"/>
      <c r="E5" s="1401"/>
      <c r="F5" s="1428"/>
      <c r="G5" s="1450"/>
      <c r="H5" s="1452" t="s">
        <v>7</v>
      </c>
      <c r="I5" s="1454" t="s">
        <v>8</v>
      </c>
      <c r="J5" s="1454"/>
      <c r="K5" s="1433" t="s">
        <v>9</v>
      </c>
      <c r="L5" s="1447"/>
      <c r="M5" s="1412"/>
      <c r="N5" s="1442" t="s">
        <v>56</v>
      </c>
      <c r="O5" s="1444" t="s">
        <v>10</v>
      </c>
      <c r="P5" s="1444"/>
      <c r="Q5" s="1445"/>
    </row>
    <row r="6" spans="1:23" ht="94.5" customHeight="1" thickBot="1">
      <c r="A6" s="1393"/>
      <c r="B6" s="1396"/>
      <c r="C6" s="1396"/>
      <c r="D6" s="1399"/>
      <c r="E6" s="1402"/>
      <c r="F6" s="1429"/>
      <c r="G6" s="1451"/>
      <c r="H6" s="1453"/>
      <c r="I6" s="216" t="s">
        <v>7</v>
      </c>
      <c r="J6" s="34" t="s">
        <v>11</v>
      </c>
      <c r="K6" s="1434"/>
      <c r="L6" s="1448"/>
      <c r="M6" s="1413"/>
      <c r="N6" s="1443"/>
      <c r="O6" s="7" t="s">
        <v>125</v>
      </c>
      <c r="P6" s="7" t="s">
        <v>126</v>
      </c>
      <c r="Q6" s="8" t="s">
        <v>140</v>
      </c>
    </row>
    <row r="7" spans="1:23" ht="25.5" customHeight="1" thickBot="1">
      <c r="A7" s="40" t="s">
        <v>12</v>
      </c>
      <c r="B7" s="1358" t="s">
        <v>776</v>
      </c>
      <c r="C7" s="1359"/>
      <c r="D7" s="1359"/>
      <c r="E7" s="1359"/>
      <c r="F7" s="1359"/>
      <c r="G7" s="1359"/>
      <c r="H7" s="1359"/>
      <c r="I7" s="1359"/>
      <c r="J7" s="1359"/>
      <c r="K7" s="1359"/>
      <c r="L7" s="1359"/>
      <c r="M7" s="1359"/>
      <c r="N7" s="1359"/>
      <c r="O7" s="1359"/>
      <c r="P7" s="1359"/>
      <c r="Q7" s="1360"/>
    </row>
    <row r="8" spans="1:23" ht="14.25" customHeight="1" thickBot="1">
      <c r="A8" s="41" t="s">
        <v>12</v>
      </c>
      <c r="B8" s="42" t="s">
        <v>12</v>
      </c>
      <c r="C8" s="1440" t="s">
        <v>777</v>
      </c>
      <c r="D8" s="1440"/>
      <c r="E8" s="1440"/>
      <c r="F8" s="1440"/>
      <c r="G8" s="1440"/>
      <c r="H8" s="1440"/>
      <c r="I8" s="1440"/>
      <c r="J8" s="1440"/>
      <c r="K8" s="1440"/>
      <c r="L8" s="1440"/>
      <c r="M8" s="1440"/>
      <c r="N8" s="1440"/>
      <c r="O8" s="1440"/>
      <c r="P8" s="1440"/>
      <c r="Q8" s="1441"/>
    </row>
    <row r="9" spans="1:23" ht="35.25" customHeight="1" thickBot="1">
      <c r="A9" s="1417" t="s">
        <v>12</v>
      </c>
      <c r="B9" s="1420" t="s">
        <v>12</v>
      </c>
      <c r="C9" s="1345" t="s">
        <v>12</v>
      </c>
      <c r="D9" s="2009" t="s">
        <v>778</v>
      </c>
      <c r="E9" s="1342" t="s">
        <v>89</v>
      </c>
      <c r="F9" s="1342" t="s">
        <v>779</v>
      </c>
      <c r="G9" s="1121" t="s">
        <v>780</v>
      </c>
      <c r="H9" s="459">
        <v>0</v>
      </c>
      <c r="I9" s="460">
        <v>0</v>
      </c>
      <c r="J9" s="460">
        <v>0</v>
      </c>
      <c r="K9" s="461">
        <v>0</v>
      </c>
      <c r="L9" s="462">
        <v>0</v>
      </c>
      <c r="M9" s="463">
        <v>0</v>
      </c>
      <c r="N9" s="598" t="s">
        <v>781</v>
      </c>
      <c r="O9" s="1122">
        <v>3000</v>
      </c>
      <c r="P9" s="1122">
        <v>3000</v>
      </c>
      <c r="Q9" s="1123">
        <v>3000</v>
      </c>
    </row>
    <row r="10" spans="1:23" ht="25.5" customHeight="1" thickBot="1">
      <c r="A10" s="1570"/>
      <c r="B10" s="1612"/>
      <c r="C10" s="1382"/>
      <c r="D10" s="2010"/>
      <c r="E10" s="1354"/>
      <c r="F10" s="1354"/>
      <c r="G10" s="14" t="s">
        <v>61</v>
      </c>
      <c r="H10" s="127">
        <v>9.9</v>
      </c>
      <c r="I10" s="128">
        <v>0</v>
      </c>
      <c r="J10" s="128">
        <v>7</v>
      </c>
      <c r="K10" s="129"/>
      <c r="L10" s="143">
        <v>10</v>
      </c>
      <c r="M10" s="144">
        <v>10</v>
      </c>
      <c r="N10" s="1124" t="s">
        <v>782</v>
      </c>
      <c r="O10" s="1102">
        <v>150000</v>
      </c>
      <c r="P10" s="1125">
        <v>150000</v>
      </c>
      <c r="Q10" s="1126">
        <v>150000</v>
      </c>
    </row>
    <row r="11" spans="1:23" ht="30" customHeight="1">
      <c r="A11" s="1418"/>
      <c r="B11" s="1421"/>
      <c r="C11" s="1423"/>
      <c r="D11" s="2010"/>
      <c r="E11" s="1355"/>
      <c r="F11" s="1355"/>
      <c r="G11" s="1121" t="s">
        <v>783</v>
      </c>
      <c r="H11" s="127">
        <v>311.10000000000002</v>
      </c>
      <c r="I11" s="128">
        <v>0</v>
      </c>
      <c r="J11" s="128">
        <v>208.2</v>
      </c>
      <c r="K11" s="129"/>
      <c r="L11" s="143">
        <v>311</v>
      </c>
      <c r="M11" s="144">
        <v>311</v>
      </c>
      <c r="N11" s="427" t="s">
        <v>784</v>
      </c>
      <c r="O11" s="1127" t="s">
        <v>99</v>
      </c>
      <c r="P11" s="1128" t="s">
        <v>99</v>
      </c>
      <c r="Q11" s="1129" t="s">
        <v>99</v>
      </c>
      <c r="T11" s="270"/>
    </row>
    <row r="12" spans="1:23" ht="46.8" customHeight="1" thickBot="1">
      <c r="A12" s="1419"/>
      <c r="B12" s="1422"/>
      <c r="C12" s="1346"/>
      <c r="D12" s="2011"/>
      <c r="E12" s="1341"/>
      <c r="F12" s="1341"/>
      <c r="G12" s="9" t="s">
        <v>13</v>
      </c>
      <c r="H12" s="11">
        <f t="shared" ref="H12:M12" si="0">SUM(H9:H11)</f>
        <v>321</v>
      </c>
      <c r="I12" s="11">
        <f t="shared" si="0"/>
        <v>0</v>
      </c>
      <c r="J12" s="11">
        <f t="shared" si="0"/>
        <v>215.2</v>
      </c>
      <c r="K12" s="11">
        <f t="shared" si="0"/>
        <v>0</v>
      </c>
      <c r="L12" s="11">
        <f t="shared" si="0"/>
        <v>321</v>
      </c>
      <c r="M12" s="11">
        <f t="shared" si="0"/>
        <v>321</v>
      </c>
      <c r="N12" s="1130" t="s">
        <v>785</v>
      </c>
      <c r="O12" s="153" t="s">
        <v>99</v>
      </c>
      <c r="P12" s="154" t="s">
        <v>99</v>
      </c>
      <c r="Q12" s="155" t="s">
        <v>99</v>
      </c>
      <c r="R12" s="275"/>
      <c r="T12" s="270"/>
    </row>
    <row r="13" spans="1:23" ht="14.25" customHeight="1">
      <c r="A13" s="21" t="s">
        <v>12</v>
      </c>
      <c r="B13" s="22" t="s">
        <v>12</v>
      </c>
      <c r="C13" s="1405" t="s">
        <v>59</v>
      </c>
      <c r="D13" s="1613" t="s">
        <v>786</v>
      </c>
      <c r="E13" s="2015" t="s">
        <v>89</v>
      </c>
      <c r="F13" s="1407" t="s">
        <v>259</v>
      </c>
      <c r="G13" s="14" t="s">
        <v>285</v>
      </c>
      <c r="H13" s="16">
        <v>1.3</v>
      </c>
      <c r="I13" s="15">
        <v>0</v>
      </c>
      <c r="J13" s="15">
        <v>0</v>
      </c>
      <c r="K13" s="17">
        <v>0</v>
      </c>
      <c r="L13" s="18">
        <v>1.5</v>
      </c>
      <c r="M13" s="19">
        <v>1.5</v>
      </c>
      <c r="N13" s="1546" t="s">
        <v>787</v>
      </c>
      <c r="O13" s="487">
        <v>2</v>
      </c>
      <c r="P13" s="487">
        <v>2</v>
      </c>
      <c r="Q13" s="488">
        <v>2</v>
      </c>
      <c r="R13" s="275"/>
      <c r="T13" s="270"/>
    </row>
    <row r="14" spans="1:23" ht="14.25" customHeight="1">
      <c r="A14" s="43"/>
      <c r="B14" s="44"/>
      <c r="C14" s="1382"/>
      <c r="D14" s="1614"/>
      <c r="E14" s="2016"/>
      <c r="F14" s="1409"/>
      <c r="G14" s="220"/>
      <c r="H14" s="83"/>
      <c r="I14" s="84"/>
      <c r="J14" s="84"/>
      <c r="K14" s="409"/>
      <c r="L14" s="410"/>
      <c r="M14" s="85"/>
      <c r="N14" s="2018"/>
      <c r="O14" s="489"/>
      <c r="P14" s="489"/>
      <c r="Q14" s="490"/>
      <c r="R14" s="275"/>
      <c r="T14" s="270"/>
    </row>
    <row r="15" spans="1:23" ht="32.25" customHeight="1" thickBot="1">
      <c r="A15" s="24"/>
      <c r="B15" s="23"/>
      <c r="C15" s="1406"/>
      <c r="D15" s="1615"/>
      <c r="E15" s="1408"/>
      <c r="F15" s="1408"/>
      <c r="G15" s="9" t="s">
        <v>13</v>
      </c>
      <c r="H15" s="11">
        <f t="shared" ref="H15:M15" si="1">H13</f>
        <v>1.3</v>
      </c>
      <c r="I15" s="11">
        <f t="shared" si="1"/>
        <v>0</v>
      </c>
      <c r="J15" s="11">
        <f t="shared" si="1"/>
        <v>0</v>
      </c>
      <c r="K15" s="11">
        <f t="shared" si="1"/>
        <v>0</v>
      </c>
      <c r="L15" s="11">
        <f t="shared" si="1"/>
        <v>1.5</v>
      </c>
      <c r="M15" s="11">
        <f t="shared" si="1"/>
        <v>1.5</v>
      </c>
      <c r="N15" s="191" t="s">
        <v>788</v>
      </c>
      <c r="O15" s="473">
        <v>1</v>
      </c>
      <c r="P15" s="473">
        <v>1</v>
      </c>
      <c r="Q15" s="474">
        <v>1</v>
      </c>
      <c r="R15" s="275"/>
      <c r="T15" s="270"/>
    </row>
    <row r="16" spans="1:23" ht="27" customHeight="1" thickBot="1">
      <c r="A16" s="21" t="s">
        <v>12</v>
      </c>
      <c r="B16" s="22" t="s">
        <v>12</v>
      </c>
      <c r="C16" s="1405" t="s">
        <v>63</v>
      </c>
      <c r="D16" s="2012" t="s">
        <v>789</v>
      </c>
      <c r="E16" s="2015" t="s">
        <v>89</v>
      </c>
      <c r="F16" s="1407" t="s">
        <v>259</v>
      </c>
      <c r="G16" s="14" t="s">
        <v>285</v>
      </c>
      <c r="H16" s="16">
        <v>30.5</v>
      </c>
      <c r="I16" s="15">
        <v>0</v>
      </c>
      <c r="J16" s="15"/>
      <c r="K16" s="17">
        <v>13.6</v>
      </c>
      <c r="L16" s="18">
        <v>32</v>
      </c>
      <c r="M16" s="19">
        <v>33</v>
      </c>
      <c r="N16" s="598" t="s">
        <v>790</v>
      </c>
      <c r="O16" s="1122">
        <v>30</v>
      </c>
      <c r="P16" s="1122">
        <v>30</v>
      </c>
      <c r="Q16" s="1123">
        <v>30</v>
      </c>
      <c r="R16" s="275"/>
      <c r="T16" s="1131"/>
    </row>
    <row r="17" spans="1:39" ht="17.25" customHeight="1" thickBot="1">
      <c r="A17" s="43"/>
      <c r="B17" s="44"/>
      <c r="C17" s="1382"/>
      <c r="D17" s="2013"/>
      <c r="E17" s="2016"/>
      <c r="F17" s="1409"/>
      <c r="G17" s="1132"/>
      <c r="H17" s="1133"/>
      <c r="I17" s="1134"/>
      <c r="J17" s="1134"/>
      <c r="K17" s="1135"/>
      <c r="L17" s="1136"/>
      <c r="M17" s="1137"/>
      <c r="N17" s="2017" t="s">
        <v>791</v>
      </c>
      <c r="O17" s="320">
        <v>30000</v>
      </c>
      <c r="P17" s="1138">
        <v>30000</v>
      </c>
      <c r="Q17" s="1139">
        <v>30000</v>
      </c>
      <c r="R17" s="275"/>
      <c r="T17" s="270"/>
    </row>
    <row r="18" spans="1:39" ht="19.5" customHeight="1" thickBot="1">
      <c r="A18" s="24"/>
      <c r="B18" s="23"/>
      <c r="C18" s="1406"/>
      <c r="D18" s="2014"/>
      <c r="E18" s="1408"/>
      <c r="F18" s="1408"/>
      <c r="G18" s="9" t="s">
        <v>13</v>
      </c>
      <c r="H18" s="20">
        <f t="shared" ref="H18:M18" si="2">H16+H17</f>
        <v>30.5</v>
      </c>
      <c r="I18" s="1140">
        <f t="shared" si="2"/>
        <v>0</v>
      </c>
      <c r="J18" s="1140">
        <f t="shared" si="2"/>
        <v>0</v>
      </c>
      <c r="K18" s="1140">
        <f t="shared" si="2"/>
        <v>13.6</v>
      </c>
      <c r="L18" s="1140">
        <f t="shared" si="2"/>
        <v>32</v>
      </c>
      <c r="M18" s="20">
        <f t="shared" si="2"/>
        <v>33</v>
      </c>
      <c r="N18" s="1611"/>
      <c r="O18" s="153"/>
      <c r="P18" s="154"/>
      <c r="Q18" s="155"/>
      <c r="R18" s="275"/>
      <c r="T18" s="270"/>
    </row>
    <row r="19" spans="1:39" ht="12.75" customHeight="1" thickBot="1">
      <c r="A19" s="41" t="s">
        <v>12</v>
      </c>
      <c r="B19" s="86" t="s">
        <v>12</v>
      </c>
      <c r="C19" s="1327" t="s">
        <v>15</v>
      </c>
      <c r="D19" s="1328"/>
      <c r="E19" s="1328"/>
      <c r="F19" s="1328"/>
      <c r="G19" s="1330"/>
      <c r="H19" s="705">
        <f>H15+H12+H18</f>
        <v>352.8</v>
      </c>
      <c r="I19" s="705">
        <f t="shared" ref="I19:M19" si="3">I15+I12+I18</f>
        <v>0</v>
      </c>
      <c r="J19" s="705">
        <f t="shared" si="3"/>
        <v>215.2</v>
      </c>
      <c r="K19" s="705">
        <f t="shared" si="3"/>
        <v>13.6</v>
      </c>
      <c r="L19" s="705">
        <f t="shared" si="3"/>
        <v>354.5</v>
      </c>
      <c r="M19" s="705">
        <f t="shared" si="3"/>
        <v>355.5</v>
      </c>
      <c r="N19" s="87"/>
      <c r="O19" s="117"/>
      <c r="P19" s="117"/>
      <c r="Q19" s="118"/>
    </row>
    <row r="20" spans="1:39" ht="12.75" customHeight="1" thickBot="1">
      <c r="A20" s="41" t="s">
        <v>12</v>
      </c>
      <c r="B20" s="42" t="s">
        <v>14</v>
      </c>
      <c r="C20" s="1440" t="s">
        <v>792</v>
      </c>
      <c r="D20" s="1440"/>
      <c r="E20" s="1440"/>
      <c r="F20" s="1440"/>
      <c r="G20" s="1440"/>
      <c r="H20" s="1440"/>
      <c r="I20" s="1440"/>
      <c r="J20" s="1440"/>
      <c r="K20" s="1440"/>
      <c r="L20" s="1440"/>
      <c r="M20" s="1440"/>
      <c r="N20" s="1440"/>
      <c r="O20" s="1440"/>
      <c r="P20" s="1440"/>
      <c r="Q20" s="1441"/>
    </row>
    <row r="21" spans="1:39" ht="14.25" customHeight="1" thickBot="1">
      <c r="A21" s="43" t="s">
        <v>12</v>
      </c>
      <c r="B21" s="44" t="s">
        <v>14</v>
      </c>
      <c r="C21" s="1405" t="s">
        <v>12</v>
      </c>
      <c r="D21" s="1351" t="s">
        <v>793</v>
      </c>
      <c r="E21" s="2015" t="s">
        <v>89</v>
      </c>
      <c r="F21" s="1407" t="s">
        <v>794</v>
      </c>
      <c r="G21" s="14" t="s">
        <v>285</v>
      </c>
      <c r="H21" s="16">
        <v>6.8</v>
      </c>
      <c r="I21" s="15">
        <v>0</v>
      </c>
      <c r="J21" s="15">
        <v>0</v>
      </c>
      <c r="K21" s="17">
        <v>0</v>
      </c>
      <c r="L21" s="18">
        <v>7</v>
      </c>
      <c r="M21" s="19">
        <v>8</v>
      </c>
      <c r="N21" s="995"/>
      <c r="O21" s="498"/>
      <c r="P21" s="498"/>
      <c r="Q21" s="499"/>
    </row>
    <row r="22" spans="1:39" ht="14.25" customHeight="1">
      <c r="A22" s="43"/>
      <c r="B22" s="44"/>
      <c r="C22" s="1382"/>
      <c r="D22" s="1352"/>
      <c r="E22" s="2016"/>
      <c r="F22" s="1409"/>
      <c r="G22" s="220"/>
      <c r="H22" s="16"/>
      <c r="I22" s="15"/>
      <c r="J22" s="15"/>
      <c r="K22" s="17"/>
      <c r="L22" s="18"/>
      <c r="M22" s="19"/>
      <c r="N22" s="1940" t="s">
        <v>795</v>
      </c>
      <c r="O22" s="563">
        <v>1</v>
      </c>
      <c r="P22" s="564">
        <v>1</v>
      </c>
      <c r="Q22" s="565">
        <v>1</v>
      </c>
    </row>
    <row r="23" spans="1:39" ht="14.25" customHeight="1" thickBot="1">
      <c r="A23" s="43"/>
      <c r="B23" s="44"/>
      <c r="C23" s="1406"/>
      <c r="D23" s="1353"/>
      <c r="E23" s="1408"/>
      <c r="F23" s="1408"/>
      <c r="G23" s="9" t="s">
        <v>13</v>
      </c>
      <c r="H23" s="20">
        <f>H21+H22</f>
        <v>6.8</v>
      </c>
      <c r="I23" s="20">
        <f>I21+I22</f>
        <v>0</v>
      </c>
      <c r="J23" s="20"/>
      <c r="K23" s="20">
        <f>K21+K22</f>
        <v>0</v>
      </c>
      <c r="L23" s="20">
        <f>L21+L22</f>
        <v>7</v>
      </c>
      <c r="M23" s="20">
        <f>M21+M22</f>
        <v>8</v>
      </c>
      <c r="N23" s="1611"/>
      <c r="O23" s="559"/>
      <c r="P23" s="560"/>
      <c r="Q23" s="561"/>
    </row>
    <row r="24" spans="1:39" ht="14.25" customHeight="1" thickBot="1">
      <c r="A24" s="116" t="s">
        <v>12</v>
      </c>
      <c r="B24" s="1356" t="s">
        <v>16</v>
      </c>
      <c r="C24" s="1356"/>
      <c r="D24" s="1356"/>
      <c r="E24" s="1356"/>
      <c r="F24" s="1356"/>
      <c r="G24" s="1357"/>
      <c r="H24" s="119">
        <f t="shared" ref="H24:M25" si="4">H23</f>
        <v>6.8</v>
      </c>
      <c r="I24" s="119">
        <f t="shared" si="4"/>
        <v>0</v>
      </c>
      <c r="J24" s="119">
        <f t="shared" si="4"/>
        <v>0</v>
      </c>
      <c r="K24" s="119">
        <f t="shared" si="4"/>
        <v>0</v>
      </c>
      <c r="L24" s="119">
        <f t="shared" si="4"/>
        <v>7</v>
      </c>
      <c r="M24" s="119">
        <f t="shared" si="4"/>
        <v>8</v>
      </c>
      <c r="N24" s="71"/>
      <c r="O24" s="71"/>
      <c r="P24" s="71"/>
      <c r="Q24" s="72"/>
    </row>
    <row r="25" spans="1:39" ht="14.25" customHeight="1" thickBot="1">
      <c r="A25" s="41" t="s">
        <v>12</v>
      </c>
      <c r="B25" s="86" t="s">
        <v>14</v>
      </c>
      <c r="C25" s="1327" t="s">
        <v>15</v>
      </c>
      <c r="D25" s="1328"/>
      <c r="E25" s="1328"/>
      <c r="F25" s="1328"/>
      <c r="G25" s="1330"/>
      <c r="H25" s="177">
        <f t="shared" si="4"/>
        <v>6.8</v>
      </c>
      <c r="I25" s="177">
        <f t="shared" si="4"/>
        <v>0</v>
      </c>
      <c r="J25" s="177">
        <f t="shared" si="4"/>
        <v>0</v>
      </c>
      <c r="K25" s="177">
        <f t="shared" si="4"/>
        <v>0</v>
      </c>
      <c r="L25" s="177">
        <f t="shared" si="4"/>
        <v>7</v>
      </c>
      <c r="M25" s="177">
        <f t="shared" si="4"/>
        <v>8</v>
      </c>
      <c r="N25" s="87"/>
      <c r="O25" s="117"/>
      <c r="P25" s="117"/>
      <c r="Q25" s="118"/>
    </row>
    <row r="26" spans="1:39" ht="14.25" customHeight="1" thickBot="1">
      <c r="A26" s="156"/>
      <c r="B26" s="1511" t="s">
        <v>17</v>
      </c>
      <c r="C26" s="1511"/>
      <c r="D26" s="1511"/>
      <c r="E26" s="1511"/>
      <c r="F26" s="1511"/>
      <c r="G26" s="1511"/>
      <c r="H26" s="465">
        <f t="shared" ref="H26:M26" si="5">H25+H19</f>
        <v>359.6</v>
      </c>
      <c r="I26" s="465">
        <f t="shared" si="5"/>
        <v>0</v>
      </c>
      <c r="J26" s="465">
        <f>J25+J19</f>
        <v>215.2</v>
      </c>
      <c r="K26" s="465">
        <f t="shared" si="5"/>
        <v>13.6</v>
      </c>
      <c r="L26" s="465">
        <f t="shared" si="5"/>
        <v>361.5</v>
      </c>
      <c r="M26" s="465">
        <f t="shared" si="5"/>
        <v>363.5</v>
      </c>
      <c r="N26" s="1496"/>
      <c r="O26" s="1497"/>
      <c r="P26" s="1497"/>
      <c r="Q26" s="1498"/>
    </row>
    <row r="27" spans="1:39" s="26" customFormat="1" ht="15.75" customHeight="1">
      <c r="A27" s="1"/>
      <c r="B27" s="1"/>
      <c r="C27" s="275"/>
      <c r="D27" s="435"/>
      <c r="E27" s="436"/>
      <c r="N27" s="1"/>
      <c r="O27" s="4"/>
      <c r="P27" s="1"/>
      <c r="Q27" s="1"/>
      <c r="R27" s="25"/>
      <c r="S27" s="25"/>
      <c r="T27" s="25"/>
      <c r="U27" s="25"/>
      <c r="V27" s="25"/>
      <c r="W27" s="25"/>
      <c r="X27" s="25"/>
      <c r="Y27" s="25"/>
      <c r="Z27" s="25"/>
      <c r="AA27" s="25"/>
      <c r="AB27" s="25"/>
      <c r="AC27" s="25"/>
      <c r="AD27" s="25"/>
      <c r="AE27" s="25"/>
      <c r="AF27" s="25"/>
      <c r="AG27" s="25"/>
      <c r="AH27" s="25"/>
      <c r="AI27" s="25"/>
      <c r="AJ27" s="25"/>
      <c r="AK27" s="25"/>
      <c r="AL27" s="25"/>
      <c r="AM27" s="25"/>
    </row>
    <row r="28" spans="1:39" s="26" customFormat="1" ht="15.75" customHeight="1" thickBot="1">
      <c r="A28" s="1"/>
      <c r="B28" s="1"/>
      <c r="C28" s="275"/>
      <c r="D28" s="435"/>
      <c r="E28" s="436"/>
      <c r="F28" s="1505" t="s">
        <v>18</v>
      </c>
      <c r="G28" s="1506"/>
      <c r="H28" s="1506"/>
      <c r="I28" s="1506"/>
      <c r="J28" s="1506"/>
      <c r="K28" s="1506"/>
      <c r="L28" s="1506"/>
      <c r="M28" s="1506"/>
      <c r="N28" s="1"/>
      <c r="O28" s="4"/>
      <c r="P28" s="1"/>
      <c r="Q28" s="1"/>
      <c r="R28" s="25"/>
      <c r="S28" s="25"/>
      <c r="T28" s="25"/>
      <c r="U28" s="25"/>
      <c r="V28" s="25"/>
      <c r="W28" s="25"/>
      <c r="X28" s="25"/>
      <c r="Y28" s="25"/>
      <c r="Z28" s="25"/>
      <c r="AA28" s="25"/>
      <c r="AB28" s="25"/>
      <c r="AC28" s="25"/>
      <c r="AD28" s="25"/>
      <c r="AE28" s="25"/>
      <c r="AF28" s="25"/>
      <c r="AG28" s="25"/>
      <c r="AH28" s="25"/>
      <c r="AI28" s="25"/>
      <c r="AJ28" s="25"/>
      <c r="AK28" s="25"/>
      <c r="AL28" s="25"/>
      <c r="AM28" s="25"/>
    </row>
    <row r="29" spans="1:39" ht="44.25" customHeight="1" thickBot="1">
      <c r="D29" s="1491" t="s">
        <v>19</v>
      </c>
      <c r="E29" s="1492"/>
      <c r="F29" s="1492"/>
      <c r="G29" s="1492"/>
      <c r="H29" s="1493"/>
      <c r="I29" s="2019" t="s">
        <v>141</v>
      </c>
      <c r="J29" s="2020"/>
      <c r="K29" s="2020"/>
      <c r="L29" s="2021"/>
    </row>
    <row r="30" spans="1:39" ht="14.1" customHeight="1" thickBot="1">
      <c r="D30" s="2022" t="s">
        <v>20</v>
      </c>
      <c r="E30" s="1472"/>
      <c r="F30" s="1472"/>
      <c r="G30" s="1472"/>
      <c r="H30" s="1473"/>
      <c r="I30" s="2023">
        <f>I31+I32+I33+I34+I35</f>
        <v>359.6</v>
      </c>
      <c r="J30" s="2024"/>
      <c r="K30" s="2024"/>
      <c r="L30" s="2025"/>
    </row>
    <row r="31" spans="1:39" ht="14.1" customHeight="1">
      <c r="D31" s="2026" t="s">
        <v>298</v>
      </c>
      <c r="E31" s="1508"/>
      <c r="F31" s="1508"/>
      <c r="G31" s="1508"/>
      <c r="H31" s="1509"/>
      <c r="I31" s="2027">
        <v>0</v>
      </c>
      <c r="J31" s="2028"/>
      <c r="K31" s="2028"/>
      <c r="L31" s="2029"/>
    </row>
    <row r="32" spans="1:39" ht="17.25" customHeight="1">
      <c r="D32" s="2030" t="s">
        <v>796</v>
      </c>
      <c r="E32" s="1485"/>
      <c r="F32" s="1485"/>
      <c r="G32" s="1485"/>
      <c r="H32" s="1486"/>
      <c r="I32" s="2031">
        <v>48.5</v>
      </c>
      <c r="J32" s="2032"/>
      <c r="K32" s="2032"/>
      <c r="L32" s="2033"/>
    </row>
    <row r="33" spans="4:20" ht="24.75" customHeight="1">
      <c r="D33" s="2034" t="s">
        <v>299</v>
      </c>
      <c r="E33" s="1466"/>
      <c r="F33" s="1466"/>
      <c r="G33" s="1466"/>
      <c r="H33" s="1488"/>
      <c r="I33" s="2031">
        <v>0</v>
      </c>
      <c r="J33" s="2032"/>
      <c r="K33" s="2032"/>
      <c r="L33" s="2033"/>
    </row>
    <row r="34" spans="4:20" ht="24" customHeight="1">
      <c r="D34" s="2034" t="s">
        <v>300</v>
      </c>
      <c r="E34" s="1466"/>
      <c r="F34" s="1466"/>
      <c r="G34" s="1466"/>
      <c r="H34" s="1488"/>
      <c r="I34" s="2031">
        <v>311.10000000000002</v>
      </c>
      <c r="J34" s="2032"/>
      <c r="K34" s="2032"/>
      <c r="L34" s="2033"/>
      <c r="M34" s="6"/>
      <c r="N34" s="6"/>
      <c r="O34" s="6"/>
      <c r="P34" s="6"/>
      <c r="Q34" s="6"/>
    </row>
    <row r="35" spans="4:20" ht="14.25" customHeight="1" thickBot="1">
      <c r="D35" s="2030" t="s">
        <v>301</v>
      </c>
      <c r="E35" s="1485"/>
      <c r="F35" s="1485"/>
      <c r="G35" s="1485"/>
      <c r="H35" s="1486"/>
      <c r="I35" s="2031">
        <v>0</v>
      </c>
      <c r="J35" s="2032"/>
      <c r="K35" s="2032"/>
      <c r="L35" s="2033"/>
    </row>
    <row r="36" spans="4:20" ht="13.8" thickBot="1">
      <c r="D36" s="2022" t="s">
        <v>21</v>
      </c>
      <c r="E36" s="1472"/>
      <c r="F36" s="1472"/>
      <c r="G36" s="1472"/>
      <c r="H36" s="1473"/>
      <c r="I36" s="2023">
        <f>I37+I38+I39</f>
        <v>0</v>
      </c>
      <c r="J36" s="2024"/>
      <c r="K36" s="2024"/>
      <c r="L36" s="2025"/>
    </row>
    <row r="37" spans="4:20" ht="13.2">
      <c r="D37" s="2038" t="s">
        <v>302</v>
      </c>
      <c r="E37" s="1469"/>
      <c r="F37" s="1469"/>
      <c r="G37" s="1469"/>
      <c r="H37" s="1470"/>
      <c r="I37" s="2039">
        <v>0</v>
      </c>
      <c r="J37" s="2039"/>
      <c r="K37" s="2039"/>
      <c r="L37" s="2040"/>
      <c r="R37" s="6"/>
      <c r="S37" s="6"/>
      <c r="T37" s="6"/>
    </row>
    <row r="38" spans="4:20" ht="13.2">
      <c r="D38" s="2041" t="s">
        <v>303</v>
      </c>
      <c r="E38" s="1480"/>
      <c r="F38" s="1480"/>
      <c r="G38" s="1480"/>
      <c r="H38" s="1481"/>
      <c r="I38" s="2032">
        <v>0</v>
      </c>
      <c r="J38" s="2032"/>
      <c r="K38" s="2032"/>
      <c r="L38" s="2033"/>
    </row>
    <row r="39" spans="4:20" ht="13.8" thickBot="1">
      <c r="D39" s="2034" t="s">
        <v>304</v>
      </c>
      <c r="E39" s="1466"/>
      <c r="F39" s="1466"/>
      <c r="G39" s="1466"/>
      <c r="H39" s="1467"/>
      <c r="I39" s="2032">
        <v>0</v>
      </c>
      <c r="J39" s="2032"/>
      <c r="K39" s="2032"/>
      <c r="L39" s="2033"/>
    </row>
    <row r="40" spans="4:20" ht="13.8" thickBot="1">
      <c r="D40" s="2035" t="s">
        <v>22</v>
      </c>
      <c r="E40" s="1461"/>
      <c r="F40" s="1461"/>
      <c r="G40" s="1461"/>
      <c r="H40" s="1462"/>
      <c r="I40" s="2036">
        <f>I36+I30</f>
        <v>359.6</v>
      </c>
      <c r="J40" s="2036"/>
      <c r="K40" s="2036"/>
      <c r="L40" s="2037"/>
    </row>
  </sheetData>
  <mergeCells count="72">
    <mergeCell ref="D39:H39"/>
    <mergeCell ref="I39:L39"/>
    <mergeCell ref="D40:H40"/>
    <mergeCell ref="I40:L40"/>
    <mergeCell ref="D36:H36"/>
    <mergeCell ref="I36:L36"/>
    <mergeCell ref="D37:H37"/>
    <mergeCell ref="I37:L37"/>
    <mergeCell ref="D38:H38"/>
    <mergeCell ref="I38:L38"/>
    <mergeCell ref="D33:H33"/>
    <mergeCell ref="I33:L33"/>
    <mergeCell ref="D34:H34"/>
    <mergeCell ref="I34:L34"/>
    <mergeCell ref="D35:H35"/>
    <mergeCell ref="I35:L35"/>
    <mergeCell ref="D30:H30"/>
    <mergeCell ref="I30:L30"/>
    <mergeCell ref="D31:H31"/>
    <mergeCell ref="I31:L31"/>
    <mergeCell ref="D32:H32"/>
    <mergeCell ref="I32:L32"/>
    <mergeCell ref="D29:H29"/>
    <mergeCell ref="I29:L29"/>
    <mergeCell ref="C19:G19"/>
    <mergeCell ref="C20:Q20"/>
    <mergeCell ref="C21:C23"/>
    <mergeCell ref="D21:D23"/>
    <mergeCell ref="E21:E23"/>
    <mergeCell ref="F21:F23"/>
    <mergeCell ref="N22:N23"/>
    <mergeCell ref="B24:G24"/>
    <mergeCell ref="C25:G25"/>
    <mergeCell ref="B26:G26"/>
    <mergeCell ref="N26:Q26"/>
    <mergeCell ref="F28:M28"/>
    <mergeCell ref="C13:C15"/>
    <mergeCell ref="D13:D15"/>
    <mergeCell ref="E13:E15"/>
    <mergeCell ref="F13:F15"/>
    <mergeCell ref="N13:N14"/>
    <mergeCell ref="C16:C18"/>
    <mergeCell ref="D16:D18"/>
    <mergeCell ref="E16:E18"/>
    <mergeCell ref="F16:F18"/>
    <mergeCell ref="N17:N18"/>
    <mergeCell ref="N5:N6"/>
    <mergeCell ref="O5:Q5"/>
    <mergeCell ref="B7:Q7"/>
    <mergeCell ref="C8:Q8"/>
    <mergeCell ref="A9:A12"/>
    <mergeCell ref="B9:B12"/>
    <mergeCell ref="C9:C12"/>
    <mergeCell ref="D9:D12"/>
    <mergeCell ref="E9:E12"/>
    <mergeCell ref="F9:F12"/>
    <mergeCell ref="L1:Q1"/>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s>
  <pageMargins left="0.75" right="0.75" top="1" bottom="1" header="0.5" footer="0.5"/>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33"/>
  <sheetViews>
    <sheetView workbookViewId="0">
      <selection activeCell="E23" sqref="E23"/>
    </sheetView>
  </sheetViews>
  <sheetFormatPr defaultRowHeight="13.2"/>
  <cols>
    <col min="2" max="2" width="14.88671875" customWidth="1"/>
    <col min="3" max="3" width="43.5546875" customWidth="1"/>
  </cols>
  <sheetData>
    <row r="2" spans="2:3" ht="13.8" thickBot="1">
      <c r="C2" t="s">
        <v>54</v>
      </c>
    </row>
    <row r="3" spans="2:3" ht="31.8" thickBot="1">
      <c r="B3" s="28" t="s">
        <v>24</v>
      </c>
      <c r="C3" s="29" t="s">
        <v>25</v>
      </c>
    </row>
    <row r="4" spans="2:3" ht="14.25" customHeight="1">
      <c r="B4" s="30">
        <v>0</v>
      </c>
      <c r="C4" s="31" t="s">
        <v>26</v>
      </c>
    </row>
    <row r="5" spans="2:3" ht="14.25" customHeight="1">
      <c r="B5" s="30">
        <v>1</v>
      </c>
      <c r="C5" s="31" t="s">
        <v>27</v>
      </c>
    </row>
    <row r="6" spans="2:3" ht="15.75" customHeight="1">
      <c r="B6" s="30">
        <v>2</v>
      </c>
      <c r="C6" s="31" t="s">
        <v>28</v>
      </c>
    </row>
    <row r="7" spans="2:3" ht="16.5" customHeight="1">
      <c r="B7" s="30">
        <v>3</v>
      </c>
      <c r="C7" s="31" t="s">
        <v>29</v>
      </c>
    </row>
    <row r="8" spans="2:3" ht="13.5" customHeight="1">
      <c r="B8" s="30">
        <v>4</v>
      </c>
      <c r="C8" s="31" t="s">
        <v>30</v>
      </c>
    </row>
    <row r="9" spans="2:3" ht="15.75" customHeight="1">
      <c r="B9" s="30">
        <v>5</v>
      </c>
      <c r="C9" s="31" t="s">
        <v>31</v>
      </c>
    </row>
    <row r="10" spans="2:3" ht="15.75" customHeight="1">
      <c r="B10" s="30">
        <v>6</v>
      </c>
      <c r="C10" s="31" t="s">
        <v>32</v>
      </c>
    </row>
    <row r="11" spans="2:3" ht="15.75" customHeight="1">
      <c r="B11" s="30">
        <v>7</v>
      </c>
      <c r="C11" s="31" t="s">
        <v>33</v>
      </c>
    </row>
    <row r="12" spans="2:3" ht="13.5" customHeight="1">
      <c r="B12" s="30">
        <v>8</v>
      </c>
      <c r="C12" s="31" t="s">
        <v>34</v>
      </c>
    </row>
    <row r="13" spans="2:3" ht="13.5" customHeight="1">
      <c r="B13" s="30">
        <v>9</v>
      </c>
      <c r="C13" s="31" t="s">
        <v>35</v>
      </c>
    </row>
    <row r="14" spans="2:3" ht="15.75" customHeight="1">
      <c r="B14" s="30">
        <v>10</v>
      </c>
      <c r="C14" s="31" t="s">
        <v>36</v>
      </c>
    </row>
    <row r="15" spans="2:3" ht="18" customHeight="1">
      <c r="B15" s="30">
        <v>11</v>
      </c>
      <c r="C15" s="31" t="s">
        <v>37</v>
      </c>
    </row>
    <row r="16" spans="2:3" ht="16.5" customHeight="1">
      <c r="B16" s="30">
        <v>12</v>
      </c>
      <c r="C16" s="31" t="s">
        <v>38</v>
      </c>
    </row>
    <row r="17" spans="2:3" ht="14.25" customHeight="1">
      <c r="B17" s="30">
        <v>13</v>
      </c>
      <c r="C17" s="31" t="s">
        <v>39</v>
      </c>
    </row>
    <row r="18" spans="2:3" ht="15" customHeight="1">
      <c r="B18" s="30">
        <v>14</v>
      </c>
      <c r="C18" s="31" t="s">
        <v>40</v>
      </c>
    </row>
    <row r="19" spans="2:3" ht="15" customHeight="1">
      <c r="B19" s="30">
        <v>15</v>
      </c>
      <c r="C19" s="31" t="s">
        <v>41</v>
      </c>
    </row>
    <row r="20" spans="2:3" ht="17.25" customHeight="1">
      <c r="B20" s="30">
        <v>16</v>
      </c>
      <c r="C20" s="31" t="s">
        <v>42</v>
      </c>
    </row>
    <row r="21" spans="2:3" ht="17.25" customHeight="1">
      <c r="B21" s="30">
        <v>17</v>
      </c>
      <c r="C21" s="31" t="s">
        <v>43</v>
      </c>
    </row>
    <row r="22" spans="2:3" ht="15.75" customHeight="1">
      <c r="B22" s="30">
        <v>18</v>
      </c>
      <c r="C22" s="31" t="s">
        <v>44</v>
      </c>
    </row>
    <row r="23" spans="2:3" ht="15.75" customHeight="1">
      <c r="B23" s="30">
        <v>19</v>
      </c>
      <c r="C23" s="31" t="s">
        <v>45</v>
      </c>
    </row>
    <row r="24" spans="2:3" ht="15.75" customHeight="1">
      <c r="B24" s="30">
        <v>20</v>
      </c>
      <c r="C24" s="31" t="s">
        <v>46</v>
      </c>
    </row>
    <row r="25" spans="2:3" ht="17.25" customHeight="1">
      <c r="B25" s="30">
        <v>21</v>
      </c>
      <c r="C25" s="31" t="s">
        <v>47</v>
      </c>
    </row>
    <row r="26" spans="2:3" ht="17.25" customHeight="1">
      <c r="B26" s="30">
        <v>22</v>
      </c>
      <c r="C26" s="31" t="s">
        <v>55</v>
      </c>
    </row>
    <row r="27" spans="2:3" ht="16.5" customHeight="1">
      <c r="B27" s="30">
        <v>23</v>
      </c>
      <c r="C27" s="31" t="s">
        <v>48</v>
      </c>
    </row>
    <row r="28" spans="2:3" ht="16.5" customHeight="1">
      <c r="B28" s="30">
        <v>24</v>
      </c>
      <c r="C28" s="31" t="s">
        <v>49</v>
      </c>
    </row>
    <row r="29" spans="2:3" ht="16.5" customHeight="1">
      <c r="B29" s="30">
        <v>25</v>
      </c>
      <c r="C29" s="31" t="s">
        <v>50</v>
      </c>
    </row>
    <row r="30" spans="2:3" ht="15" customHeight="1">
      <c r="B30" s="30">
        <v>26</v>
      </c>
      <c r="C30" s="31" t="s">
        <v>51</v>
      </c>
    </row>
    <row r="31" spans="2:3" ht="18" customHeight="1">
      <c r="B31" s="30">
        <v>27</v>
      </c>
      <c r="C31" s="31" t="s">
        <v>52</v>
      </c>
    </row>
    <row r="32" spans="2:3" ht="16.5" customHeight="1">
      <c r="B32" s="30">
        <v>28</v>
      </c>
      <c r="C32" s="31" t="s">
        <v>146</v>
      </c>
    </row>
    <row r="33" spans="2:3" ht="18.75" customHeight="1" thickBot="1">
      <c r="B33" s="32">
        <v>29</v>
      </c>
      <c r="C33" s="33" t="s">
        <v>53</v>
      </c>
    </row>
  </sheetData>
  <phoneticPr fontId="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58"/>
  <sheetViews>
    <sheetView topLeftCell="A313" zoomScale="96" zoomScaleNormal="96" workbookViewId="0">
      <selection activeCell="R164" sqref="R164"/>
    </sheetView>
  </sheetViews>
  <sheetFormatPr defaultColWidth="9.109375" defaultRowHeight="10.199999999999999"/>
  <cols>
    <col min="1" max="1" width="2.6640625" style="1" customWidth="1"/>
    <col min="2" max="3" width="2.5546875" style="1" customWidth="1"/>
    <col min="4" max="4" width="25" style="1" customWidth="1"/>
    <col min="5" max="5" width="7.88671875" style="2" customWidth="1"/>
    <col min="6" max="6" width="4.44140625" style="1" customWidth="1"/>
    <col min="7" max="7" width="5.6640625" style="3" customWidth="1"/>
    <col min="8" max="8" width="6.44140625" style="1" customWidth="1"/>
    <col min="9" max="9" width="5.33203125" style="1" customWidth="1"/>
    <col min="10" max="10" width="5" style="1" customWidth="1"/>
    <col min="11" max="11" width="5.88671875" style="1" customWidth="1"/>
    <col min="12" max="12" width="7.109375" style="1" customWidth="1"/>
    <col min="13" max="13" width="7" style="1" customWidth="1"/>
    <col min="14" max="14" width="34.5546875" style="1" customWidth="1"/>
    <col min="15" max="15" width="3.88671875" style="4" customWidth="1"/>
    <col min="16" max="17" width="3.33203125" style="1" customWidth="1"/>
    <col min="18" max="16384" width="9.109375" style="5"/>
  </cols>
  <sheetData>
    <row r="1" spans="1:23" ht="44.25" customHeight="1">
      <c r="L1" s="1512" t="s">
        <v>875</v>
      </c>
      <c r="M1" s="1513"/>
      <c r="N1" s="1513"/>
      <c r="O1" s="1513"/>
      <c r="P1" s="1513"/>
      <c r="Q1" s="1513"/>
    </row>
    <row r="2" spans="1:23" ht="14.25" customHeight="1">
      <c r="E2" s="249" t="s">
        <v>159</v>
      </c>
      <c r="F2" s="250"/>
      <c r="G2" s="251"/>
      <c r="H2" s="250"/>
      <c r="I2" s="250"/>
      <c r="J2" s="250"/>
      <c r="K2" s="250"/>
      <c r="L2" s="252"/>
      <c r="M2" s="250"/>
      <c r="N2" s="250"/>
      <c r="O2" s="5"/>
      <c r="P2" s="5"/>
      <c r="Q2" s="5"/>
    </row>
    <row r="3" spans="1:23" ht="16.5" customHeight="1" thickBot="1">
      <c r="A3" s="140"/>
      <c r="B3" s="141"/>
      <c r="C3" s="141"/>
      <c r="D3" s="1514" t="s">
        <v>57</v>
      </c>
      <c r="E3" s="1514"/>
      <c r="F3" s="1514"/>
      <c r="G3" s="1514"/>
      <c r="H3" s="1514"/>
      <c r="I3" s="1514"/>
      <c r="J3" s="1514"/>
      <c r="K3" s="1514"/>
      <c r="L3" s="1514"/>
      <c r="M3" s="1514"/>
      <c r="N3" s="1514"/>
      <c r="O3" s="1514"/>
      <c r="P3" s="1514"/>
      <c r="Q3" s="1514"/>
      <c r="R3" s="1514"/>
      <c r="S3" s="1514"/>
      <c r="T3" s="1514"/>
      <c r="U3" s="1514"/>
      <c r="V3" s="1514"/>
      <c r="W3" s="1514"/>
    </row>
    <row r="4" spans="1:23" ht="36.75" customHeight="1">
      <c r="A4" s="1391" t="s">
        <v>0</v>
      </c>
      <c r="B4" s="1394" t="s">
        <v>1</v>
      </c>
      <c r="C4" s="1394" t="s">
        <v>2</v>
      </c>
      <c r="D4" s="1397" t="s">
        <v>3</v>
      </c>
      <c r="E4" s="1400" t="s">
        <v>4</v>
      </c>
      <c r="F4" s="1427" t="s">
        <v>5</v>
      </c>
      <c r="G4" s="1449" t="s">
        <v>6</v>
      </c>
      <c r="H4" s="1435" t="s">
        <v>160</v>
      </c>
      <c r="I4" s="1436"/>
      <c r="J4" s="1436"/>
      <c r="K4" s="1437"/>
      <c r="L4" s="1446" t="s">
        <v>161</v>
      </c>
      <c r="M4" s="1411" t="s">
        <v>162</v>
      </c>
      <c r="N4" s="1414" t="s">
        <v>23</v>
      </c>
      <c r="O4" s="1415"/>
      <c r="P4" s="1415"/>
      <c r="Q4" s="1416"/>
    </row>
    <row r="5" spans="1:23" ht="15" customHeight="1">
      <c r="A5" s="1392"/>
      <c r="B5" s="1395"/>
      <c r="C5" s="1395"/>
      <c r="D5" s="1398"/>
      <c r="E5" s="1401"/>
      <c r="F5" s="1428"/>
      <c r="G5" s="1450"/>
      <c r="H5" s="1452" t="s">
        <v>7</v>
      </c>
      <c r="I5" s="1454" t="s">
        <v>8</v>
      </c>
      <c r="J5" s="1454"/>
      <c r="K5" s="1433" t="s">
        <v>9</v>
      </c>
      <c r="L5" s="1447"/>
      <c r="M5" s="1412"/>
      <c r="N5" s="1442" t="s">
        <v>56</v>
      </c>
      <c r="O5" s="1444" t="s">
        <v>10</v>
      </c>
      <c r="P5" s="1444"/>
      <c r="Q5" s="1445"/>
    </row>
    <row r="6" spans="1:23" ht="88.5" customHeight="1" thickBot="1">
      <c r="A6" s="1393"/>
      <c r="B6" s="1396"/>
      <c r="C6" s="1396"/>
      <c r="D6" s="1399"/>
      <c r="E6" s="1402"/>
      <c r="F6" s="1429"/>
      <c r="G6" s="1451"/>
      <c r="H6" s="1453"/>
      <c r="I6" s="216" t="s">
        <v>7</v>
      </c>
      <c r="J6" s="34" t="s">
        <v>11</v>
      </c>
      <c r="K6" s="1434"/>
      <c r="L6" s="1448"/>
      <c r="M6" s="1413"/>
      <c r="N6" s="1443"/>
      <c r="O6" s="7" t="s">
        <v>125</v>
      </c>
      <c r="P6" s="7" t="s">
        <v>126</v>
      </c>
      <c r="Q6" s="8" t="s">
        <v>140</v>
      </c>
    </row>
    <row r="7" spans="1:23" ht="14.25" customHeight="1" thickBot="1">
      <c r="A7" s="40" t="s">
        <v>12</v>
      </c>
      <c r="B7" s="1438" t="s">
        <v>163</v>
      </c>
      <c r="C7" s="1438"/>
      <c r="D7" s="1438"/>
      <c r="E7" s="1438"/>
      <c r="F7" s="1438"/>
      <c r="G7" s="1438"/>
      <c r="H7" s="1438"/>
      <c r="I7" s="1438"/>
      <c r="J7" s="1438"/>
      <c r="K7" s="1438"/>
      <c r="L7" s="1438"/>
      <c r="M7" s="1438"/>
      <c r="N7" s="1438"/>
      <c r="O7" s="1438"/>
      <c r="P7" s="1438"/>
      <c r="Q7" s="1439"/>
    </row>
    <row r="8" spans="1:23" ht="14.25" customHeight="1" thickBot="1">
      <c r="A8" s="41" t="s">
        <v>12</v>
      </c>
      <c r="B8" s="42" t="s">
        <v>12</v>
      </c>
      <c r="C8" s="1440" t="s">
        <v>164</v>
      </c>
      <c r="D8" s="1440"/>
      <c r="E8" s="1440"/>
      <c r="F8" s="1440"/>
      <c r="G8" s="1440"/>
      <c r="H8" s="1440"/>
      <c r="I8" s="1440"/>
      <c r="J8" s="1440"/>
      <c r="K8" s="1440"/>
      <c r="L8" s="1440"/>
      <c r="M8" s="1440"/>
      <c r="N8" s="1440"/>
      <c r="O8" s="1440"/>
      <c r="P8" s="1440"/>
      <c r="Q8" s="1441"/>
    </row>
    <row r="9" spans="1:23" ht="17.25" customHeight="1">
      <c r="A9" s="1376" t="s">
        <v>12</v>
      </c>
      <c r="B9" s="1378" t="s">
        <v>12</v>
      </c>
      <c r="C9" s="1345" t="s">
        <v>12</v>
      </c>
      <c r="D9" s="1338" t="s">
        <v>165</v>
      </c>
      <c r="E9" s="1342" t="s">
        <v>89</v>
      </c>
      <c r="F9" s="1340" t="s">
        <v>166</v>
      </c>
      <c r="G9" s="88" t="s">
        <v>167</v>
      </c>
      <c r="H9" s="89">
        <v>89.5</v>
      </c>
      <c r="I9" s="50">
        <v>0</v>
      </c>
      <c r="J9" s="90"/>
      <c r="K9" s="91">
        <v>89.5</v>
      </c>
      <c r="L9" s="92">
        <v>100</v>
      </c>
      <c r="M9" s="52">
        <v>70</v>
      </c>
      <c r="N9" s="253" t="s">
        <v>168</v>
      </c>
      <c r="O9" s="254"/>
      <c r="P9" s="255" t="s">
        <v>99</v>
      </c>
      <c r="Q9" s="256"/>
    </row>
    <row r="10" spans="1:23" ht="15" customHeight="1">
      <c r="A10" s="1380"/>
      <c r="B10" s="1381"/>
      <c r="C10" s="1382"/>
      <c r="D10" s="1383"/>
      <c r="E10" s="1354"/>
      <c r="F10" s="1515"/>
      <c r="G10" s="257" t="s">
        <v>136</v>
      </c>
      <c r="H10" s="258"/>
      <c r="I10" s="259"/>
      <c r="J10" s="260"/>
      <c r="K10" s="261"/>
      <c r="L10" s="262">
        <v>0</v>
      </c>
      <c r="M10" s="263">
        <v>70</v>
      </c>
      <c r="N10" s="264" t="s">
        <v>169</v>
      </c>
      <c r="O10" s="265"/>
      <c r="P10" s="266"/>
      <c r="Q10" s="267"/>
    </row>
    <row r="11" spans="1:23" ht="13.5" customHeight="1">
      <c r="A11" s="1380"/>
      <c r="B11" s="1381"/>
      <c r="C11" s="1382"/>
      <c r="D11" s="1383"/>
      <c r="E11" s="1355"/>
      <c r="F11" s="1386"/>
      <c r="G11" s="109" t="s">
        <v>170</v>
      </c>
      <c r="H11" s="94"/>
      <c r="I11" s="95"/>
      <c r="J11" s="96"/>
      <c r="K11" s="97"/>
      <c r="L11" s="98">
        <v>0</v>
      </c>
      <c r="M11" s="99">
        <v>798</v>
      </c>
      <c r="N11" s="264" t="s">
        <v>171</v>
      </c>
      <c r="O11" s="268"/>
      <c r="P11" s="266" t="s">
        <v>99</v>
      </c>
      <c r="Q11" s="269"/>
      <c r="T11" s="270"/>
    </row>
    <row r="12" spans="1:23" ht="19.2" customHeight="1" thickBot="1">
      <c r="A12" s="1377"/>
      <c r="B12" s="1379"/>
      <c r="C12" s="1346"/>
      <c r="D12" s="1339"/>
      <c r="E12" s="1341"/>
      <c r="F12" s="1341"/>
      <c r="G12" s="102" t="s">
        <v>13</v>
      </c>
      <c r="H12" s="103">
        <f t="shared" ref="H12:M12" si="0">SUM(H9:H11)</f>
        <v>89.5</v>
      </c>
      <c r="I12" s="104">
        <f t="shared" si="0"/>
        <v>0</v>
      </c>
      <c r="J12" s="105">
        <f t="shared" si="0"/>
        <v>0</v>
      </c>
      <c r="K12" s="106">
        <f t="shared" si="0"/>
        <v>89.5</v>
      </c>
      <c r="L12" s="107">
        <f>SUM(L9:L11)</f>
        <v>100</v>
      </c>
      <c r="M12" s="110">
        <f t="shared" si="0"/>
        <v>938</v>
      </c>
      <c r="N12" s="271" t="s">
        <v>172</v>
      </c>
      <c r="O12" s="272"/>
      <c r="P12" s="273"/>
      <c r="Q12" s="274"/>
      <c r="R12" s="275"/>
      <c r="T12" s="270"/>
    </row>
    <row r="13" spans="1:23" ht="15" customHeight="1">
      <c r="A13" s="1376" t="s">
        <v>12</v>
      </c>
      <c r="B13" s="1378" t="s">
        <v>12</v>
      </c>
      <c r="C13" s="1345" t="s">
        <v>14</v>
      </c>
      <c r="D13" s="1338" t="s">
        <v>173</v>
      </c>
      <c r="E13" s="1342" t="s">
        <v>89</v>
      </c>
      <c r="F13" s="1340" t="s">
        <v>166</v>
      </c>
      <c r="G13" s="88" t="s">
        <v>167</v>
      </c>
      <c r="H13" s="89">
        <v>5.2</v>
      </c>
      <c r="I13" s="50">
        <v>0</v>
      </c>
      <c r="J13" s="90"/>
      <c r="K13" s="91">
        <v>0</v>
      </c>
      <c r="L13" s="92">
        <v>75.8</v>
      </c>
      <c r="M13" s="276">
        <v>60</v>
      </c>
      <c r="N13" s="277" t="s">
        <v>168</v>
      </c>
      <c r="O13" s="254"/>
      <c r="P13" s="255" t="s">
        <v>99</v>
      </c>
      <c r="Q13" s="256"/>
      <c r="R13" s="134"/>
      <c r="S13" s="132"/>
      <c r="T13" s="133"/>
      <c r="U13" s="132"/>
      <c r="V13" s="132"/>
      <c r="W13" s="132"/>
    </row>
    <row r="14" spans="1:23" ht="17.399999999999999" customHeight="1">
      <c r="A14" s="1380"/>
      <c r="B14" s="1381"/>
      <c r="C14" s="1382"/>
      <c r="D14" s="1383"/>
      <c r="E14" s="1354"/>
      <c r="F14" s="1515"/>
      <c r="G14" s="257" t="s">
        <v>136</v>
      </c>
      <c r="H14" s="258"/>
      <c r="I14" s="259"/>
      <c r="J14" s="260"/>
      <c r="K14" s="261"/>
      <c r="L14" s="262">
        <v>0</v>
      </c>
      <c r="M14" s="278">
        <v>60</v>
      </c>
      <c r="N14" s="279" t="s">
        <v>169</v>
      </c>
      <c r="O14" s="280" t="s">
        <v>99</v>
      </c>
      <c r="P14" s="266"/>
      <c r="Q14" s="281"/>
      <c r="R14" s="134"/>
      <c r="S14" s="132"/>
      <c r="T14" s="133"/>
      <c r="U14" s="132"/>
      <c r="V14" s="132"/>
      <c r="W14" s="132"/>
    </row>
    <row r="15" spans="1:23" ht="15" customHeight="1">
      <c r="A15" s="1380"/>
      <c r="B15" s="1381"/>
      <c r="C15" s="1382"/>
      <c r="D15" s="1383"/>
      <c r="E15" s="1354"/>
      <c r="F15" s="1515"/>
      <c r="G15" s="257"/>
      <c r="H15" s="258"/>
      <c r="I15" s="259"/>
      <c r="J15" s="260"/>
      <c r="K15" s="261"/>
      <c r="L15" s="262"/>
      <c r="M15" s="263"/>
      <c r="N15" s="279" t="s">
        <v>171</v>
      </c>
      <c r="O15" s="280"/>
      <c r="P15" s="266" t="s">
        <v>99</v>
      </c>
      <c r="Q15" s="281"/>
      <c r="R15" s="134"/>
      <c r="S15" s="132"/>
      <c r="T15" s="133"/>
      <c r="U15" s="132"/>
      <c r="V15" s="132"/>
      <c r="W15" s="132"/>
    </row>
    <row r="16" spans="1:23" ht="14.25" customHeight="1" thickBot="1">
      <c r="A16" s="1380"/>
      <c r="B16" s="1381"/>
      <c r="C16" s="1382"/>
      <c r="D16" s="1383"/>
      <c r="E16" s="1355"/>
      <c r="F16" s="1386"/>
      <c r="G16" s="109" t="s">
        <v>170</v>
      </c>
      <c r="H16" s="94"/>
      <c r="I16" s="95"/>
      <c r="J16" s="96"/>
      <c r="K16" s="97"/>
      <c r="L16" s="98">
        <v>0</v>
      </c>
      <c r="M16" s="282">
        <v>670</v>
      </c>
      <c r="N16" s="271" t="s">
        <v>172</v>
      </c>
      <c r="O16" s="280"/>
      <c r="P16" s="266"/>
      <c r="Q16" s="281"/>
      <c r="R16" s="134"/>
      <c r="S16" s="132"/>
      <c r="T16" s="133"/>
      <c r="U16" s="132"/>
      <c r="V16" s="132"/>
      <c r="W16" s="132"/>
    </row>
    <row r="17" spans="1:23" ht="16.5" customHeight="1" thickBot="1">
      <c r="A17" s="1377"/>
      <c r="B17" s="1379"/>
      <c r="C17" s="1346"/>
      <c r="D17" s="1339"/>
      <c r="E17" s="1341"/>
      <c r="F17" s="1341"/>
      <c r="G17" s="102" t="s">
        <v>13</v>
      </c>
      <c r="H17" s="103">
        <f t="shared" ref="H17:K17" si="1">SUM(H13:H16)</f>
        <v>5.2</v>
      </c>
      <c r="I17" s="104">
        <f t="shared" si="1"/>
        <v>0</v>
      </c>
      <c r="J17" s="105">
        <f t="shared" si="1"/>
        <v>0</v>
      </c>
      <c r="K17" s="106">
        <f t="shared" si="1"/>
        <v>0</v>
      </c>
      <c r="L17" s="107">
        <f>SUM(L13:L16)</f>
        <v>75.8</v>
      </c>
      <c r="M17" s="283">
        <f>SUM(M13:M16)</f>
        <v>790</v>
      </c>
      <c r="N17" s="284" t="s">
        <v>174</v>
      </c>
      <c r="O17" s="285"/>
      <c r="P17" s="273"/>
      <c r="Q17" s="286"/>
      <c r="R17" s="134"/>
      <c r="S17" s="132"/>
      <c r="T17" s="133"/>
      <c r="U17" s="132"/>
      <c r="V17" s="132"/>
      <c r="W17" s="132"/>
    </row>
    <row r="18" spans="1:23" ht="15.75" customHeight="1">
      <c r="A18" s="1376" t="s">
        <v>12</v>
      </c>
      <c r="B18" s="1378" t="s">
        <v>12</v>
      </c>
      <c r="C18" s="1345" t="s">
        <v>58</v>
      </c>
      <c r="D18" s="1338" t="s">
        <v>175</v>
      </c>
      <c r="E18" s="1342" t="s">
        <v>89</v>
      </c>
      <c r="F18" s="1340" t="s">
        <v>176</v>
      </c>
      <c r="G18" s="88" t="s">
        <v>167</v>
      </c>
      <c r="H18" s="89">
        <v>0</v>
      </c>
      <c r="I18" s="50">
        <v>0</v>
      </c>
      <c r="J18" s="90"/>
      <c r="K18" s="91">
        <v>0</v>
      </c>
      <c r="L18" s="92">
        <v>86.7</v>
      </c>
      <c r="M18" s="52">
        <v>48</v>
      </c>
      <c r="N18" s="253" t="s">
        <v>169</v>
      </c>
      <c r="O18" s="287" t="s">
        <v>99</v>
      </c>
      <c r="P18" s="288"/>
      <c r="Q18" s="289"/>
      <c r="R18" s="134"/>
      <c r="S18" s="132"/>
      <c r="T18" s="133"/>
      <c r="U18" s="132"/>
      <c r="V18" s="132"/>
      <c r="W18" s="132"/>
    </row>
    <row r="19" spans="1:23" ht="12.75" customHeight="1">
      <c r="A19" s="1380"/>
      <c r="B19" s="1381"/>
      <c r="C19" s="1382"/>
      <c r="D19" s="1383"/>
      <c r="E19" s="1354"/>
      <c r="F19" s="1518"/>
      <c r="G19" s="290"/>
      <c r="H19" s="291"/>
      <c r="I19" s="163"/>
      <c r="J19" s="292"/>
      <c r="K19" s="293"/>
      <c r="L19" s="294"/>
      <c r="M19" s="165"/>
      <c r="N19" s="264" t="s">
        <v>168</v>
      </c>
      <c r="O19" s="295"/>
      <c r="P19" s="296" t="s">
        <v>99</v>
      </c>
      <c r="Q19" s="297"/>
      <c r="R19" s="134"/>
      <c r="S19" s="132"/>
      <c r="T19" s="133"/>
      <c r="U19" s="132"/>
      <c r="V19" s="132"/>
      <c r="W19" s="132"/>
    </row>
    <row r="20" spans="1:23" ht="13.8" customHeight="1">
      <c r="A20" s="1380"/>
      <c r="B20" s="1381"/>
      <c r="C20" s="1382"/>
      <c r="D20" s="1383"/>
      <c r="E20" s="1354"/>
      <c r="F20" s="1518"/>
      <c r="G20" s="290"/>
      <c r="H20" s="291"/>
      <c r="I20" s="163"/>
      <c r="J20" s="292"/>
      <c r="K20" s="293"/>
      <c r="L20" s="294"/>
      <c r="M20" s="165"/>
      <c r="N20" s="264" t="s">
        <v>177</v>
      </c>
      <c r="O20" s="295"/>
      <c r="P20" s="296" t="s">
        <v>99</v>
      </c>
      <c r="Q20" s="297"/>
      <c r="R20" s="134"/>
      <c r="S20" s="132"/>
      <c r="T20" s="133"/>
      <c r="U20" s="132"/>
      <c r="V20" s="132"/>
      <c r="W20" s="132"/>
    </row>
    <row r="21" spans="1:23" ht="14.25" customHeight="1">
      <c r="A21" s="1380"/>
      <c r="B21" s="1381"/>
      <c r="C21" s="1382"/>
      <c r="D21" s="1383"/>
      <c r="E21" s="1354"/>
      <c r="F21" s="1518"/>
      <c r="G21" s="257" t="s">
        <v>136</v>
      </c>
      <c r="H21" s="258"/>
      <c r="I21" s="259"/>
      <c r="J21" s="260"/>
      <c r="K21" s="261"/>
      <c r="L21" s="262">
        <v>0</v>
      </c>
      <c r="M21" s="263">
        <v>48</v>
      </c>
      <c r="N21" s="264" t="s">
        <v>171</v>
      </c>
      <c r="O21" s="295"/>
      <c r="P21" s="296" t="s">
        <v>99</v>
      </c>
      <c r="Q21" s="297"/>
      <c r="R21" s="134"/>
      <c r="S21" s="132"/>
      <c r="T21" s="133"/>
      <c r="U21" s="132"/>
      <c r="V21" s="132"/>
      <c r="W21" s="132"/>
    </row>
    <row r="22" spans="1:23" ht="10.5" customHeight="1">
      <c r="A22" s="1380"/>
      <c r="B22" s="1381"/>
      <c r="C22" s="1382"/>
      <c r="D22" s="1383"/>
      <c r="E22" s="1354"/>
      <c r="F22" s="1518"/>
      <c r="G22" s="109" t="s">
        <v>170</v>
      </c>
      <c r="H22" s="94"/>
      <c r="I22" s="95"/>
      <c r="J22" s="96"/>
      <c r="K22" s="97"/>
      <c r="L22" s="98">
        <v>0</v>
      </c>
      <c r="M22" s="99">
        <v>540</v>
      </c>
      <c r="N22" s="1516" t="s">
        <v>178</v>
      </c>
      <c r="O22" s="298"/>
      <c r="P22" s="299"/>
      <c r="Q22" s="300"/>
      <c r="R22" s="134"/>
      <c r="S22" s="132"/>
      <c r="T22" s="133"/>
      <c r="U22" s="132"/>
      <c r="V22" s="132"/>
      <c r="W22" s="132"/>
    </row>
    <row r="23" spans="1:23" ht="13.5" customHeight="1" thickBot="1">
      <c r="A23" s="1377"/>
      <c r="B23" s="1379"/>
      <c r="C23" s="1346"/>
      <c r="D23" s="1339"/>
      <c r="E23" s="1341"/>
      <c r="F23" s="1341"/>
      <c r="G23" s="102" t="s">
        <v>13</v>
      </c>
      <c r="H23" s="103">
        <f t="shared" ref="H23:M23" si="2">SUM(H18:H22)</f>
        <v>0</v>
      </c>
      <c r="I23" s="104">
        <f t="shared" si="2"/>
        <v>0</v>
      </c>
      <c r="J23" s="105">
        <f t="shared" si="2"/>
        <v>0</v>
      </c>
      <c r="K23" s="106">
        <f t="shared" si="2"/>
        <v>0</v>
      </c>
      <c r="L23" s="107">
        <f>SUM(L18:L22)</f>
        <v>86.7</v>
      </c>
      <c r="M23" s="110">
        <f t="shared" si="2"/>
        <v>636</v>
      </c>
      <c r="N23" s="1517"/>
      <c r="O23" s="301"/>
      <c r="P23" s="302"/>
      <c r="Q23" s="303"/>
      <c r="R23" s="134"/>
      <c r="S23" s="132"/>
      <c r="T23" s="133"/>
      <c r="U23" s="132"/>
      <c r="V23" s="132"/>
      <c r="W23" s="132"/>
    </row>
    <row r="24" spans="1:23" ht="16.5" customHeight="1">
      <c r="A24" s="1376" t="s">
        <v>12</v>
      </c>
      <c r="B24" s="1378" t="s">
        <v>12</v>
      </c>
      <c r="C24" s="1345" t="s">
        <v>59</v>
      </c>
      <c r="D24" s="1338" t="s">
        <v>179</v>
      </c>
      <c r="E24" s="1342" t="s">
        <v>89</v>
      </c>
      <c r="F24" s="1340" t="s">
        <v>166</v>
      </c>
      <c r="G24" s="88" t="s">
        <v>167</v>
      </c>
      <c r="H24" s="89">
        <v>0</v>
      </c>
      <c r="I24" s="50">
        <v>0</v>
      </c>
      <c r="J24" s="90"/>
      <c r="K24" s="91">
        <v>0</v>
      </c>
      <c r="L24" s="92">
        <v>43</v>
      </c>
      <c r="M24" s="52">
        <v>43</v>
      </c>
      <c r="N24" s="253" t="s">
        <v>169</v>
      </c>
      <c r="O24" s="304"/>
      <c r="P24" s="305"/>
      <c r="Q24" s="306"/>
      <c r="R24" s="134"/>
      <c r="S24" s="132"/>
      <c r="T24" s="133"/>
      <c r="U24" s="132"/>
      <c r="V24" s="132"/>
      <c r="W24" s="132"/>
    </row>
    <row r="25" spans="1:23" ht="16.5" customHeight="1">
      <c r="A25" s="1380"/>
      <c r="B25" s="1381"/>
      <c r="C25" s="1382"/>
      <c r="D25" s="1383"/>
      <c r="E25" s="1354"/>
      <c r="F25" s="1515"/>
      <c r="G25" s="257" t="s">
        <v>136</v>
      </c>
      <c r="H25" s="258"/>
      <c r="I25" s="259"/>
      <c r="J25" s="260"/>
      <c r="K25" s="261"/>
      <c r="L25" s="262">
        <v>43</v>
      </c>
      <c r="M25" s="263">
        <v>43</v>
      </c>
      <c r="N25" s="264" t="s">
        <v>168</v>
      </c>
      <c r="O25" s="307" t="s">
        <v>99</v>
      </c>
      <c r="P25" s="308"/>
      <c r="Q25" s="309"/>
      <c r="R25" s="134"/>
      <c r="S25" s="132"/>
      <c r="T25" s="133"/>
      <c r="U25" s="132"/>
      <c r="V25" s="132"/>
      <c r="W25" s="132"/>
    </row>
    <row r="26" spans="1:23" ht="16.5" customHeight="1">
      <c r="A26" s="1380"/>
      <c r="B26" s="1381"/>
      <c r="C26" s="1382"/>
      <c r="D26" s="1383"/>
      <c r="E26" s="1354"/>
      <c r="F26" s="1515"/>
      <c r="G26" s="257" t="s">
        <v>170</v>
      </c>
      <c r="H26" s="258"/>
      <c r="I26" s="310"/>
      <c r="J26" s="260"/>
      <c r="K26" s="311"/>
      <c r="L26" s="262">
        <v>487</v>
      </c>
      <c r="M26" s="263">
        <v>487</v>
      </c>
      <c r="N26" s="264" t="s">
        <v>177</v>
      </c>
      <c r="O26" s="307"/>
      <c r="P26" s="308" t="s">
        <v>99</v>
      </c>
      <c r="Q26" s="309"/>
      <c r="R26" s="134"/>
      <c r="S26" s="132"/>
      <c r="T26" s="133"/>
      <c r="U26" s="132"/>
      <c r="V26" s="132"/>
      <c r="W26" s="132"/>
    </row>
    <row r="27" spans="1:23" ht="16.5" customHeight="1">
      <c r="A27" s="1380"/>
      <c r="B27" s="1381"/>
      <c r="C27" s="1382"/>
      <c r="D27" s="1383"/>
      <c r="E27" s="1354"/>
      <c r="F27" s="1518"/>
      <c r="G27" s="109"/>
      <c r="H27" s="94"/>
      <c r="I27" s="95"/>
      <c r="J27" s="96"/>
      <c r="K27" s="97"/>
      <c r="L27" s="98"/>
      <c r="M27" s="99"/>
      <c r="N27" s="264" t="s">
        <v>171</v>
      </c>
      <c r="O27" s="307"/>
      <c r="P27" s="308"/>
      <c r="Q27" s="309"/>
      <c r="R27" s="134"/>
      <c r="S27" s="132"/>
      <c r="T27" s="133"/>
      <c r="U27" s="132"/>
      <c r="V27" s="132"/>
      <c r="W27" s="132"/>
    </row>
    <row r="28" spans="1:23" ht="25.5" customHeight="1" thickBot="1">
      <c r="A28" s="1377"/>
      <c r="B28" s="1379"/>
      <c r="C28" s="1346"/>
      <c r="D28" s="1339"/>
      <c r="E28" s="1341"/>
      <c r="F28" s="1341"/>
      <c r="G28" s="102" t="s">
        <v>13</v>
      </c>
      <c r="H28" s="103">
        <f>SUM(H24:H26)</f>
        <v>0</v>
      </c>
      <c r="I28" s="104">
        <f>SUM(I24:I26)</f>
        <v>0</v>
      </c>
      <c r="J28" s="105">
        <f>SUM(J24:J26)</f>
        <v>0</v>
      </c>
      <c r="K28" s="106">
        <f>SUM(K24:K26)</f>
        <v>0</v>
      </c>
      <c r="L28" s="107">
        <f>SUM(L24:L27)</f>
        <v>573</v>
      </c>
      <c r="M28" s="107">
        <f>SUM(M24:M27)</f>
        <v>573</v>
      </c>
      <c r="N28" s="312" t="s">
        <v>180</v>
      </c>
      <c r="O28" s="313"/>
      <c r="P28" s="314"/>
      <c r="Q28" s="315"/>
      <c r="R28" s="134"/>
      <c r="S28" s="132"/>
      <c r="T28" s="133"/>
      <c r="U28" s="132"/>
      <c r="V28" s="132"/>
      <c r="W28" s="132"/>
    </row>
    <row r="29" spans="1:23" ht="20.399999999999999" customHeight="1">
      <c r="A29" s="316" t="s">
        <v>12</v>
      </c>
      <c r="B29" s="317" t="s">
        <v>12</v>
      </c>
      <c r="C29" s="22" t="s">
        <v>63</v>
      </c>
      <c r="D29" s="1522" t="s">
        <v>181</v>
      </c>
      <c r="E29" s="1342" t="s">
        <v>89</v>
      </c>
      <c r="F29" s="1340" t="s">
        <v>182</v>
      </c>
      <c r="G29" s="88" t="s">
        <v>167</v>
      </c>
      <c r="H29" s="89">
        <v>0</v>
      </c>
      <c r="I29" s="50">
        <v>0</v>
      </c>
      <c r="J29" s="90"/>
      <c r="K29" s="91">
        <v>0</v>
      </c>
      <c r="L29" s="92">
        <v>76</v>
      </c>
      <c r="M29" s="52">
        <v>76</v>
      </c>
      <c r="N29" s="253" t="s">
        <v>169</v>
      </c>
      <c r="O29" s="304"/>
      <c r="P29" s="305"/>
      <c r="Q29" s="306"/>
      <c r="R29" s="275"/>
      <c r="S29" s="132"/>
      <c r="T29" s="133"/>
      <c r="U29" s="132"/>
      <c r="V29" s="132"/>
      <c r="W29" s="132"/>
    </row>
    <row r="30" spans="1:23" ht="14.25" customHeight="1">
      <c r="A30" s="202"/>
      <c r="B30" s="318"/>
      <c r="C30" s="44"/>
      <c r="D30" s="1523"/>
      <c r="E30" s="1354"/>
      <c r="F30" s="1518"/>
      <c r="G30" s="257" t="s">
        <v>136</v>
      </c>
      <c r="H30" s="258"/>
      <c r="I30" s="259"/>
      <c r="J30" s="260"/>
      <c r="K30" s="261"/>
      <c r="L30" s="262">
        <v>76</v>
      </c>
      <c r="M30" s="263">
        <v>76</v>
      </c>
      <c r="N30" s="264" t="s">
        <v>168</v>
      </c>
      <c r="O30" s="319" t="s">
        <v>99</v>
      </c>
      <c r="P30" s="320"/>
      <c r="Q30" s="321"/>
      <c r="R30" s="322"/>
      <c r="S30" s="323"/>
      <c r="T30" s="324"/>
      <c r="U30" s="132"/>
      <c r="V30" s="132"/>
      <c r="W30" s="132"/>
    </row>
    <row r="31" spans="1:23" ht="13.5" customHeight="1">
      <c r="A31" s="202"/>
      <c r="B31" s="318"/>
      <c r="C31" s="44"/>
      <c r="D31" s="1523"/>
      <c r="E31" s="1354"/>
      <c r="F31" s="1518"/>
      <c r="G31" s="257" t="s">
        <v>170</v>
      </c>
      <c r="H31" s="258"/>
      <c r="I31" s="310"/>
      <c r="J31" s="260"/>
      <c r="K31" s="311"/>
      <c r="L31" s="262">
        <v>856</v>
      </c>
      <c r="M31" s="263">
        <v>857</v>
      </c>
      <c r="N31" s="264" t="s">
        <v>177</v>
      </c>
      <c r="O31" s="307" t="s">
        <v>99</v>
      </c>
      <c r="P31" s="308"/>
      <c r="Q31" s="309"/>
      <c r="R31" s="275"/>
      <c r="S31" s="132"/>
      <c r="T31" s="133"/>
      <c r="U31" s="132"/>
      <c r="V31" s="132"/>
      <c r="W31" s="132"/>
    </row>
    <row r="32" spans="1:23" ht="13.5" customHeight="1" thickBot="1">
      <c r="A32" s="202"/>
      <c r="B32" s="318"/>
      <c r="C32" s="44"/>
      <c r="D32" s="1523"/>
      <c r="E32" s="1354"/>
      <c r="F32" s="1518"/>
      <c r="G32" s="109"/>
      <c r="H32" s="94"/>
      <c r="I32" s="95"/>
      <c r="J32" s="96"/>
      <c r="K32" s="97"/>
      <c r="L32" s="98"/>
      <c r="M32" s="99"/>
      <c r="N32" s="264" t="s">
        <v>171</v>
      </c>
      <c r="O32" s="307"/>
      <c r="P32" s="308" t="s">
        <v>99</v>
      </c>
      <c r="Q32" s="309"/>
      <c r="R32" s="275"/>
      <c r="S32" s="132"/>
      <c r="T32" s="133"/>
      <c r="U32" s="132"/>
      <c r="V32" s="132"/>
      <c r="W32" s="132"/>
    </row>
    <row r="33" spans="1:23" ht="22.2" customHeight="1" thickBot="1">
      <c r="A33" s="325"/>
      <c r="B33" s="326"/>
      <c r="C33" s="23"/>
      <c r="D33" s="1524"/>
      <c r="E33" s="1341"/>
      <c r="F33" s="1341"/>
      <c r="G33" s="102" t="s">
        <v>13</v>
      </c>
      <c r="H33" s="103">
        <f t="shared" ref="H33:K33" si="3">SUM(H29:H31)</f>
        <v>0</v>
      </c>
      <c r="I33" s="104">
        <f t="shared" si="3"/>
        <v>0</v>
      </c>
      <c r="J33" s="105">
        <f t="shared" si="3"/>
        <v>0</v>
      </c>
      <c r="K33" s="106">
        <f t="shared" si="3"/>
        <v>0</v>
      </c>
      <c r="L33" s="107">
        <f>L29+L30+L31+L32</f>
        <v>1008</v>
      </c>
      <c r="M33" s="108">
        <f>M29+M30+M31+M32</f>
        <v>1009</v>
      </c>
      <c r="N33" s="327" t="s">
        <v>183</v>
      </c>
      <c r="O33" s="313"/>
      <c r="P33" s="314"/>
      <c r="Q33" s="315"/>
      <c r="R33" s="275"/>
      <c r="S33" s="132"/>
      <c r="T33" s="133"/>
      <c r="U33" s="132"/>
      <c r="V33" s="132"/>
      <c r="W33" s="132"/>
    </row>
    <row r="34" spans="1:23" ht="13.5" customHeight="1">
      <c r="A34" s="1376" t="s">
        <v>12</v>
      </c>
      <c r="B34" s="1378" t="s">
        <v>12</v>
      </c>
      <c r="C34" s="1345" t="s">
        <v>64</v>
      </c>
      <c r="D34" s="1338" t="s">
        <v>184</v>
      </c>
      <c r="E34" s="1342" t="s">
        <v>89</v>
      </c>
      <c r="F34" s="1340" t="s">
        <v>182</v>
      </c>
      <c r="G34" s="88" t="s">
        <v>167</v>
      </c>
      <c r="H34" s="89">
        <v>0</v>
      </c>
      <c r="I34" s="50">
        <v>0</v>
      </c>
      <c r="J34" s="90"/>
      <c r="K34" s="91">
        <v>0</v>
      </c>
      <c r="L34" s="92">
        <v>0</v>
      </c>
      <c r="M34" s="52">
        <v>30</v>
      </c>
      <c r="N34" s="253" t="s">
        <v>185</v>
      </c>
      <c r="O34" s="328"/>
      <c r="P34" s="329"/>
      <c r="Q34" s="330" t="s">
        <v>99</v>
      </c>
      <c r="R34" s="134"/>
      <c r="S34" s="132"/>
      <c r="T34" s="133"/>
      <c r="U34" s="132"/>
      <c r="V34" s="132"/>
      <c r="W34" s="132"/>
    </row>
    <row r="35" spans="1:23" ht="18" customHeight="1">
      <c r="A35" s="1380"/>
      <c r="B35" s="1381"/>
      <c r="C35" s="1382"/>
      <c r="D35" s="1383"/>
      <c r="E35" s="1354"/>
      <c r="F35" s="1515"/>
      <c r="G35" s="257" t="s">
        <v>136</v>
      </c>
      <c r="H35" s="258"/>
      <c r="I35" s="259"/>
      <c r="J35" s="260"/>
      <c r="K35" s="261"/>
      <c r="L35" s="262"/>
      <c r="M35" s="263"/>
      <c r="N35" s="331"/>
      <c r="O35" s="332"/>
      <c r="P35" s="333"/>
      <c r="Q35" s="267"/>
      <c r="R35" s="134"/>
      <c r="S35" s="132"/>
      <c r="T35" s="133"/>
      <c r="U35" s="132"/>
      <c r="V35" s="132"/>
      <c r="W35" s="132"/>
    </row>
    <row r="36" spans="1:23" ht="13.5" customHeight="1">
      <c r="A36" s="1380"/>
      <c r="B36" s="1381"/>
      <c r="C36" s="1382"/>
      <c r="D36" s="1383"/>
      <c r="E36" s="1355"/>
      <c r="F36" s="1386"/>
      <c r="G36" s="109" t="s">
        <v>170</v>
      </c>
      <c r="H36" s="94"/>
      <c r="I36" s="95"/>
      <c r="J36" s="96"/>
      <c r="K36" s="97"/>
      <c r="L36" s="98"/>
      <c r="M36" s="99"/>
      <c r="N36" s="334"/>
      <c r="O36" s="335"/>
      <c r="P36" s="336"/>
      <c r="Q36" s="269"/>
      <c r="R36" s="134"/>
      <c r="S36" s="132"/>
      <c r="T36" s="133"/>
      <c r="U36" s="132"/>
      <c r="V36" s="132"/>
      <c r="W36" s="132"/>
    </row>
    <row r="37" spans="1:23" ht="27" customHeight="1" thickBot="1">
      <c r="A37" s="1377"/>
      <c r="B37" s="1379"/>
      <c r="C37" s="1346"/>
      <c r="D37" s="1339"/>
      <c r="E37" s="1341"/>
      <c r="F37" s="1341"/>
      <c r="G37" s="102" t="s">
        <v>13</v>
      </c>
      <c r="H37" s="103">
        <f t="shared" ref="H37:K37" si="4">SUM(H34:H36)</f>
        <v>0</v>
      </c>
      <c r="I37" s="104">
        <f t="shared" si="4"/>
        <v>0</v>
      </c>
      <c r="J37" s="105">
        <f t="shared" si="4"/>
        <v>0</v>
      </c>
      <c r="K37" s="106">
        <f t="shared" si="4"/>
        <v>0</v>
      </c>
      <c r="L37" s="107">
        <f>L34+L35+L36</f>
        <v>0</v>
      </c>
      <c r="M37" s="107">
        <f>M34+M35+M36</f>
        <v>30</v>
      </c>
      <c r="N37" s="337" t="s">
        <v>186</v>
      </c>
      <c r="O37" s="338"/>
      <c r="P37" s="339"/>
      <c r="Q37" s="274"/>
      <c r="R37" s="134"/>
      <c r="S37" s="132"/>
      <c r="T37" s="133"/>
      <c r="U37" s="132"/>
      <c r="V37" s="132"/>
      <c r="W37" s="132"/>
    </row>
    <row r="38" spans="1:23" ht="15.75" customHeight="1" thickBot="1">
      <c r="A38" s="41" t="s">
        <v>12</v>
      </c>
      <c r="B38" s="86" t="s">
        <v>12</v>
      </c>
      <c r="C38" s="1327" t="s">
        <v>15</v>
      </c>
      <c r="D38" s="1328"/>
      <c r="E38" s="1328"/>
      <c r="F38" s="1328"/>
      <c r="G38" s="1330"/>
      <c r="H38" s="177">
        <f t="shared" ref="H38:M38" si="5">H12+H17+H23+H28+H33+H37</f>
        <v>94.7</v>
      </c>
      <c r="I38" s="177">
        <f t="shared" si="5"/>
        <v>0</v>
      </c>
      <c r="J38" s="177">
        <f t="shared" si="5"/>
        <v>0</v>
      </c>
      <c r="K38" s="177">
        <f t="shared" si="5"/>
        <v>89.5</v>
      </c>
      <c r="L38" s="177">
        <f t="shared" si="5"/>
        <v>1843.5</v>
      </c>
      <c r="M38" s="177">
        <f t="shared" si="5"/>
        <v>3976</v>
      </c>
      <c r="N38" s="87"/>
      <c r="O38" s="67"/>
      <c r="P38" s="67"/>
      <c r="Q38" s="68"/>
      <c r="R38" s="340"/>
      <c r="S38" s="132"/>
      <c r="T38" s="133"/>
      <c r="U38" s="132"/>
      <c r="V38" s="132"/>
      <c r="W38" s="132"/>
    </row>
    <row r="39" spans="1:23" ht="28.5" customHeight="1" thickBot="1">
      <c r="A39" s="41" t="s">
        <v>12</v>
      </c>
      <c r="B39" s="42" t="s">
        <v>14</v>
      </c>
      <c r="C39" s="1519" t="s">
        <v>187</v>
      </c>
      <c r="D39" s="1520"/>
      <c r="E39" s="1520"/>
      <c r="F39" s="1520"/>
      <c r="G39" s="1520"/>
      <c r="H39" s="1520"/>
      <c r="I39" s="1520"/>
      <c r="J39" s="1520"/>
      <c r="K39" s="1520"/>
      <c r="L39" s="1520"/>
      <c r="M39" s="1520"/>
      <c r="N39" s="1520"/>
      <c r="O39" s="1520"/>
      <c r="P39" s="1520"/>
      <c r="Q39" s="1521"/>
      <c r="R39" s="340"/>
      <c r="S39" s="132"/>
      <c r="T39" s="133"/>
      <c r="U39" s="132"/>
      <c r="V39" s="132"/>
      <c r="W39" s="132"/>
    </row>
    <row r="40" spans="1:23" ht="16.5" customHeight="1">
      <c r="A40" s="1376" t="s">
        <v>12</v>
      </c>
      <c r="B40" s="1378" t="s">
        <v>14</v>
      </c>
      <c r="C40" s="1345" t="s">
        <v>12</v>
      </c>
      <c r="D40" s="1338" t="s">
        <v>188</v>
      </c>
      <c r="E40" s="1342" t="s">
        <v>89</v>
      </c>
      <c r="F40" s="1340" t="s">
        <v>182</v>
      </c>
      <c r="G40" s="88" t="s">
        <v>167</v>
      </c>
      <c r="H40" s="89">
        <v>14.2</v>
      </c>
      <c r="I40" s="50">
        <v>0</v>
      </c>
      <c r="J40" s="90"/>
      <c r="K40" s="91">
        <v>0</v>
      </c>
      <c r="L40" s="92">
        <v>63</v>
      </c>
      <c r="M40" s="52">
        <v>63</v>
      </c>
      <c r="N40" s="277" t="s">
        <v>169</v>
      </c>
      <c r="O40" s="304" t="s">
        <v>99</v>
      </c>
      <c r="P40" s="305"/>
      <c r="Q40" s="330"/>
      <c r="R40" s="340"/>
      <c r="S40" s="132"/>
      <c r="T40" s="133"/>
      <c r="U40" s="132"/>
      <c r="V40" s="132"/>
      <c r="W40" s="132"/>
    </row>
    <row r="41" spans="1:23" ht="18" customHeight="1">
      <c r="A41" s="1380"/>
      <c r="B41" s="1381"/>
      <c r="C41" s="1382"/>
      <c r="D41" s="1383"/>
      <c r="E41" s="1354"/>
      <c r="F41" s="1515"/>
      <c r="G41" s="257" t="s">
        <v>136</v>
      </c>
      <c r="H41" s="258"/>
      <c r="I41" s="259"/>
      <c r="J41" s="260"/>
      <c r="K41" s="261"/>
      <c r="L41" s="262">
        <v>63</v>
      </c>
      <c r="M41" s="263">
        <v>63</v>
      </c>
      <c r="N41" s="279" t="s">
        <v>168</v>
      </c>
      <c r="O41" s="307" t="s">
        <v>99</v>
      </c>
      <c r="P41" s="308"/>
      <c r="Q41" s="281"/>
      <c r="R41" s="340"/>
      <c r="S41" s="132"/>
      <c r="T41" s="133"/>
      <c r="U41" s="132"/>
      <c r="V41" s="132"/>
      <c r="W41" s="132"/>
    </row>
    <row r="42" spans="1:23" ht="18" customHeight="1">
      <c r="A42" s="1380"/>
      <c r="B42" s="1381"/>
      <c r="C42" s="1382"/>
      <c r="D42" s="1383"/>
      <c r="E42" s="1355"/>
      <c r="F42" s="1386"/>
      <c r="G42" s="257" t="s">
        <v>170</v>
      </c>
      <c r="H42" s="258"/>
      <c r="I42" s="310"/>
      <c r="J42" s="260"/>
      <c r="K42" s="311"/>
      <c r="L42" s="98">
        <v>714</v>
      </c>
      <c r="M42" s="99">
        <v>714</v>
      </c>
      <c r="N42" s="279" t="s">
        <v>177</v>
      </c>
      <c r="O42" s="341"/>
      <c r="P42" s="342" t="s">
        <v>99</v>
      </c>
      <c r="Q42" s="343"/>
      <c r="R42" s="340"/>
      <c r="S42" s="132"/>
      <c r="T42" s="133"/>
      <c r="U42" s="132"/>
      <c r="V42" s="132"/>
      <c r="W42" s="132"/>
    </row>
    <row r="43" spans="1:23" ht="14.4" customHeight="1">
      <c r="A43" s="1380"/>
      <c r="B43" s="1381"/>
      <c r="C43" s="1382"/>
      <c r="D43" s="1383"/>
      <c r="E43" s="1355"/>
      <c r="F43" s="1355"/>
      <c r="G43" s="109"/>
      <c r="H43" s="94"/>
      <c r="I43" s="95"/>
      <c r="J43" s="96"/>
      <c r="K43" s="97"/>
      <c r="L43" s="98"/>
      <c r="M43" s="99"/>
      <c r="N43" s="279" t="s">
        <v>171</v>
      </c>
      <c r="O43" s="341"/>
      <c r="P43" s="342" t="s">
        <v>99</v>
      </c>
      <c r="Q43" s="343"/>
      <c r="R43" s="340"/>
      <c r="S43" s="132"/>
      <c r="T43" s="133"/>
      <c r="U43" s="132"/>
      <c r="V43" s="132"/>
      <c r="W43" s="132"/>
    </row>
    <row r="44" spans="1:23" ht="17.25" customHeight="1" thickBot="1">
      <c r="A44" s="1377"/>
      <c r="B44" s="1379"/>
      <c r="C44" s="1346"/>
      <c r="D44" s="1339"/>
      <c r="E44" s="1341"/>
      <c r="F44" s="1341"/>
      <c r="G44" s="102" t="s">
        <v>13</v>
      </c>
      <c r="H44" s="103">
        <f>SUM(H40:H42)</f>
        <v>14.2</v>
      </c>
      <c r="I44" s="104">
        <f>SUM(I40:I42)</f>
        <v>0</v>
      </c>
      <c r="J44" s="105">
        <f>SUM(J40:J42)</f>
        <v>0</v>
      </c>
      <c r="K44" s="106">
        <f>SUM(K40:K42)</f>
        <v>0</v>
      </c>
      <c r="L44" s="107">
        <f>SUM(L40:L43)</f>
        <v>840</v>
      </c>
      <c r="M44" s="110">
        <f>SUM(M40:M42)</f>
        <v>840</v>
      </c>
      <c r="N44" s="344" t="s">
        <v>189</v>
      </c>
      <c r="O44" s="338"/>
      <c r="P44" s="339"/>
      <c r="Q44" s="274"/>
      <c r="R44" s="132"/>
      <c r="S44" s="132"/>
      <c r="T44" s="132"/>
      <c r="U44" s="132"/>
      <c r="V44" s="132"/>
      <c r="W44" s="132"/>
    </row>
    <row r="45" spans="1:23" ht="18" customHeight="1">
      <c r="A45" s="1376" t="s">
        <v>12</v>
      </c>
      <c r="B45" s="1378" t="s">
        <v>14</v>
      </c>
      <c r="C45" s="1345" t="s">
        <v>14</v>
      </c>
      <c r="D45" s="1338" t="s">
        <v>190</v>
      </c>
      <c r="E45" s="1342" t="s">
        <v>89</v>
      </c>
      <c r="F45" s="1340" t="s">
        <v>182</v>
      </c>
      <c r="G45" s="88" t="s">
        <v>167</v>
      </c>
      <c r="H45" s="89">
        <v>0</v>
      </c>
      <c r="I45" s="50">
        <v>0</v>
      </c>
      <c r="J45" s="90"/>
      <c r="K45" s="91">
        <v>0</v>
      </c>
      <c r="L45" s="92">
        <v>16</v>
      </c>
      <c r="M45" s="52">
        <v>16</v>
      </c>
      <c r="N45" s="277" t="s">
        <v>169</v>
      </c>
      <c r="O45" s="304" t="s">
        <v>99</v>
      </c>
      <c r="P45" s="305"/>
      <c r="Q45" s="330"/>
      <c r="R45" s="132"/>
      <c r="S45" s="132"/>
      <c r="T45" s="132"/>
      <c r="U45" s="132"/>
      <c r="V45" s="132"/>
      <c r="W45" s="132"/>
    </row>
    <row r="46" spans="1:23" ht="15.75" customHeight="1">
      <c r="A46" s="1380"/>
      <c r="B46" s="1381"/>
      <c r="C46" s="1382"/>
      <c r="D46" s="1383"/>
      <c r="E46" s="1354"/>
      <c r="F46" s="1515"/>
      <c r="G46" s="257" t="s">
        <v>136</v>
      </c>
      <c r="H46" s="258"/>
      <c r="I46" s="259"/>
      <c r="J46" s="260"/>
      <c r="K46" s="261"/>
      <c r="L46" s="262">
        <v>16</v>
      </c>
      <c r="M46" s="263">
        <v>16</v>
      </c>
      <c r="N46" s="279" t="s">
        <v>168</v>
      </c>
      <c r="O46" s="307" t="s">
        <v>99</v>
      </c>
      <c r="P46" s="308"/>
      <c r="Q46" s="281"/>
      <c r="R46" s="132"/>
      <c r="S46" s="132"/>
      <c r="T46" s="132"/>
      <c r="U46" s="132"/>
      <c r="V46" s="132"/>
      <c r="W46" s="132"/>
    </row>
    <row r="47" spans="1:23" ht="16.5" customHeight="1">
      <c r="A47" s="1380"/>
      <c r="B47" s="1381"/>
      <c r="C47" s="1382"/>
      <c r="D47" s="1383"/>
      <c r="E47" s="1355"/>
      <c r="F47" s="1386"/>
      <c r="G47" s="257" t="s">
        <v>170</v>
      </c>
      <c r="H47" s="258"/>
      <c r="I47" s="310"/>
      <c r="J47" s="260"/>
      <c r="K47" s="311"/>
      <c r="L47" s="98">
        <v>180</v>
      </c>
      <c r="M47" s="99">
        <v>180</v>
      </c>
      <c r="N47" s="279" t="s">
        <v>177</v>
      </c>
      <c r="O47" s="341" t="s">
        <v>99</v>
      </c>
      <c r="P47" s="342"/>
      <c r="Q47" s="343"/>
      <c r="R47" s="132"/>
      <c r="S47" s="132"/>
      <c r="T47" s="132"/>
      <c r="U47" s="132"/>
      <c r="V47" s="132"/>
      <c r="W47" s="132"/>
    </row>
    <row r="48" spans="1:23" ht="16.5" customHeight="1">
      <c r="A48" s="1380"/>
      <c r="B48" s="1381"/>
      <c r="C48" s="1382"/>
      <c r="D48" s="1383"/>
      <c r="E48" s="1355"/>
      <c r="F48" s="1355"/>
      <c r="G48" s="109"/>
      <c r="H48" s="94"/>
      <c r="I48" s="95"/>
      <c r="J48" s="96"/>
      <c r="K48" s="97"/>
      <c r="L48" s="98"/>
      <c r="M48" s="99"/>
      <c r="N48" s="279" t="s">
        <v>171</v>
      </c>
      <c r="O48" s="341"/>
      <c r="P48" s="342" t="s">
        <v>99</v>
      </c>
      <c r="Q48" s="343"/>
      <c r="R48" s="132"/>
      <c r="S48" s="132"/>
      <c r="T48" s="132"/>
      <c r="U48" s="132"/>
      <c r="V48" s="132"/>
      <c r="W48" s="132"/>
    </row>
    <row r="49" spans="1:23" ht="26.25" customHeight="1" thickBot="1">
      <c r="A49" s="1377"/>
      <c r="B49" s="1379"/>
      <c r="C49" s="1346"/>
      <c r="D49" s="1339"/>
      <c r="E49" s="1341"/>
      <c r="F49" s="1341"/>
      <c r="G49" s="102" t="s">
        <v>13</v>
      </c>
      <c r="H49" s="103">
        <f t="shared" ref="H49:K49" si="6">SUM(H45:H47)</f>
        <v>0</v>
      </c>
      <c r="I49" s="104">
        <f t="shared" si="6"/>
        <v>0</v>
      </c>
      <c r="J49" s="105">
        <f t="shared" si="6"/>
        <v>0</v>
      </c>
      <c r="K49" s="106">
        <f t="shared" si="6"/>
        <v>0</v>
      </c>
      <c r="L49" s="107">
        <f>SUM(L45:L48)</f>
        <v>212</v>
      </c>
      <c r="M49" s="110">
        <f>SUM(M45:M48)</f>
        <v>212</v>
      </c>
      <c r="N49" s="345" t="s">
        <v>191</v>
      </c>
      <c r="O49" s="313"/>
      <c r="P49" s="314"/>
      <c r="Q49" s="346"/>
      <c r="R49" s="132"/>
      <c r="S49" s="132"/>
      <c r="T49" s="132"/>
      <c r="U49" s="132"/>
      <c r="V49" s="132"/>
      <c r="W49" s="132"/>
    </row>
    <row r="50" spans="1:23" ht="15.75" customHeight="1">
      <c r="A50" s="1376" t="s">
        <v>12</v>
      </c>
      <c r="B50" s="1378" t="s">
        <v>14</v>
      </c>
      <c r="C50" s="1345" t="s">
        <v>58</v>
      </c>
      <c r="D50" s="1338" t="s">
        <v>192</v>
      </c>
      <c r="E50" s="1342" t="s">
        <v>89</v>
      </c>
      <c r="F50" s="1340" t="s">
        <v>182</v>
      </c>
      <c r="G50" s="88" t="s">
        <v>167</v>
      </c>
      <c r="H50" s="89">
        <v>0</v>
      </c>
      <c r="I50" s="50">
        <v>0</v>
      </c>
      <c r="J50" s="90"/>
      <c r="K50" s="91">
        <v>0</v>
      </c>
      <c r="L50" s="92">
        <v>150</v>
      </c>
      <c r="M50" s="52">
        <v>151</v>
      </c>
      <c r="N50" s="277" t="s">
        <v>169</v>
      </c>
      <c r="O50" s="304" t="s">
        <v>99</v>
      </c>
      <c r="P50" s="305"/>
      <c r="Q50" s="330"/>
      <c r="R50" s="132"/>
      <c r="S50" s="132"/>
      <c r="T50" s="132"/>
      <c r="U50" s="132"/>
      <c r="V50" s="132"/>
      <c r="W50" s="132"/>
    </row>
    <row r="51" spans="1:23" ht="13.5" customHeight="1">
      <c r="A51" s="1380"/>
      <c r="B51" s="1381"/>
      <c r="C51" s="1382"/>
      <c r="D51" s="1383"/>
      <c r="E51" s="1354"/>
      <c r="F51" s="1515"/>
      <c r="G51" s="257" t="s">
        <v>136</v>
      </c>
      <c r="H51" s="258"/>
      <c r="I51" s="259"/>
      <c r="J51" s="260"/>
      <c r="K51" s="261"/>
      <c r="L51" s="262">
        <v>0</v>
      </c>
      <c r="M51" s="263">
        <v>0</v>
      </c>
      <c r="N51" s="279" t="s">
        <v>168</v>
      </c>
      <c r="O51" s="307" t="s">
        <v>99</v>
      </c>
      <c r="P51" s="308"/>
      <c r="Q51" s="281"/>
      <c r="R51" s="132"/>
      <c r="S51" s="132"/>
      <c r="T51" s="132"/>
      <c r="U51" s="132"/>
      <c r="V51" s="132"/>
      <c r="W51" s="132"/>
    </row>
    <row r="52" spans="1:23" ht="17.25" customHeight="1">
      <c r="A52" s="1380"/>
      <c r="B52" s="1381"/>
      <c r="C52" s="1382"/>
      <c r="D52" s="1383"/>
      <c r="E52" s="1355"/>
      <c r="F52" s="1386"/>
      <c r="G52" s="257" t="s">
        <v>170</v>
      </c>
      <c r="H52" s="258"/>
      <c r="I52" s="310"/>
      <c r="J52" s="260"/>
      <c r="K52" s="311"/>
      <c r="L52" s="98">
        <v>451</v>
      </c>
      <c r="M52" s="99">
        <v>451</v>
      </c>
      <c r="N52" s="279" t="s">
        <v>177</v>
      </c>
      <c r="O52" s="341" t="s">
        <v>99</v>
      </c>
      <c r="P52" s="342"/>
      <c r="Q52" s="343"/>
      <c r="R52" s="132"/>
      <c r="S52" s="132"/>
      <c r="T52" s="132"/>
      <c r="U52" s="132"/>
      <c r="V52" s="132"/>
      <c r="W52" s="132"/>
    </row>
    <row r="53" spans="1:23" ht="12" customHeight="1">
      <c r="A53" s="1380"/>
      <c r="B53" s="1381"/>
      <c r="C53" s="1382"/>
      <c r="D53" s="1383"/>
      <c r="E53" s="1355"/>
      <c r="F53" s="1355"/>
      <c r="G53" s="109"/>
      <c r="H53" s="94"/>
      <c r="I53" s="95"/>
      <c r="J53" s="96"/>
      <c r="K53" s="97"/>
      <c r="L53" s="98"/>
      <c r="M53" s="99"/>
      <c r="N53" s="279" t="s">
        <v>171</v>
      </c>
      <c r="O53" s="341"/>
      <c r="P53" s="342" t="s">
        <v>99</v>
      </c>
      <c r="Q53" s="343"/>
      <c r="R53" s="132"/>
      <c r="S53" s="132"/>
      <c r="T53" s="132"/>
      <c r="U53" s="132"/>
      <c r="V53" s="132"/>
      <c r="W53" s="132"/>
    </row>
    <row r="54" spans="1:23" ht="12" customHeight="1" thickBot="1">
      <c r="A54" s="1377"/>
      <c r="B54" s="1379"/>
      <c r="C54" s="1346"/>
      <c r="D54" s="1339"/>
      <c r="E54" s="1341"/>
      <c r="F54" s="1341"/>
      <c r="G54" s="102" t="s">
        <v>13</v>
      </c>
      <c r="H54" s="103">
        <f t="shared" ref="H54:K54" si="7">SUM(H50:H52)</f>
        <v>0</v>
      </c>
      <c r="I54" s="104">
        <f t="shared" si="7"/>
        <v>0</v>
      </c>
      <c r="J54" s="105">
        <f t="shared" si="7"/>
        <v>0</v>
      </c>
      <c r="K54" s="106">
        <f t="shared" si="7"/>
        <v>0</v>
      </c>
      <c r="L54" s="107">
        <f>SUM(L50:L53)</f>
        <v>601</v>
      </c>
      <c r="M54" s="110">
        <f>SUM(M50:M53)</f>
        <v>602</v>
      </c>
      <c r="N54" s="347" t="s">
        <v>193</v>
      </c>
      <c r="O54" s="313"/>
      <c r="P54" s="314"/>
      <c r="Q54" s="346"/>
      <c r="R54" s="132"/>
      <c r="S54" s="132"/>
      <c r="T54" s="132"/>
      <c r="U54" s="132"/>
      <c r="V54" s="132"/>
      <c r="W54" s="132"/>
    </row>
    <row r="55" spans="1:23" ht="15.75" customHeight="1">
      <c r="A55" s="1376" t="s">
        <v>12</v>
      </c>
      <c r="B55" s="1378" t="s">
        <v>14</v>
      </c>
      <c r="C55" s="1345" t="s">
        <v>59</v>
      </c>
      <c r="D55" s="1338" t="s">
        <v>194</v>
      </c>
      <c r="E55" s="1342" t="s">
        <v>89</v>
      </c>
      <c r="F55" s="1340" t="s">
        <v>195</v>
      </c>
      <c r="G55" s="88" t="s">
        <v>167</v>
      </c>
      <c r="H55" s="89">
        <v>0</v>
      </c>
      <c r="I55" s="50">
        <v>0</v>
      </c>
      <c r="J55" s="90"/>
      <c r="K55" s="91">
        <v>0</v>
      </c>
      <c r="L55" s="92">
        <v>106</v>
      </c>
      <c r="M55" s="52">
        <v>106</v>
      </c>
      <c r="N55" s="277" t="s">
        <v>169</v>
      </c>
      <c r="O55" s="304" t="s">
        <v>99</v>
      </c>
      <c r="P55" s="305"/>
      <c r="Q55" s="330"/>
      <c r="R55" s="132"/>
      <c r="S55" s="132"/>
      <c r="T55" s="132"/>
      <c r="U55" s="132"/>
      <c r="V55" s="132"/>
      <c r="W55" s="132"/>
    </row>
    <row r="56" spans="1:23" ht="13.5" customHeight="1">
      <c r="A56" s="1380"/>
      <c r="B56" s="1381"/>
      <c r="C56" s="1382"/>
      <c r="D56" s="1383"/>
      <c r="E56" s="1354"/>
      <c r="F56" s="1515"/>
      <c r="G56" s="257" t="s">
        <v>136</v>
      </c>
      <c r="H56" s="258"/>
      <c r="I56" s="259"/>
      <c r="J56" s="260"/>
      <c r="K56" s="261"/>
      <c r="L56" s="262">
        <v>0</v>
      </c>
      <c r="M56" s="263">
        <v>0</v>
      </c>
      <c r="N56" s="279" t="s">
        <v>168</v>
      </c>
      <c r="O56" s="307" t="s">
        <v>99</v>
      </c>
      <c r="P56" s="308"/>
      <c r="Q56" s="281"/>
      <c r="R56" s="132"/>
      <c r="S56" s="132"/>
      <c r="T56" s="132"/>
      <c r="U56" s="132"/>
      <c r="V56" s="132"/>
      <c r="W56" s="132"/>
    </row>
    <row r="57" spans="1:23" ht="13.5" customHeight="1">
      <c r="A57" s="1380"/>
      <c r="B57" s="1381"/>
      <c r="C57" s="1382"/>
      <c r="D57" s="1383"/>
      <c r="E57" s="1355"/>
      <c r="F57" s="1386"/>
      <c r="G57" s="257" t="s">
        <v>170</v>
      </c>
      <c r="H57" s="258"/>
      <c r="I57" s="310"/>
      <c r="J57" s="260"/>
      <c r="K57" s="311"/>
      <c r="L57" s="98">
        <v>340</v>
      </c>
      <c r="M57" s="99">
        <v>340</v>
      </c>
      <c r="N57" s="279" t="s">
        <v>177</v>
      </c>
      <c r="O57" s="341"/>
      <c r="P57" s="342" t="s">
        <v>99</v>
      </c>
      <c r="Q57" s="343"/>
      <c r="R57" s="132"/>
      <c r="S57" s="132"/>
      <c r="T57" s="132"/>
      <c r="U57" s="132"/>
      <c r="V57" s="132"/>
      <c r="W57" s="132"/>
    </row>
    <row r="58" spans="1:23" ht="13.5" customHeight="1">
      <c r="A58" s="1380"/>
      <c r="B58" s="1381"/>
      <c r="C58" s="1382"/>
      <c r="D58" s="1383"/>
      <c r="E58" s="1355"/>
      <c r="F58" s="1355"/>
      <c r="G58" s="109"/>
      <c r="H58" s="94"/>
      <c r="I58" s="95"/>
      <c r="J58" s="96"/>
      <c r="K58" s="97"/>
      <c r="L58" s="98"/>
      <c r="M58" s="99"/>
      <c r="N58" s="279" t="s">
        <v>171</v>
      </c>
      <c r="O58" s="341"/>
      <c r="P58" s="342" t="s">
        <v>99</v>
      </c>
      <c r="Q58" s="343"/>
      <c r="R58" s="132"/>
      <c r="S58" s="132"/>
      <c r="T58" s="132"/>
      <c r="U58" s="132"/>
      <c r="V58" s="132"/>
      <c r="W58" s="132"/>
    </row>
    <row r="59" spans="1:23" ht="12.75" customHeight="1" thickBot="1">
      <c r="A59" s="1377"/>
      <c r="B59" s="1379"/>
      <c r="C59" s="1346"/>
      <c r="D59" s="1339"/>
      <c r="E59" s="1341"/>
      <c r="F59" s="1341"/>
      <c r="G59" s="102" t="s">
        <v>13</v>
      </c>
      <c r="H59" s="103">
        <f t="shared" ref="H59:K59" si="8">SUM(H55:H57)</f>
        <v>0</v>
      </c>
      <c r="I59" s="104">
        <f t="shared" si="8"/>
        <v>0</v>
      </c>
      <c r="J59" s="105">
        <f t="shared" si="8"/>
        <v>0</v>
      </c>
      <c r="K59" s="106">
        <f t="shared" si="8"/>
        <v>0</v>
      </c>
      <c r="L59" s="107">
        <f>SUM(L55:L58)</f>
        <v>446</v>
      </c>
      <c r="M59" s="110">
        <f>SUM(M55:M58)</f>
        <v>446</v>
      </c>
      <c r="N59" s="347" t="s">
        <v>193</v>
      </c>
      <c r="O59" s="313"/>
      <c r="P59" s="314"/>
      <c r="Q59" s="346"/>
      <c r="R59" s="132"/>
      <c r="S59" s="132"/>
      <c r="T59" s="132"/>
      <c r="U59" s="132"/>
      <c r="V59" s="132"/>
      <c r="W59" s="132"/>
    </row>
    <row r="60" spans="1:23" ht="15.75" customHeight="1">
      <c r="A60" s="1376" t="s">
        <v>12</v>
      </c>
      <c r="B60" s="1378" t="s">
        <v>14</v>
      </c>
      <c r="C60" s="1345" t="s">
        <v>63</v>
      </c>
      <c r="D60" s="1338" t="s">
        <v>196</v>
      </c>
      <c r="E60" s="1342" t="s">
        <v>89</v>
      </c>
      <c r="F60" s="1340" t="s">
        <v>182</v>
      </c>
      <c r="G60" s="88" t="s">
        <v>167</v>
      </c>
      <c r="H60" s="89">
        <v>0</v>
      </c>
      <c r="I60" s="50">
        <v>0</v>
      </c>
      <c r="J60" s="90"/>
      <c r="K60" s="91">
        <v>0</v>
      </c>
      <c r="L60" s="92">
        <v>26</v>
      </c>
      <c r="M60" s="52">
        <v>26</v>
      </c>
      <c r="N60" s="277" t="s">
        <v>169</v>
      </c>
      <c r="O60" s="304"/>
      <c r="P60" s="305" t="s">
        <v>99</v>
      </c>
      <c r="Q60" s="330"/>
      <c r="R60" s="132"/>
      <c r="S60" s="132"/>
      <c r="T60" s="132"/>
      <c r="U60" s="132"/>
      <c r="V60" s="132"/>
      <c r="W60" s="132"/>
    </row>
    <row r="61" spans="1:23" ht="19.5" customHeight="1">
      <c r="A61" s="1380"/>
      <c r="B61" s="1381"/>
      <c r="C61" s="1382"/>
      <c r="D61" s="1383"/>
      <c r="E61" s="1354"/>
      <c r="F61" s="1515"/>
      <c r="G61" s="257" t="s">
        <v>136</v>
      </c>
      <c r="H61" s="258"/>
      <c r="I61" s="259"/>
      <c r="J61" s="260"/>
      <c r="K61" s="261"/>
      <c r="L61" s="262">
        <v>26</v>
      </c>
      <c r="M61" s="263">
        <v>26</v>
      </c>
      <c r="N61" s="279" t="s">
        <v>168</v>
      </c>
      <c r="O61" s="307"/>
      <c r="P61" s="308" t="s">
        <v>99</v>
      </c>
      <c r="Q61" s="281"/>
      <c r="R61" s="132"/>
      <c r="S61" s="132"/>
      <c r="T61" s="132"/>
      <c r="U61" s="132"/>
      <c r="V61" s="132"/>
      <c r="W61" s="132"/>
    </row>
    <row r="62" spans="1:23" ht="15.75" customHeight="1">
      <c r="A62" s="1380"/>
      <c r="B62" s="1381"/>
      <c r="C62" s="1382"/>
      <c r="D62" s="1383"/>
      <c r="E62" s="1355"/>
      <c r="F62" s="1386"/>
      <c r="G62" s="109" t="s">
        <v>170</v>
      </c>
      <c r="H62" s="258"/>
      <c r="I62" s="310"/>
      <c r="J62" s="260"/>
      <c r="K62" s="311"/>
      <c r="L62" s="98">
        <v>292</v>
      </c>
      <c r="M62" s="99">
        <v>292</v>
      </c>
      <c r="N62" s="279" t="s">
        <v>177</v>
      </c>
      <c r="O62" s="341"/>
      <c r="P62" s="342" t="s">
        <v>99</v>
      </c>
      <c r="Q62" s="343"/>
      <c r="R62" s="132"/>
      <c r="S62" s="132"/>
      <c r="T62" s="132"/>
      <c r="U62" s="132"/>
      <c r="V62" s="132"/>
      <c r="W62" s="132"/>
    </row>
    <row r="63" spans="1:23" ht="15.75" customHeight="1">
      <c r="A63" s="1380"/>
      <c r="B63" s="1381"/>
      <c r="C63" s="1382"/>
      <c r="D63" s="1383"/>
      <c r="E63" s="1355"/>
      <c r="F63" s="1355"/>
      <c r="G63" s="109"/>
      <c r="H63" s="94"/>
      <c r="I63" s="95"/>
      <c r="J63" s="96"/>
      <c r="K63" s="97"/>
      <c r="L63" s="98"/>
      <c r="M63" s="99"/>
      <c r="N63" s="279" t="s">
        <v>171</v>
      </c>
      <c r="O63" s="341"/>
      <c r="P63" s="342" t="s">
        <v>99</v>
      </c>
      <c r="Q63" s="343"/>
      <c r="R63" s="132"/>
      <c r="S63" s="132"/>
      <c r="T63" s="132"/>
      <c r="U63" s="132"/>
      <c r="V63" s="132"/>
      <c r="W63" s="132"/>
    </row>
    <row r="64" spans="1:23" ht="15" customHeight="1" thickBot="1">
      <c r="A64" s="1377"/>
      <c r="B64" s="1379"/>
      <c r="C64" s="1346"/>
      <c r="D64" s="1339"/>
      <c r="E64" s="1341"/>
      <c r="F64" s="1341"/>
      <c r="G64" s="102" t="s">
        <v>13</v>
      </c>
      <c r="H64" s="103">
        <f t="shared" ref="H64:K64" si="9">SUM(H60:H62)</f>
        <v>0</v>
      </c>
      <c r="I64" s="104">
        <f t="shared" si="9"/>
        <v>0</v>
      </c>
      <c r="J64" s="105">
        <f t="shared" si="9"/>
        <v>0</v>
      </c>
      <c r="K64" s="106">
        <f t="shared" si="9"/>
        <v>0</v>
      </c>
      <c r="L64" s="107">
        <f>SUM(L60:L63)</f>
        <v>344</v>
      </c>
      <c r="M64" s="110">
        <f>SUM(M60:M63)</f>
        <v>344</v>
      </c>
      <c r="N64" s="347" t="s">
        <v>193</v>
      </c>
      <c r="O64" s="313"/>
      <c r="P64" s="314"/>
      <c r="Q64" s="346"/>
      <c r="R64" s="132"/>
      <c r="S64" s="132"/>
      <c r="T64" s="132"/>
      <c r="U64" s="132"/>
      <c r="V64" s="132"/>
      <c r="W64" s="132"/>
    </row>
    <row r="65" spans="1:23" ht="12.75" customHeight="1">
      <c r="A65" s="1376" t="s">
        <v>12</v>
      </c>
      <c r="B65" s="1378" t="s">
        <v>14</v>
      </c>
      <c r="C65" s="1345" t="s">
        <v>64</v>
      </c>
      <c r="D65" s="1338" t="s">
        <v>197</v>
      </c>
      <c r="E65" s="1342" t="s">
        <v>89</v>
      </c>
      <c r="F65" s="1340" t="s">
        <v>182</v>
      </c>
      <c r="G65" s="88" t="s">
        <v>167</v>
      </c>
      <c r="H65" s="89">
        <v>0</v>
      </c>
      <c r="I65" s="50">
        <v>0</v>
      </c>
      <c r="J65" s="90"/>
      <c r="K65" s="91">
        <v>0</v>
      </c>
      <c r="L65" s="92">
        <v>4.5999999999999996</v>
      </c>
      <c r="M65" s="52">
        <v>4.7</v>
      </c>
      <c r="N65" s="277" t="s">
        <v>169</v>
      </c>
      <c r="O65" s="304" t="s">
        <v>99</v>
      </c>
      <c r="P65" s="305"/>
      <c r="Q65" s="330"/>
      <c r="R65" s="132"/>
      <c r="S65" s="132"/>
      <c r="T65" s="132"/>
      <c r="U65" s="132"/>
      <c r="V65" s="132"/>
      <c r="W65" s="132"/>
    </row>
    <row r="66" spans="1:23" ht="14.25" customHeight="1">
      <c r="A66" s="1380"/>
      <c r="B66" s="1381"/>
      <c r="C66" s="1382"/>
      <c r="D66" s="1383"/>
      <c r="E66" s="1354"/>
      <c r="F66" s="1515"/>
      <c r="G66" s="257" t="s">
        <v>136</v>
      </c>
      <c r="H66" s="258"/>
      <c r="I66" s="259"/>
      <c r="J66" s="260"/>
      <c r="K66" s="261"/>
      <c r="L66" s="262">
        <v>4.5999999999999996</v>
      </c>
      <c r="M66" s="263">
        <v>4.7</v>
      </c>
      <c r="N66" s="348" t="s">
        <v>168</v>
      </c>
      <c r="O66" s="307" t="s">
        <v>99</v>
      </c>
      <c r="P66" s="308"/>
      <c r="Q66" s="281"/>
      <c r="R66" s="132"/>
      <c r="S66" s="132"/>
      <c r="T66" s="132"/>
      <c r="U66" s="132"/>
      <c r="V66" s="132"/>
      <c r="W66" s="132"/>
    </row>
    <row r="67" spans="1:23" ht="15.75" customHeight="1">
      <c r="A67" s="1380"/>
      <c r="B67" s="1381"/>
      <c r="C67" s="1382"/>
      <c r="D67" s="1383"/>
      <c r="E67" s="1355"/>
      <c r="F67" s="1386"/>
      <c r="G67" s="109" t="s">
        <v>170</v>
      </c>
      <c r="H67" s="258"/>
      <c r="I67" s="310"/>
      <c r="J67" s="260"/>
      <c r="K67" s="311"/>
      <c r="L67" s="262">
        <v>53</v>
      </c>
      <c r="M67" s="263">
        <v>5.3</v>
      </c>
      <c r="N67" s="348" t="s">
        <v>177</v>
      </c>
      <c r="O67" s="341" t="s">
        <v>99</v>
      </c>
      <c r="P67" s="342"/>
      <c r="Q67" s="343"/>
      <c r="R67" s="132"/>
      <c r="S67" s="132"/>
      <c r="T67" s="132"/>
      <c r="U67" s="132"/>
      <c r="V67" s="132"/>
      <c r="W67" s="132"/>
    </row>
    <row r="68" spans="1:23" ht="21" customHeight="1">
      <c r="A68" s="1380"/>
      <c r="B68" s="1381"/>
      <c r="C68" s="1382"/>
      <c r="D68" s="1383"/>
      <c r="E68" s="1355"/>
      <c r="F68" s="1355"/>
      <c r="G68" s="109"/>
      <c r="H68" s="94"/>
      <c r="I68" s="95"/>
      <c r="J68" s="96"/>
      <c r="K68" s="97"/>
      <c r="L68" s="98"/>
      <c r="M68" s="99"/>
      <c r="N68" s="348" t="s">
        <v>171</v>
      </c>
      <c r="O68" s="341"/>
      <c r="P68" s="342" t="s">
        <v>99</v>
      </c>
      <c r="Q68" s="343"/>
      <c r="R68" s="132"/>
      <c r="S68" s="132"/>
      <c r="T68" s="132"/>
      <c r="U68" s="132"/>
      <c r="V68" s="132"/>
      <c r="W68" s="132"/>
    </row>
    <row r="69" spans="1:23" ht="19.8" customHeight="1" thickBot="1">
      <c r="A69" s="1377"/>
      <c r="B69" s="1379"/>
      <c r="C69" s="1346"/>
      <c r="D69" s="1339"/>
      <c r="E69" s="1341"/>
      <c r="F69" s="1341"/>
      <c r="G69" s="102" t="s">
        <v>13</v>
      </c>
      <c r="H69" s="103">
        <f t="shared" ref="H69:K69" si="10">SUM(H65:H67)</f>
        <v>0</v>
      </c>
      <c r="I69" s="104">
        <f t="shared" si="10"/>
        <v>0</v>
      </c>
      <c r="J69" s="105">
        <f t="shared" si="10"/>
        <v>0</v>
      </c>
      <c r="K69" s="106">
        <f t="shared" si="10"/>
        <v>0</v>
      </c>
      <c r="L69" s="107">
        <f>SUM(L65:L68)</f>
        <v>62.2</v>
      </c>
      <c r="M69" s="110">
        <f>SUM(M65:M68)</f>
        <v>14.7</v>
      </c>
      <c r="N69" s="347" t="s">
        <v>193</v>
      </c>
      <c r="O69" s="313"/>
      <c r="P69" s="314"/>
      <c r="Q69" s="346"/>
      <c r="R69" s="132"/>
      <c r="S69" s="132"/>
      <c r="T69" s="132"/>
      <c r="U69" s="132"/>
      <c r="V69" s="132"/>
      <c r="W69" s="132"/>
    </row>
    <row r="70" spans="1:23" ht="15" customHeight="1">
      <c r="A70" s="1376" t="s">
        <v>12</v>
      </c>
      <c r="B70" s="1378" t="s">
        <v>14</v>
      </c>
      <c r="C70" s="1345" t="s">
        <v>65</v>
      </c>
      <c r="D70" s="1338" t="s">
        <v>198</v>
      </c>
      <c r="E70" s="1342" t="s">
        <v>89</v>
      </c>
      <c r="F70" s="1340" t="s">
        <v>182</v>
      </c>
      <c r="G70" s="88" t="s">
        <v>167</v>
      </c>
      <c r="H70" s="89">
        <v>0</v>
      </c>
      <c r="I70" s="50">
        <v>0</v>
      </c>
      <c r="J70" s="90"/>
      <c r="K70" s="91">
        <v>0</v>
      </c>
      <c r="L70" s="92">
        <v>0</v>
      </c>
      <c r="M70" s="52">
        <v>23</v>
      </c>
      <c r="N70" s="277" t="s">
        <v>169</v>
      </c>
      <c r="O70" s="304" t="s">
        <v>99</v>
      </c>
      <c r="P70" s="305"/>
      <c r="Q70" s="330"/>
    </row>
    <row r="71" spans="1:23" ht="16.5" customHeight="1">
      <c r="A71" s="1380"/>
      <c r="B71" s="1381"/>
      <c r="C71" s="1382"/>
      <c r="D71" s="1383"/>
      <c r="E71" s="1354"/>
      <c r="F71" s="1515"/>
      <c r="G71" s="257" t="s">
        <v>136</v>
      </c>
      <c r="H71" s="258"/>
      <c r="I71" s="259"/>
      <c r="J71" s="260"/>
      <c r="K71" s="261"/>
      <c r="L71" s="262"/>
      <c r="M71" s="263">
        <v>23</v>
      </c>
      <c r="N71" s="348" t="s">
        <v>168</v>
      </c>
      <c r="O71" s="307"/>
      <c r="P71" s="308" t="s">
        <v>99</v>
      </c>
      <c r="Q71" s="281"/>
      <c r="R71" s="132"/>
      <c r="S71" s="132"/>
      <c r="T71" s="132"/>
      <c r="U71" s="132"/>
      <c r="V71" s="132"/>
      <c r="W71" s="132"/>
    </row>
    <row r="72" spans="1:23" ht="15.75" customHeight="1">
      <c r="A72" s="1380"/>
      <c r="B72" s="1381"/>
      <c r="C72" s="1382"/>
      <c r="D72" s="1383"/>
      <c r="E72" s="1355"/>
      <c r="F72" s="1386"/>
      <c r="G72" s="257" t="s">
        <v>170</v>
      </c>
      <c r="H72" s="258"/>
      <c r="I72" s="310"/>
      <c r="J72" s="260"/>
      <c r="K72" s="311"/>
      <c r="L72" s="262"/>
      <c r="M72" s="263">
        <v>130</v>
      </c>
      <c r="N72" s="348" t="s">
        <v>177</v>
      </c>
      <c r="O72" s="341"/>
      <c r="P72" s="342" t="s">
        <v>99</v>
      </c>
      <c r="Q72" s="343"/>
      <c r="R72" s="132"/>
      <c r="S72" s="132"/>
      <c r="T72" s="132"/>
      <c r="U72" s="132"/>
      <c r="V72" s="132"/>
      <c r="W72" s="132"/>
    </row>
    <row r="73" spans="1:23" ht="15.75" customHeight="1">
      <c r="A73" s="1380"/>
      <c r="B73" s="1381"/>
      <c r="C73" s="1382"/>
      <c r="D73" s="1383"/>
      <c r="E73" s="1355"/>
      <c r="F73" s="1355"/>
      <c r="G73" s="109"/>
      <c r="H73" s="94"/>
      <c r="I73" s="95"/>
      <c r="J73" s="96"/>
      <c r="K73" s="97"/>
      <c r="L73" s="98"/>
      <c r="M73" s="99"/>
      <c r="N73" s="348" t="s">
        <v>171</v>
      </c>
      <c r="O73" s="341"/>
      <c r="P73" s="342"/>
      <c r="Q73" s="343" t="s">
        <v>99</v>
      </c>
      <c r="R73" s="132"/>
      <c r="S73" s="132"/>
      <c r="T73" s="132"/>
      <c r="U73" s="132"/>
      <c r="V73" s="132"/>
      <c r="W73" s="132"/>
    </row>
    <row r="74" spans="1:23" ht="23.4" customHeight="1" thickBot="1">
      <c r="A74" s="1377"/>
      <c r="B74" s="1379"/>
      <c r="C74" s="1346"/>
      <c r="D74" s="1339"/>
      <c r="E74" s="1341"/>
      <c r="F74" s="1341"/>
      <c r="G74" s="102" t="s">
        <v>13</v>
      </c>
      <c r="H74" s="103">
        <f>SUM(H70:H73)</f>
        <v>0</v>
      </c>
      <c r="I74" s="104">
        <f t="shared" ref="I74:K74" si="11">SUM(I70:I72)</f>
        <v>0</v>
      </c>
      <c r="J74" s="105">
        <f t="shared" si="11"/>
        <v>0</v>
      </c>
      <c r="K74" s="106">
        <f t="shared" si="11"/>
        <v>0</v>
      </c>
      <c r="L74" s="107">
        <f>SUM(L70:L73)</f>
        <v>0</v>
      </c>
      <c r="M74" s="110">
        <f>SUM(M70:M73)</f>
        <v>176</v>
      </c>
      <c r="N74" s="347" t="s">
        <v>193</v>
      </c>
      <c r="O74" s="313"/>
      <c r="P74" s="314"/>
      <c r="Q74" s="346"/>
      <c r="R74" s="132"/>
      <c r="S74" s="132"/>
      <c r="T74" s="132"/>
      <c r="U74" s="132"/>
      <c r="V74" s="132"/>
      <c r="W74" s="132"/>
    </row>
    <row r="75" spans="1:23" ht="21" customHeight="1">
      <c r="A75" s="1376" t="s">
        <v>12</v>
      </c>
      <c r="B75" s="1378" t="s">
        <v>14</v>
      </c>
      <c r="C75" s="1345" t="s">
        <v>66</v>
      </c>
      <c r="D75" s="1338" t="s">
        <v>199</v>
      </c>
      <c r="E75" s="1342" t="s">
        <v>89</v>
      </c>
      <c r="F75" s="1340" t="s">
        <v>200</v>
      </c>
      <c r="G75" s="88"/>
      <c r="H75" s="89">
        <v>0</v>
      </c>
      <c r="I75" s="50">
        <v>0</v>
      </c>
      <c r="J75" s="90"/>
      <c r="K75" s="91">
        <v>0</v>
      </c>
      <c r="L75" s="92">
        <v>0</v>
      </c>
      <c r="M75" s="52">
        <v>0</v>
      </c>
      <c r="N75" s="349" t="s">
        <v>177</v>
      </c>
      <c r="O75" s="304" t="s">
        <v>99</v>
      </c>
      <c r="P75" s="350"/>
      <c r="Q75" s="256"/>
      <c r="R75" s="132"/>
      <c r="S75" s="132"/>
      <c r="T75" s="132"/>
      <c r="U75" s="132"/>
      <c r="V75" s="132"/>
      <c r="W75" s="132"/>
    </row>
    <row r="76" spans="1:23" ht="16.5" customHeight="1">
      <c r="A76" s="1380"/>
      <c r="B76" s="1381"/>
      <c r="C76" s="1382"/>
      <c r="D76" s="1383"/>
      <c r="E76" s="1354"/>
      <c r="F76" s="1515"/>
      <c r="G76" s="351" t="s">
        <v>136</v>
      </c>
      <c r="H76" s="352">
        <v>150</v>
      </c>
      <c r="I76" s="259"/>
      <c r="J76" s="260"/>
      <c r="K76" s="261">
        <v>150</v>
      </c>
      <c r="L76" s="262">
        <v>799</v>
      </c>
      <c r="M76" s="263">
        <v>224</v>
      </c>
      <c r="N76" s="353"/>
      <c r="O76" s="354"/>
      <c r="P76" s="355"/>
      <c r="Q76" s="267"/>
      <c r="R76" s="132"/>
      <c r="S76" s="132"/>
      <c r="T76" s="132"/>
      <c r="U76" s="132"/>
      <c r="V76" s="132"/>
      <c r="W76" s="132"/>
    </row>
    <row r="77" spans="1:23" ht="16.5" customHeight="1">
      <c r="A77" s="1380"/>
      <c r="B77" s="1381"/>
      <c r="C77" s="1382"/>
      <c r="D77" s="1383"/>
      <c r="E77" s="1355"/>
      <c r="F77" s="1386"/>
      <c r="G77" s="109"/>
      <c r="H77" s="94"/>
      <c r="I77" s="95"/>
      <c r="J77" s="96"/>
      <c r="K77" s="97"/>
      <c r="L77" s="98"/>
      <c r="M77" s="99"/>
      <c r="N77" s="353"/>
      <c r="O77" s="335"/>
      <c r="P77" s="336"/>
      <c r="Q77" s="269"/>
      <c r="R77" s="132"/>
      <c r="S77" s="132"/>
      <c r="T77" s="132"/>
      <c r="U77" s="132"/>
      <c r="V77" s="132"/>
      <c r="W77" s="132"/>
    </row>
    <row r="78" spans="1:23" ht="25.5" customHeight="1" thickBot="1">
      <c r="A78" s="1377"/>
      <c r="B78" s="1379"/>
      <c r="C78" s="1346"/>
      <c r="D78" s="1339"/>
      <c r="E78" s="1341"/>
      <c r="F78" s="1341"/>
      <c r="G78" s="102" t="s">
        <v>13</v>
      </c>
      <c r="H78" s="103">
        <f t="shared" ref="H78:M78" si="12">SUM(H75:H77)</f>
        <v>150</v>
      </c>
      <c r="I78" s="104">
        <f t="shared" si="12"/>
        <v>0</v>
      </c>
      <c r="J78" s="105">
        <f t="shared" si="12"/>
        <v>0</v>
      </c>
      <c r="K78" s="106">
        <f t="shared" si="12"/>
        <v>150</v>
      </c>
      <c r="L78" s="107">
        <f>SUM(L75:L77)</f>
        <v>799</v>
      </c>
      <c r="M78" s="110">
        <f t="shared" si="12"/>
        <v>224</v>
      </c>
      <c r="N78" s="271" t="s">
        <v>193</v>
      </c>
      <c r="O78" s="338"/>
      <c r="P78" s="339"/>
      <c r="Q78" s="274"/>
      <c r="R78" s="132"/>
      <c r="S78" s="132"/>
      <c r="T78" s="132"/>
      <c r="U78" s="132"/>
      <c r="V78" s="132"/>
      <c r="W78" s="132"/>
    </row>
    <row r="79" spans="1:23" ht="16.5" customHeight="1">
      <c r="A79" s="1376" t="s">
        <v>12</v>
      </c>
      <c r="B79" s="1378" t="s">
        <v>14</v>
      </c>
      <c r="C79" s="1345" t="s">
        <v>67</v>
      </c>
      <c r="D79" s="1338" t="s">
        <v>201</v>
      </c>
      <c r="E79" s="1342" t="s">
        <v>89</v>
      </c>
      <c r="F79" s="1340" t="s">
        <v>202</v>
      </c>
      <c r="G79" s="88" t="s">
        <v>167</v>
      </c>
      <c r="H79" s="89">
        <v>0</v>
      </c>
      <c r="I79" s="50">
        <v>0</v>
      </c>
      <c r="J79" s="90"/>
      <c r="K79" s="91">
        <v>0</v>
      </c>
      <c r="L79" s="92">
        <v>110</v>
      </c>
      <c r="M79" s="52">
        <v>102</v>
      </c>
      <c r="N79" s="277" t="s">
        <v>169</v>
      </c>
      <c r="O79" s="304"/>
      <c r="P79" s="305"/>
      <c r="Q79" s="330"/>
      <c r="R79" s="132"/>
      <c r="S79" s="132"/>
      <c r="T79" s="132"/>
      <c r="U79" s="132"/>
      <c r="V79" s="132"/>
      <c r="W79" s="132"/>
    </row>
    <row r="80" spans="1:23" ht="18" customHeight="1">
      <c r="A80" s="1380"/>
      <c r="B80" s="1381"/>
      <c r="C80" s="1382"/>
      <c r="D80" s="1383"/>
      <c r="E80" s="1354"/>
      <c r="F80" s="1515"/>
      <c r="G80" s="257" t="s">
        <v>136</v>
      </c>
      <c r="H80" s="258"/>
      <c r="I80" s="259"/>
      <c r="J80" s="260"/>
      <c r="K80" s="261"/>
      <c r="L80" s="262">
        <v>0</v>
      </c>
      <c r="M80" s="263">
        <v>0</v>
      </c>
      <c r="N80" s="348" t="s">
        <v>168</v>
      </c>
      <c r="O80" s="307" t="s">
        <v>99</v>
      </c>
      <c r="P80" s="308"/>
      <c r="Q80" s="281"/>
      <c r="R80" s="132"/>
      <c r="S80" s="132"/>
      <c r="T80" s="132"/>
      <c r="U80" s="132"/>
      <c r="V80" s="132"/>
      <c r="W80" s="132"/>
    </row>
    <row r="81" spans="1:23" ht="16.2" customHeight="1">
      <c r="A81" s="1380"/>
      <c r="B81" s="1381"/>
      <c r="C81" s="1382"/>
      <c r="D81" s="1383"/>
      <c r="E81" s="1355"/>
      <c r="F81" s="1386"/>
      <c r="G81" s="356" t="s">
        <v>170</v>
      </c>
      <c r="H81" s="291"/>
      <c r="I81" s="357"/>
      <c r="J81" s="292"/>
      <c r="K81" s="358"/>
      <c r="L81" s="294">
        <v>590</v>
      </c>
      <c r="M81" s="165">
        <v>592</v>
      </c>
      <c r="N81" s="348" t="s">
        <v>177</v>
      </c>
      <c r="O81" s="341" t="s">
        <v>99</v>
      </c>
      <c r="P81" s="342"/>
      <c r="Q81" s="343"/>
      <c r="R81" s="132"/>
      <c r="S81" s="132"/>
      <c r="T81" s="132"/>
      <c r="U81" s="132"/>
      <c r="V81" s="132"/>
      <c r="W81" s="132"/>
    </row>
    <row r="82" spans="1:23" ht="11.25" customHeight="1">
      <c r="A82" s="1380"/>
      <c r="B82" s="1381"/>
      <c r="C82" s="1382"/>
      <c r="D82" s="1383"/>
      <c r="E82" s="1355"/>
      <c r="F82" s="1355"/>
      <c r="G82" s="109"/>
      <c r="H82" s="94"/>
      <c r="I82" s="95"/>
      <c r="J82" s="96"/>
      <c r="K82" s="97"/>
      <c r="L82" s="98"/>
      <c r="M82" s="99"/>
      <c r="N82" s="348" t="s">
        <v>171</v>
      </c>
      <c r="O82" s="341"/>
      <c r="P82" s="342" t="s">
        <v>99</v>
      </c>
      <c r="Q82" s="343"/>
      <c r="R82" s="132"/>
      <c r="S82" s="132"/>
      <c r="T82" s="132"/>
      <c r="U82" s="132"/>
      <c r="V82" s="132"/>
      <c r="W82" s="132"/>
    </row>
    <row r="83" spans="1:23" ht="13.5" customHeight="1" thickBot="1">
      <c r="A83" s="1377"/>
      <c r="B83" s="1379"/>
      <c r="C83" s="1346"/>
      <c r="D83" s="1339"/>
      <c r="E83" s="1341"/>
      <c r="F83" s="1341"/>
      <c r="G83" s="102" t="s">
        <v>13</v>
      </c>
      <c r="H83" s="103">
        <f t="shared" ref="H83:K83" si="13">SUM(H79:H81)</f>
        <v>0</v>
      </c>
      <c r="I83" s="104">
        <f t="shared" si="13"/>
        <v>0</v>
      </c>
      <c r="J83" s="105">
        <f t="shared" si="13"/>
        <v>0</v>
      </c>
      <c r="K83" s="106">
        <f t="shared" si="13"/>
        <v>0</v>
      </c>
      <c r="L83" s="107">
        <f>SUM(L79:L82)</f>
        <v>700</v>
      </c>
      <c r="M83" s="110">
        <f>SUM(M79:M82)</f>
        <v>694</v>
      </c>
      <c r="N83" s="347" t="s">
        <v>193</v>
      </c>
      <c r="O83" s="338"/>
      <c r="P83" s="339"/>
      <c r="Q83" s="274"/>
      <c r="R83" s="132"/>
      <c r="S83" s="132"/>
      <c r="T83" s="132"/>
      <c r="U83" s="132"/>
      <c r="V83" s="132"/>
      <c r="W83" s="132"/>
    </row>
    <row r="84" spans="1:23" ht="13.5" customHeight="1">
      <c r="A84" s="1376" t="s">
        <v>12</v>
      </c>
      <c r="B84" s="1378" t="s">
        <v>14</v>
      </c>
      <c r="C84" s="1345" t="s">
        <v>68</v>
      </c>
      <c r="D84" s="1338" t="s">
        <v>203</v>
      </c>
      <c r="E84" s="1342" t="s">
        <v>89</v>
      </c>
      <c r="F84" s="1340" t="s">
        <v>182</v>
      </c>
      <c r="G84" s="88" t="s">
        <v>167</v>
      </c>
      <c r="H84" s="89">
        <v>0</v>
      </c>
      <c r="I84" s="50">
        <v>0</v>
      </c>
      <c r="J84" s="90"/>
      <c r="K84" s="91">
        <v>0</v>
      </c>
      <c r="L84" s="92">
        <v>0</v>
      </c>
      <c r="M84" s="52">
        <v>111</v>
      </c>
      <c r="N84" s="348" t="s">
        <v>168</v>
      </c>
      <c r="O84" s="359"/>
      <c r="P84" s="350"/>
      <c r="Q84" s="256"/>
      <c r="R84" s="132"/>
      <c r="S84" s="132"/>
      <c r="T84" s="132"/>
      <c r="U84" s="132"/>
      <c r="V84" s="132"/>
      <c r="W84" s="132"/>
    </row>
    <row r="85" spans="1:23" ht="13.5" customHeight="1">
      <c r="A85" s="1380"/>
      <c r="B85" s="1381"/>
      <c r="C85" s="1382"/>
      <c r="D85" s="1383"/>
      <c r="E85" s="1354"/>
      <c r="F85" s="1515"/>
      <c r="G85" s="257" t="s">
        <v>136</v>
      </c>
      <c r="H85" s="258"/>
      <c r="I85" s="259"/>
      <c r="J85" s="260"/>
      <c r="K85" s="261"/>
      <c r="L85" s="262"/>
      <c r="M85" s="263">
        <v>0</v>
      </c>
      <c r="N85" s="348" t="s">
        <v>177</v>
      </c>
      <c r="O85" s="354"/>
      <c r="P85" s="355"/>
      <c r="Q85" s="281" t="s">
        <v>99</v>
      </c>
      <c r="R85" s="132"/>
      <c r="S85" s="132"/>
      <c r="T85" s="132"/>
      <c r="U85" s="132"/>
      <c r="V85" s="132"/>
      <c r="W85" s="132"/>
    </row>
    <row r="86" spans="1:23" ht="13.5" customHeight="1">
      <c r="A86" s="1380"/>
      <c r="B86" s="1381"/>
      <c r="C86" s="1382"/>
      <c r="D86" s="1383"/>
      <c r="E86" s="1355"/>
      <c r="F86" s="1386"/>
      <c r="G86" s="109" t="s">
        <v>170</v>
      </c>
      <c r="H86" s="94"/>
      <c r="I86" s="95"/>
      <c r="J86" s="96"/>
      <c r="K86" s="97"/>
      <c r="L86" s="98"/>
      <c r="M86" s="99">
        <v>48</v>
      </c>
      <c r="N86" s="348" t="s">
        <v>171</v>
      </c>
      <c r="O86" s="335"/>
      <c r="P86" s="336"/>
      <c r="Q86" s="269"/>
      <c r="R86" s="132"/>
      <c r="S86" s="132"/>
      <c r="T86" s="132"/>
      <c r="U86" s="132"/>
      <c r="V86" s="132"/>
      <c r="W86" s="132"/>
    </row>
    <row r="87" spans="1:23" ht="23.25" customHeight="1" thickBot="1">
      <c r="A87" s="1377"/>
      <c r="B87" s="1379"/>
      <c r="C87" s="1346"/>
      <c r="D87" s="1339"/>
      <c r="E87" s="1341"/>
      <c r="F87" s="1341"/>
      <c r="G87" s="102" t="s">
        <v>13</v>
      </c>
      <c r="H87" s="103">
        <f t="shared" ref="H87:M87" si="14">SUM(H84:H86)</f>
        <v>0</v>
      </c>
      <c r="I87" s="104">
        <f t="shared" si="14"/>
        <v>0</v>
      </c>
      <c r="J87" s="105">
        <f t="shared" si="14"/>
        <v>0</v>
      </c>
      <c r="K87" s="106">
        <f t="shared" si="14"/>
        <v>0</v>
      </c>
      <c r="L87" s="107">
        <f t="shared" si="14"/>
        <v>0</v>
      </c>
      <c r="M87" s="110">
        <f t="shared" si="14"/>
        <v>159</v>
      </c>
      <c r="N87" s="347" t="s">
        <v>193</v>
      </c>
      <c r="O87" s="338"/>
      <c r="P87" s="339"/>
      <c r="Q87" s="274"/>
      <c r="R87" s="132"/>
      <c r="S87" s="132"/>
      <c r="T87" s="132"/>
      <c r="U87" s="132"/>
      <c r="V87" s="132"/>
      <c r="W87" s="132"/>
    </row>
    <row r="88" spans="1:23" ht="17.25" customHeight="1">
      <c r="A88" s="1376" t="s">
        <v>12</v>
      </c>
      <c r="B88" s="1378" t="s">
        <v>14</v>
      </c>
      <c r="C88" s="1345" t="s">
        <v>69</v>
      </c>
      <c r="D88" s="1525" t="s">
        <v>204</v>
      </c>
      <c r="E88" s="1342" t="s">
        <v>89</v>
      </c>
      <c r="F88" s="1340" t="s">
        <v>205</v>
      </c>
      <c r="G88" s="88"/>
      <c r="H88" s="89">
        <v>0</v>
      </c>
      <c r="I88" s="50">
        <v>0</v>
      </c>
      <c r="J88" s="90"/>
      <c r="K88" s="91">
        <v>0</v>
      </c>
      <c r="L88" s="92">
        <v>0</v>
      </c>
      <c r="M88" s="52">
        <v>0</v>
      </c>
      <c r="N88" s="349" t="s">
        <v>177</v>
      </c>
      <c r="O88" s="304" t="s">
        <v>99</v>
      </c>
      <c r="P88" s="350"/>
      <c r="Q88" s="256"/>
      <c r="R88" s="132"/>
      <c r="S88" s="132"/>
      <c r="T88" s="132"/>
      <c r="U88" s="132"/>
      <c r="V88" s="132"/>
      <c r="W88" s="132"/>
    </row>
    <row r="89" spans="1:23" ht="16.5" customHeight="1">
      <c r="A89" s="1380"/>
      <c r="B89" s="1381"/>
      <c r="C89" s="1382"/>
      <c r="D89" s="1526"/>
      <c r="E89" s="1354"/>
      <c r="F89" s="1515"/>
      <c r="G89" s="351" t="s">
        <v>136</v>
      </c>
      <c r="H89" s="352">
        <v>40</v>
      </c>
      <c r="I89" s="259"/>
      <c r="J89" s="260"/>
      <c r="K89" s="261">
        <v>40</v>
      </c>
      <c r="L89" s="262">
        <v>0</v>
      </c>
      <c r="M89" s="263">
        <v>0</v>
      </c>
      <c r="N89" s="360" t="s">
        <v>193</v>
      </c>
      <c r="O89" s="354"/>
      <c r="P89" s="355"/>
      <c r="Q89" s="267"/>
      <c r="R89" s="132"/>
      <c r="S89" s="132"/>
      <c r="T89" s="132"/>
      <c r="U89" s="132"/>
      <c r="V89" s="132"/>
      <c r="W89" s="132"/>
    </row>
    <row r="90" spans="1:23" ht="18" customHeight="1">
      <c r="A90" s="1380"/>
      <c r="B90" s="1381"/>
      <c r="C90" s="1382"/>
      <c r="D90" s="1526"/>
      <c r="E90" s="1355"/>
      <c r="F90" s="1386"/>
      <c r="G90" s="109"/>
      <c r="H90" s="94"/>
      <c r="I90" s="95"/>
      <c r="J90" s="96"/>
      <c r="K90" s="97"/>
      <c r="L90" s="98"/>
      <c r="M90" s="99"/>
      <c r="N90" s="353"/>
      <c r="O90" s="335"/>
      <c r="P90" s="336"/>
      <c r="Q90" s="269"/>
      <c r="R90" s="132"/>
      <c r="S90" s="132"/>
      <c r="T90" s="132"/>
      <c r="U90" s="132"/>
      <c r="V90" s="132"/>
      <c r="W90" s="132"/>
    </row>
    <row r="91" spans="1:23" ht="28.2" customHeight="1" thickBot="1">
      <c r="A91" s="1377"/>
      <c r="B91" s="1379"/>
      <c r="C91" s="1346"/>
      <c r="D91" s="1527"/>
      <c r="E91" s="1341"/>
      <c r="F91" s="1341"/>
      <c r="G91" s="102" t="s">
        <v>13</v>
      </c>
      <c r="H91" s="103">
        <f t="shared" ref="H91:M91" si="15">SUM(H88:H90)</f>
        <v>40</v>
      </c>
      <c r="I91" s="104">
        <f t="shared" si="15"/>
        <v>0</v>
      </c>
      <c r="J91" s="105">
        <f t="shared" si="15"/>
        <v>0</v>
      </c>
      <c r="K91" s="106">
        <f t="shared" si="15"/>
        <v>40</v>
      </c>
      <c r="L91" s="107">
        <f t="shared" si="15"/>
        <v>0</v>
      </c>
      <c r="M91" s="110">
        <f t="shared" si="15"/>
        <v>0</v>
      </c>
      <c r="N91" s="361"/>
      <c r="O91" s="338"/>
      <c r="P91" s="339"/>
      <c r="Q91" s="274"/>
      <c r="R91" s="132"/>
      <c r="S91" s="132"/>
      <c r="T91" s="132"/>
      <c r="U91" s="132"/>
      <c r="V91" s="132"/>
      <c r="W91" s="132"/>
    </row>
    <row r="92" spans="1:23" ht="19.5" customHeight="1" thickBot="1">
      <c r="A92" s="41" t="s">
        <v>12</v>
      </c>
      <c r="B92" s="86" t="s">
        <v>14</v>
      </c>
      <c r="C92" s="1327" t="s">
        <v>15</v>
      </c>
      <c r="D92" s="1328"/>
      <c r="E92" s="1328"/>
      <c r="F92" s="1328"/>
      <c r="G92" s="1330"/>
      <c r="H92" s="177">
        <f>H44+H49+H54+H59+H64+H69+H74+H78+H83+H91+H87</f>
        <v>204.2</v>
      </c>
      <c r="I92" s="177">
        <f t="shared" ref="I92:M92" si="16">I44+I49+I54+I59+I64+I69+I74+I78+I83+I91+I87</f>
        <v>0</v>
      </c>
      <c r="J92" s="177">
        <f t="shared" si="16"/>
        <v>0</v>
      </c>
      <c r="K92" s="177">
        <f t="shared" si="16"/>
        <v>190</v>
      </c>
      <c r="L92" s="177">
        <f t="shared" si="16"/>
        <v>4004.2</v>
      </c>
      <c r="M92" s="177">
        <f t="shared" si="16"/>
        <v>3711.7</v>
      </c>
      <c r="N92" s="87"/>
      <c r="O92" s="67"/>
      <c r="P92" s="67"/>
      <c r="Q92" s="68"/>
      <c r="R92" s="132"/>
      <c r="S92" s="132"/>
      <c r="T92" s="132"/>
      <c r="U92" s="132"/>
      <c r="V92" s="132"/>
      <c r="W92" s="132"/>
    </row>
    <row r="93" spans="1:23" ht="18.75" customHeight="1" thickBot="1">
      <c r="A93" s="116" t="s">
        <v>12</v>
      </c>
      <c r="B93" s="1356" t="s">
        <v>16</v>
      </c>
      <c r="C93" s="1356"/>
      <c r="D93" s="1356"/>
      <c r="E93" s="1356"/>
      <c r="F93" s="1356"/>
      <c r="G93" s="1357"/>
      <c r="H93" s="119">
        <f t="shared" ref="H93:M93" si="17">H92+H38</f>
        <v>298.89999999999998</v>
      </c>
      <c r="I93" s="119">
        <f t="shared" si="17"/>
        <v>0</v>
      </c>
      <c r="J93" s="119">
        <f t="shared" si="17"/>
        <v>0</v>
      </c>
      <c r="K93" s="119">
        <f t="shared" si="17"/>
        <v>279.5</v>
      </c>
      <c r="L93" s="119">
        <f t="shared" si="17"/>
        <v>5847.7</v>
      </c>
      <c r="M93" s="119">
        <f t="shared" si="17"/>
        <v>7687.7</v>
      </c>
      <c r="N93" s="71"/>
      <c r="O93" s="71"/>
      <c r="P93" s="71"/>
      <c r="Q93" s="72"/>
      <c r="R93" s="132"/>
      <c r="S93" s="132"/>
      <c r="T93" s="132"/>
      <c r="U93" s="132"/>
      <c r="V93" s="132"/>
      <c r="W93" s="132"/>
    </row>
    <row r="94" spans="1:23" ht="16.5" customHeight="1" thickBot="1">
      <c r="A94" s="40" t="s">
        <v>14</v>
      </c>
      <c r="B94" s="1438" t="s">
        <v>206</v>
      </c>
      <c r="C94" s="1438"/>
      <c r="D94" s="1438"/>
      <c r="E94" s="1438"/>
      <c r="F94" s="1438"/>
      <c r="G94" s="1438"/>
      <c r="H94" s="1438"/>
      <c r="I94" s="1438"/>
      <c r="J94" s="1438"/>
      <c r="K94" s="1438"/>
      <c r="L94" s="1438"/>
      <c r="M94" s="1438"/>
      <c r="N94" s="1438"/>
      <c r="O94" s="1438"/>
      <c r="P94" s="1438"/>
      <c r="Q94" s="1439"/>
      <c r="R94" s="132"/>
      <c r="S94" s="132"/>
      <c r="T94" s="132"/>
      <c r="U94" s="132"/>
      <c r="V94" s="132"/>
      <c r="W94" s="132"/>
    </row>
    <row r="95" spans="1:23" ht="15.75" customHeight="1" thickBot="1">
      <c r="A95" s="41" t="s">
        <v>14</v>
      </c>
      <c r="B95" s="42" t="s">
        <v>12</v>
      </c>
      <c r="C95" s="1363" t="s">
        <v>207</v>
      </c>
      <c r="D95" s="1364"/>
      <c r="E95" s="1365"/>
      <c r="F95" s="1365"/>
      <c r="G95" s="1364"/>
      <c r="H95" s="1364"/>
      <c r="I95" s="1364"/>
      <c r="J95" s="1364"/>
      <c r="K95" s="1364"/>
      <c r="L95" s="1364"/>
      <c r="M95" s="1364"/>
      <c r="N95" s="1364"/>
      <c r="O95" s="1364"/>
      <c r="P95" s="1364"/>
      <c r="Q95" s="1366"/>
      <c r="R95" s="132"/>
      <c r="S95" s="132"/>
      <c r="T95" s="132"/>
      <c r="U95" s="132"/>
      <c r="V95" s="132"/>
      <c r="W95" s="132"/>
    </row>
    <row r="96" spans="1:23" ht="19.2" customHeight="1">
      <c r="A96" s="1376" t="s">
        <v>14</v>
      </c>
      <c r="B96" s="1378" t="s">
        <v>12</v>
      </c>
      <c r="C96" s="1345" t="s">
        <v>12</v>
      </c>
      <c r="D96" s="1338" t="s">
        <v>208</v>
      </c>
      <c r="E96" s="1342" t="s">
        <v>89</v>
      </c>
      <c r="F96" s="1340" t="s">
        <v>182</v>
      </c>
      <c r="G96" s="88" t="s">
        <v>167</v>
      </c>
      <c r="H96" s="89">
        <v>0</v>
      </c>
      <c r="I96" s="50">
        <v>0</v>
      </c>
      <c r="J96" s="90"/>
      <c r="K96" s="91">
        <v>0</v>
      </c>
      <c r="L96" s="92">
        <v>116</v>
      </c>
      <c r="M96" s="52">
        <v>117</v>
      </c>
      <c r="N96" s="277" t="s">
        <v>169</v>
      </c>
      <c r="O96" s="304"/>
      <c r="P96" s="305"/>
      <c r="Q96" s="330"/>
      <c r="R96" s="132"/>
      <c r="S96" s="132"/>
      <c r="T96" s="132"/>
      <c r="U96" s="132"/>
      <c r="V96" s="132"/>
      <c r="W96" s="132"/>
    </row>
    <row r="97" spans="1:23" ht="19.5" customHeight="1">
      <c r="A97" s="1380"/>
      <c r="B97" s="1381"/>
      <c r="C97" s="1382"/>
      <c r="D97" s="1383"/>
      <c r="E97" s="1354"/>
      <c r="F97" s="1515"/>
      <c r="G97" s="257" t="s">
        <v>136</v>
      </c>
      <c r="H97" s="258"/>
      <c r="I97" s="259"/>
      <c r="J97" s="260"/>
      <c r="K97" s="261"/>
      <c r="L97" s="262">
        <v>116</v>
      </c>
      <c r="M97" s="263">
        <v>117</v>
      </c>
      <c r="N97" s="348" t="s">
        <v>168</v>
      </c>
      <c r="O97" s="307" t="s">
        <v>99</v>
      </c>
      <c r="P97" s="308"/>
      <c r="Q97" s="281"/>
      <c r="R97" s="132"/>
      <c r="S97" s="132"/>
      <c r="T97" s="132"/>
      <c r="U97" s="132"/>
      <c r="V97" s="132"/>
      <c r="W97" s="132"/>
    </row>
    <row r="98" spans="1:23" ht="18" customHeight="1">
      <c r="A98" s="1380"/>
      <c r="B98" s="1381"/>
      <c r="C98" s="1382"/>
      <c r="D98" s="1383"/>
      <c r="E98" s="1355"/>
      <c r="F98" s="1386"/>
      <c r="G98" s="257" t="s">
        <v>170</v>
      </c>
      <c r="H98" s="258"/>
      <c r="I98" s="310"/>
      <c r="J98" s="260"/>
      <c r="K98" s="311"/>
      <c r="L98" s="262">
        <v>1317</v>
      </c>
      <c r="M98" s="263">
        <v>1318</v>
      </c>
      <c r="N98" s="348" t="s">
        <v>177</v>
      </c>
      <c r="O98" s="341" t="s">
        <v>99</v>
      </c>
      <c r="P98" s="342"/>
      <c r="Q98" s="343"/>
      <c r="R98" s="132"/>
      <c r="S98" s="132"/>
      <c r="T98" s="132"/>
      <c r="U98" s="132"/>
      <c r="V98" s="132"/>
      <c r="W98" s="132"/>
    </row>
    <row r="99" spans="1:23" ht="18" customHeight="1">
      <c r="A99" s="1380"/>
      <c r="B99" s="1381"/>
      <c r="C99" s="1382"/>
      <c r="D99" s="1383"/>
      <c r="E99" s="1355"/>
      <c r="F99" s="1355"/>
      <c r="G99" s="109"/>
      <c r="H99" s="94"/>
      <c r="I99" s="95"/>
      <c r="J99" s="96"/>
      <c r="K99" s="97"/>
      <c r="L99" s="98"/>
      <c r="M99" s="99"/>
      <c r="N99" s="348" t="s">
        <v>171</v>
      </c>
      <c r="O99" s="341"/>
      <c r="P99" s="342" t="s">
        <v>99</v>
      </c>
      <c r="Q99" s="343"/>
      <c r="R99" s="132"/>
      <c r="S99" s="132"/>
      <c r="T99" s="132"/>
      <c r="U99" s="132"/>
      <c r="V99" s="132"/>
      <c r="W99" s="132"/>
    </row>
    <row r="100" spans="1:23" ht="20.25" customHeight="1" thickBot="1">
      <c r="A100" s="1377"/>
      <c r="B100" s="1379"/>
      <c r="C100" s="1346"/>
      <c r="D100" s="1339"/>
      <c r="E100" s="1341"/>
      <c r="F100" s="1341"/>
      <c r="G100" s="102" t="s">
        <v>13</v>
      </c>
      <c r="H100" s="103">
        <f t="shared" ref="H100:K100" si="18">SUM(H96:H98)</f>
        <v>0</v>
      </c>
      <c r="I100" s="104">
        <f t="shared" si="18"/>
        <v>0</v>
      </c>
      <c r="J100" s="105">
        <f t="shared" si="18"/>
        <v>0</v>
      </c>
      <c r="K100" s="106">
        <f t="shared" si="18"/>
        <v>0</v>
      </c>
      <c r="L100" s="107">
        <f>SUM(L96:L99)</f>
        <v>1549</v>
      </c>
      <c r="M100" s="110">
        <f>SUM(M96:M99)</f>
        <v>1552</v>
      </c>
      <c r="N100" s="347" t="s">
        <v>193</v>
      </c>
      <c r="O100" s="313"/>
      <c r="P100" s="314"/>
      <c r="Q100" s="346"/>
      <c r="R100" s="132"/>
      <c r="S100" s="132"/>
      <c r="T100" s="132"/>
      <c r="U100" s="132"/>
      <c r="V100" s="132"/>
      <c r="W100" s="132"/>
    </row>
    <row r="101" spans="1:23" ht="18.75" customHeight="1">
      <c r="A101" s="1376" t="s">
        <v>14</v>
      </c>
      <c r="B101" s="1378" t="s">
        <v>12</v>
      </c>
      <c r="C101" s="1345" t="s">
        <v>14</v>
      </c>
      <c r="D101" s="1338" t="s">
        <v>209</v>
      </c>
      <c r="E101" s="1342" t="s">
        <v>89</v>
      </c>
      <c r="F101" s="1340" t="s">
        <v>182</v>
      </c>
      <c r="G101" s="88" t="s">
        <v>167</v>
      </c>
      <c r="H101" s="89">
        <v>0</v>
      </c>
      <c r="I101" s="50">
        <v>0</v>
      </c>
      <c r="J101" s="90"/>
      <c r="K101" s="91">
        <v>0</v>
      </c>
      <c r="L101" s="92">
        <v>0</v>
      </c>
      <c r="M101" s="52">
        <v>24</v>
      </c>
      <c r="N101" s="277" t="s">
        <v>169</v>
      </c>
      <c r="O101" s="304" t="s">
        <v>99</v>
      </c>
      <c r="P101" s="305"/>
      <c r="Q101" s="330"/>
      <c r="R101" s="132"/>
      <c r="S101" s="132"/>
      <c r="T101" s="132"/>
      <c r="U101" s="132"/>
      <c r="V101" s="132"/>
      <c r="W101" s="132"/>
    </row>
    <row r="102" spans="1:23" ht="14.25" customHeight="1">
      <c r="A102" s="1380"/>
      <c r="B102" s="1381"/>
      <c r="C102" s="1382"/>
      <c r="D102" s="1383"/>
      <c r="E102" s="1354"/>
      <c r="F102" s="1515"/>
      <c r="G102" s="257" t="s">
        <v>136</v>
      </c>
      <c r="H102" s="258"/>
      <c r="I102" s="259"/>
      <c r="J102" s="260"/>
      <c r="K102" s="261"/>
      <c r="L102" s="262"/>
      <c r="M102" s="263">
        <v>24</v>
      </c>
      <c r="N102" s="348" t="s">
        <v>168</v>
      </c>
      <c r="O102" s="307" t="s">
        <v>99</v>
      </c>
      <c r="P102" s="308"/>
      <c r="Q102" s="281"/>
      <c r="R102" s="132"/>
      <c r="S102" s="132"/>
      <c r="T102" s="132"/>
      <c r="U102" s="132"/>
      <c r="V102" s="132"/>
      <c r="W102" s="132"/>
    </row>
    <row r="103" spans="1:23" ht="20.25" customHeight="1">
      <c r="A103" s="1380"/>
      <c r="B103" s="1381"/>
      <c r="C103" s="1382"/>
      <c r="D103" s="1383"/>
      <c r="E103" s="1355"/>
      <c r="F103" s="1386"/>
      <c r="G103" s="257" t="s">
        <v>170</v>
      </c>
      <c r="H103" s="258"/>
      <c r="I103" s="310"/>
      <c r="J103" s="260"/>
      <c r="K103" s="311"/>
      <c r="L103" s="262"/>
      <c r="M103" s="263">
        <v>267</v>
      </c>
      <c r="N103" s="348" t="s">
        <v>177</v>
      </c>
      <c r="O103" s="341"/>
      <c r="P103" s="342" t="s">
        <v>99</v>
      </c>
      <c r="Q103" s="343"/>
      <c r="R103" s="132"/>
      <c r="S103" s="132"/>
      <c r="T103" s="132"/>
      <c r="U103" s="132"/>
      <c r="V103" s="132"/>
      <c r="W103" s="132"/>
    </row>
    <row r="104" spans="1:23" ht="17.25" customHeight="1">
      <c r="A104" s="1380"/>
      <c r="B104" s="1381"/>
      <c r="C104" s="1382"/>
      <c r="D104" s="1383"/>
      <c r="E104" s="1355"/>
      <c r="F104" s="1355"/>
      <c r="G104" s="109"/>
      <c r="H104" s="94"/>
      <c r="I104" s="95"/>
      <c r="J104" s="96"/>
      <c r="K104" s="97"/>
      <c r="L104" s="98"/>
      <c r="M104" s="99"/>
      <c r="N104" s="348" t="s">
        <v>171</v>
      </c>
      <c r="O104" s="341"/>
      <c r="P104" s="342" t="s">
        <v>99</v>
      </c>
      <c r="Q104" s="343"/>
      <c r="R104" s="132"/>
      <c r="S104" s="132"/>
      <c r="T104" s="132"/>
      <c r="U104" s="132"/>
      <c r="V104" s="132"/>
      <c r="W104" s="132"/>
    </row>
    <row r="105" spans="1:23" ht="15" customHeight="1" thickBot="1">
      <c r="A105" s="1377"/>
      <c r="B105" s="1379"/>
      <c r="C105" s="1346"/>
      <c r="D105" s="1339"/>
      <c r="E105" s="1341"/>
      <c r="F105" s="1341"/>
      <c r="G105" s="102" t="s">
        <v>13</v>
      </c>
      <c r="H105" s="103">
        <f t="shared" ref="H105:K105" si="19">SUM(H101:H103)</f>
        <v>0</v>
      </c>
      <c r="I105" s="104">
        <f t="shared" si="19"/>
        <v>0</v>
      </c>
      <c r="J105" s="105">
        <f t="shared" si="19"/>
        <v>0</v>
      </c>
      <c r="K105" s="106">
        <f t="shared" si="19"/>
        <v>0</v>
      </c>
      <c r="L105" s="107">
        <f>SUM(L101:L104)</f>
        <v>0</v>
      </c>
      <c r="M105" s="110">
        <f>SUM(M101:M104)</f>
        <v>315</v>
      </c>
      <c r="N105" s="347" t="s">
        <v>193</v>
      </c>
      <c r="O105" s="313"/>
      <c r="P105" s="314"/>
      <c r="Q105" s="346"/>
      <c r="R105" s="132"/>
      <c r="S105" s="132"/>
      <c r="T105" s="132"/>
      <c r="U105" s="132"/>
      <c r="V105" s="132"/>
      <c r="W105" s="132"/>
    </row>
    <row r="106" spans="1:23" ht="15" customHeight="1">
      <c r="A106" s="1376" t="s">
        <v>14</v>
      </c>
      <c r="B106" s="1378" t="s">
        <v>12</v>
      </c>
      <c r="C106" s="1345" t="s">
        <v>58</v>
      </c>
      <c r="D106" s="1338" t="s">
        <v>210</v>
      </c>
      <c r="E106" s="1342" t="s">
        <v>89</v>
      </c>
      <c r="F106" s="1340" t="s">
        <v>182</v>
      </c>
      <c r="G106" s="88" t="s">
        <v>167</v>
      </c>
      <c r="H106" s="89">
        <v>0</v>
      </c>
      <c r="I106" s="50">
        <v>0</v>
      </c>
      <c r="J106" s="90"/>
      <c r="K106" s="91">
        <v>0</v>
      </c>
      <c r="L106" s="92">
        <v>0</v>
      </c>
      <c r="M106" s="52">
        <v>75</v>
      </c>
      <c r="N106" s="277" t="s">
        <v>169</v>
      </c>
      <c r="O106" s="359"/>
      <c r="P106" s="305" t="s">
        <v>99</v>
      </c>
      <c r="Q106" s="330"/>
      <c r="R106" s="132"/>
      <c r="S106" s="132"/>
      <c r="T106" s="132"/>
      <c r="U106" s="132"/>
      <c r="V106" s="132"/>
      <c r="W106" s="132"/>
    </row>
    <row r="107" spans="1:23" ht="16.5" customHeight="1">
      <c r="A107" s="1380"/>
      <c r="B107" s="1381"/>
      <c r="C107" s="1382"/>
      <c r="D107" s="1383"/>
      <c r="E107" s="1354"/>
      <c r="F107" s="1515"/>
      <c r="G107" s="257" t="s">
        <v>136</v>
      </c>
      <c r="H107" s="258"/>
      <c r="I107" s="259"/>
      <c r="J107" s="260"/>
      <c r="K107" s="261"/>
      <c r="L107" s="262"/>
      <c r="M107" s="263">
        <v>75</v>
      </c>
      <c r="N107" s="348" t="s">
        <v>168</v>
      </c>
      <c r="O107" s="354"/>
      <c r="P107" s="308" t="s">
        <v>99</v>
      </c>
      <c r="Q107" s="281"/>
      <c r="R107" s="132"/>
      <c r="S107" s="132"/>
      <c r="T107" s="132"/>
      <c r="U107" s="132"/>
      <c r="V107" s="132"/>
      <c r="W107" s="132"/>
    </row>
    <row r="108" spans="1:23" ht="15" customHeight="1">
      <c r="A108" s="1380"/>
      <c r="B108" s="1381"/>
      <c r="C108" s="1382"/>
      <c r="D108" s="1383"/>
      <c r="E108" s="1355"/>
      <c r="F108" s="1386"/>
      <c r="G108" s="257" t="s">
        <v>170</v>
      </c>
      <c r="H108" s="258"/>
      <c r="I108" s="310"/>
      <c r="J108" s="260"/>
      <c r="K108" s="311"/>
      <c r="L108" s="262"/>
      <c r="M108" s="263">
        <v>845</v>
      </c>
      <c r="N108" s="348" t="s">
        <v>177</v>
      </c>
      <c r="O108" s="335"/>
      <c r="P108" s="342" t="s">
        <v>99</v>
      </c>
      <c r="Q108" s="343"/>
      <c r="R108" s="132"/>
      <c r="S108" s="132"/>
      <c r="T108" s="132"/>
      <c r="U108" s="132"/>
      <c r="V108" s="132"/>
      <c r="W108" s="132"/>
    </row>
    <row r="109" spans="1:23" ht="15" customHeight="1">
      <c r="A109" s="1380"/>
      <c r="B109" s="1381"/>
      <c r="C109" s="1382"/>
      <c r="D109" s="1383"/>
      <c r="E109" s="1355"/>
      <c r="F109" s="1355"/>
      <c r="G109" s="109"/>
      <c r="H109" s="94"/>
      <c r="I109" s="95"/>
      <c r="J109" s="96"/>
      <c r="K109" s="97"/>
      <c r="L109" s="98"/>
      <c r="M109" s="99"/>
      <c r="N109" s="348" t="s">
        <v>171</v>
      </c>
      <c r="O109" s="335"/>
      <c r="P109" s="342"/>
      <c r="Q109" s="343" t="s">
        <v>99</v>
      </c>
      <c r="R109" s="132"/>
      <c r="S109" s="132"/>
      <c r="T109" s="132"/>
      <c r="U109" s="132"/>
      <c r="V109" s="132"/>
      <c r="W109" s="132"/>
    </row>
    <row r="110" spans="1:23" ht="15" customHeight="1" thickBot="1">
      <c r="A110" s="1377"/>
      <c r="B110" s="1379"/>
      <c r="C110" s="1346"/>
      <c r="D110" s="1339"/>
      <c r="E110" s="1341"/>
      <c r="F110" s="1341"/>
      <c r="G110" s="102" t="s">
        <v>13</v>
      </c>
      <c r="H110" s="103">
        <f t="shared" ref="H110:K110" si="20">SUM(H106:H108)</f>
        <v>0</v>
      </c>
      <c r="I110" s="104">
        <f t="shared" si="20"/>
        <v>0</v>
      </c>
      <c r="J110" s="105">
        <f t="shared" si="20"/>
        <v>0</v>
      </c>
      <c r="K110" s="106">
        <f t="shared" si="20"/>
        <v>0</v>
      </c>
      <c r="L110" s="107">
        <f>SUM(L106:L109)</f>
        <v>0</v>
      </c>
      <c r="M110" s="110">
        <f>SUM(M106:M109)</f>
        <v>995</v>
      </c>
      <c r="N110" s="347" t="s">
        <v>193</v>
      </c>
      <c r="O110" s="338"/>
      <c r="P110" s="339"/>
      <c r="Q110" s="274"/>
      <c r="R110" s="132"/>
      <c r="S110" s="132"/>
      <c r="T110" s="132"/>
      <c r="U110" s="132"/>
      <c r="V110" s="132"/>
      <c r="W110" s="132"/>
    </row>
    <row r="111" spans="1:23" ht="14.25" customHeight="1">
      <c r="A111" s="1376" t="s">
        <v>14</v>
      </c>
      <c r="B111" s="1378" t="s">
        <v>12</v>
      </c>
      <c r="C111" s="1345" t="s">
        <v>59</v>
      </c>
      <c r="D111" s="1338" t="s">
        <v>211</v>
      </c>
      <c r="E111" s="1342" t="s">
        <v>89</v>
      </c>
      <c r="F111" s="1340" t="s">
        <v>212</v>
      </c>
      <c r="G111" s="88" t="s">
        <v>167</v>
      </c>
      <c r="H111" s="89">
        <v>0</v>
      </c>
      <c r="I111" s="50">
        <v>0</v>
      </c>
      <c r="J111" s="90"/>
      <c r="K111" s="91">
        <v>0</v>
      </c>
      <c r="L111" s="92">
        <v>0</v>
      </c>
      <c r="M111" s="52">
        <v>0</v>
      </c>
      <c r="N111" s="277" t="s">
        <v>169</v>
      </c>
      <c r="O111" s="304"/>
      <c r="P111" s="305" t="s">
        <v>99</v>
      </c>
      <c r="Q111" s="330"/>
      <c r="R111" s="132"/>
      <c r="S111" s="132"/>
      <c r="T111" s="132"/>
      <c r="U111" s="132"/>
      <c r="V111" s="132"/>
      <c r="W111" s="132"/>
    </row>
    <row r="112" spans="1:23" ht="15" customHeight="1">
      <c r="A112" s="1380"/>
      <c r="B112" s="1381"/>
      <c r="C112" s="1382"/>
      <c r="D112" s="1383"/>
      <c r="E112" s="1354"/>
      <c r="F112" s="1515"/>
      <c r="G112" s="257" t="s">
        <v>136</v>
      </c>
      <c r="H112" s="258"/>
      <c r="I112" s="259"/>
      <c r="J112" s="260"/>
      <c r="K112" s="261"/>
      <c r="L112" s="262"/>
      <c r="M112" s="263"/>
      <c r="N112" s="348" t="s">
        <v>168</v>
      </c>
      <c r="O112" s="307"/>
      <c r="P112" s="308" t="s">
        <v>99</v>
      </c>
      <c r="Q112" s="281"/>
      <c r="R112" s="132"/>
      <c r="S112" s="132"/>
      <c r="T112" s="132"/>
      <c r="U112" s="132"/>
      <c r="V112" s="132"/>
      <c r="W112" s="132"/>
    </row>
    <row r="113" spans="1:23" ht="15.75" customHeight="1">
      <c r="A113" s="1380"/>
      <c r="B113" s="1381"/>
      <c r="C113" s="1382"/>
      <c r="D113" s="1383"/>
      <c r="E113" s="1355"/>
      <c r="F113" s="1386"/>
      <c r="G113" s="109" t="s">
        <v>170</v>
      </c>
      <c r="H113" s="94"/>
      <c r="I113" s="95"/>
      <c r="J113" s="96"/>
      <c r="K113" s="97"/>
      <c r="L113" s="98"/>
      <c r="M113" s="99"/>
      <c r="N113" s="348" t="s">
        <v>177</v>
      </c>
      <c r="O113" s="341"/>
      <c r="P113" s="342" t="s">
        <v>99</v>
      </c>
      <c r="Q113" s="343"/>
      <c r="R113" s="132"/>
      <c r="S113" s="132"/>
      <c r="T113" s="132"/>
      <c r="U113" s="132"/>
      <c r="V113" s="132"/>
      <c r="W113" s="132"/>
    </row>
    <row r="114" spans="1:23" ht="15.75" customHeight="1">
      <c r="A114" s="1380"/>
      <c r="B114" s="1381"/>
      <c r="C114" s="1382"/>
      <c r="D114" s="1383"/>
      <c r="E114" s="1355"/>
      <c r="F114" s="1355"/>
      <c r="G114" s="109"/>
      <c r="H114" s="94"/>
      <c r="I114" s="95"/>
      <c r="J114" s="96"/>
      <c r="K114" s="97"/>
      <c r="L114" s="98"/>
      <c r="M114" s="99"/>
      <c r="N114" s="348" t="s">
        <v>171</v>
      </c>
      <c r="O114" s="341"/>
      <c r="P114" s="342"/>
      <c r="Q114" s="343" t="s">
        <v>99</v>
      </c>
      <c r="R114" s="132"/>
      <c r="S114" s="132"/>
      <c r="T114" s="132"/>
      <c r="U114" s="132"/>
      <c r="V114" s="132"/>
      <c r="W114" s="132"/>
    </row>
    <row r="115" spans="1:23" ht="29.25" customHeight="1" thickBot="1">
      <c r="A115" s="1377"/>
      <c r="B115" s="1379"/>
      <c r="C115" s="1346"/>
      <c r="D115" s="1339"/>
      <c r="E115" s="1341"/>
      <c r="F115" s="1341"/>
      <c r="G115" s="102" t="s">
        <v>13</v>
      </c>
      <c r="H115" s="103">
        <f t="shared" ref="H115:M115" si="21">SUM(H111:H113)</f>
        <v>0</v>
      </c>
      <c r="I115" s="104">
        <f t="shared" si="21"/>
        <v>0</v>
      </c>
      <c r="J115" s="105">
        <f t="shared" si="21"/>
        <v>0</v>
      </c>
      <c r="K115" s="106">
        <f t="shared" si="21"/>
        <v>0</v>
      </c>
      <c r="L115" s="107">
        <f t="shared" si="21"/>
        <v>0</v>
      </c>
      <c r="M115" s="110">
        <f t="shared" si="21"/>
        <v>0</v>
      </c>
      <c r="N115" s="345" t="s">
        <v>213</v>
      </c>
      <c r="O115" s="313"/>
      <c r="P115" s="314"/>
      <c r="Q115" s="346"/>
      <c r="R115" s="132"/>
      <c r="S115" s="132"/>
      <c r="T115" s="132"/>
      <c r="U115" s="132"/>
      <c r="V115" s="132"/>
      <c r="W115" s="132"/>
    </row>
    <row r="116" spans="1:23" ht="15.75" customHeight="1">
      <c r="A116" s="1376" t="s">
        <v>14</v>
      </c>
      <c r="B116" s="1378" t="s">
        <v>12</v>
      </c>
      <c r="C116" s="1345" t="s">
        <v>63</v>
      </c>
      <c r="D116" s="1338" t="s">
        <v>214</v>
      </c>
      <c r="E116" s="1342" t="s">
        <v>89</v>
      </c>
      <c r="F116" s="1340" t="s">
        <v>215</v>
      </c>
      <c r="G116" s="88" t="s">
        <v>167</v>
      </c>
      <c r="H116" s="89">
        <v>0</v>
      </c>
      <c r="I116" s="50">
        <v>0</v>
      </c>
      <c r="J116" s="90"/>
      <c r="K116" s="91">
        <v>0</v>
      </c>
      <c r="L116" s="92">
        <v>82</v>
      </c>
      <c r="M116" s="52">
        <v>82</v>
      </c>
      <c r="N116" s="277" t="s">
        <v>169</v>
      </c>
      <c r="O116" s="359"/>
      <c r="P116" s="350"/>
      <c r="Q116" s="256"/>
      <c r="R116" s="132"/>
      <c r="S116" s="132"/>
      <c r="T116" s="132"/>
      <c r="U116" s="132"/>
      <c r="V116" s="132"/>
      <c r="W116" s="132"/>
    </row>
    <row r="117" spans="1:23" ht="13.5" customHeight="1">
      <c r="A117" s="1380"/>
      <c r="B117" s="1381"/>
      <c r="C117" s="1382"/>
      <c r="D117" s="1383"/>
      <c r="E117" s="1354"/>
      <c r="F117" s="1515"/>
      <c r="G117" s="257" t="s">
        <v>136</v>
      </c>
      <c r="H117" s="258"/>
      <c r="I117" s="259"/>
      <c r="J117" s="260"/>
      <c r="K117" s="261"/>
      <c r="L117" s="262">
        <v>0</v>
      </c>
      <c r="M117" s="263">
        <v>0</v>
      </c>
      <c r="N117" s="348" t="s">
        <v>168</v>
      </c>
      <c r="O117" s="307" t="s">
        <v>99</v>
      </c>
      <c r="P117" s="355"/>
      <c r="Q117" s="267"/>
      <c r="R117" s="132"/>
      <c r="S117" s="132"/>
      <c r="T117" s="132"/>
      <c r="U117" s="132"/>
      <c r="V117" s="132"/>
      <c r="W117" s="132"/>
    </row>
    <row r="118" spans="1:23" ht="15" customHeight="1">
      <c r="A118" s="1380"/>
      <c r="B118" s="1381"/>
      <c r="C118" s="1382"/>
      <c r="D118" s="1383"/>
      <c r="E118" s="1355"/>
      <c r="F118" s="1386"/>
      <c r="G118" s="257" t="s">
        <v>170</v>
      </c>
      <c r="H118" s="258"/>
      <c r="I118" s="310"/>
      <c r="J118" s="260"/>
      <c r="K118" s="311"/>
      <c r="L118" s="262">
        <v>465</v>
      </c>
      <c r="M118" s="263">
        <v>466</v>
      </c>
      <c r="N118" s="348" t="s">
        <v>177</v>
      </c>
      <c r="O118" s="341" t="s">
        <v>99</v>
      </c>
      <c r="P118" s="336"/>
      <c r="Q118" s="269"/>
      <c r="R118" s="132"/>
      <c r="S118" s="132"/>
      <c r="T118" s="132"/>
      <c r="U118" s="132"/>
      <c r="V118" s="132"/>
      <c r="W118" s="132"/>
    </row>
    <row r="119" spans="1:23" ht="15" customHeight="1">
      <c r="A119" s="1380"/>
      <c r="B119" s="1381"/>
      <c r="C119" s="1382"/>
      <c r="D119" s="1383"/>
      <c r="E119" s="1355"/>
      <c r="F119" s="1355"/>
      <c r="G119" s="109"/>
      <c r="H119" s="94"/>
      <c r="I119" s="95"/>
      <c r="J119" s="96"/>
      <c r="K119" s="97"/>
      <c r="L119" s="98"/>
      <c r="M119" s="99"/>
      <c r="N119" s="348" t="s">
        <v>171</v>
      </c>
      <c r="O119" s="335"/>
      <c r="P119" s="336"/>
      <c r="Q119" s="269"/>
      <c r="R119" s="132"/>
      <c r="S119" s="132"/>
      <c r="T119" s="132"/>
      <c r="U119" s="132"/>
      <c r="V119" s="132"/>
      <c r="W119" s="132"/>
    </row>
    <row r="120" spans="1:23" ht="13.5" customHeight="1" thickBot="1">
      <c r="A120" s="1377"/>
      <c r="B120" s="1379"/>
      <c r="C120" s="1346"/>
      <c r="D120" s="1339"/>
      <c r="E120" s="1341"/>
      <c r="F120" s="1341"/>
      <c r="G120" s="102" t="s">
        <v>13</v>
      </c>
      <c r="H120" s="103">
        <f t="shared" ref="H120:M120" si="22">SUM(H116:H118)</f>
        <v>0</v>
      </c>
      <c r="I120" s="104">
        <f t="shared" si="22"/>
        <v>0</v>
      </c>
      <c r="J120" s="105">
        <f t="shared" si="22"/>
        <v>0</v>
      </c>
      <c r="K120" s="106">
        <f t="shared" si="22"/>
        <v>0</v>
      </c>
      <c r="L120" s="107">
        <f t="shared" si="22"/>
        <v>547</v>
      </c>
      <c r="M120" s="110">
        <f t="shared" si="22"/>
        <v>548</v>
      </c>
      <c r="N120" s="347" t="s">
        <v>193</v>
      </c>
      <c r="O120" s="338"/>
      <c r="P120" s="339"/>
      <c r="Q120" s="274"/>
      <c r="R120" s="132"/>
      <c r="S120" s="132"/>
      <c r="T120" s="132"/>
      <c r="U120" s="132"/>
      <c r="V120" s="132"/>
      <c r="W120" s="132"/>
    </row>
    <row r="121" spans="1:23" ht="15.75" customHeight="1">
      <c r="A121" s="1376" t="s">
        <v>14</v>
      </c>
      <c r="B121" s="1378" t="s">
        <v>12</v>
      </c>
      <c r="C121" s="1345" t="s">
        <v>64</v>
      </c>
      <c r="D121" s="1338" t="s">
        <v>216</v>
      </c>
      <c r="E121" s="1342" t="s">
        <v>89</v>
      </c>
      <c r="F121" s="1340" t="s">
        <v>182</v>
      </c>
      <c r="G121" s="88" t="s">
        <v>167</v>
      </c>
      <c r="H121" s="89">
        <v>0</v>
      </c>
      <c r="I121" s="50">
        <v>0</v>
      </c>
      <c r="J121" s="90"/>
      <c r="K121" s="91">
        <v>0</v>
      </c>
      <c r="L121" s="92">
        <v>9</v>
      </c>
      <c r="M121" s="52">
        <v>9</v>
      </c>
      <c r="N121" s="277" t="s">
        <v>169</v>
      </c>
      <c r="O121" s="359"/>
      <c r="P121" s="350"/>
      <c r="Q121" s="256"/>
      <c r="R121" s="132"/>
      <c r="S121" s="132"/>
      <c r="T121" s="132"/>
      <c r="U121" s="132"/>
      <c r="V121" s="132"/>
      <c r="W121" s="132"/>
    </row>
    <row r="122" spans="1:23" ht="14.25" customHeight="1">
      <c r="A122" s="1380"/>
      <c r="B122" s="1381"/>
      <c r="C122" s="1382"/>
      <c r="D122" s="1383"/>
      <c r="E122" s="1354"/>
      <c r="F122" s="1515"/>
      <c r="G122" s="257" t="s">
        <v>136</v>
      </c>
      <c r="H122" s="258"/>
      <c r="I122" s="259"/>
      <c r="J122" s="260"/>
      <c r="K122" s="261"/>
      <c r="L122" s="262"/>
      <c r="M122" s="263"/>
      <c r="N122" s="348" t="s">
        <v>168</v>
      </c>
      <c r="O122" s="354"/>
      <c r="P122" s="355"/>
      <c r="Q122" s="267"/>
      <c r="R122" s="132"/>
      <c r="S122" s="132"/>
      <c r="T122" s="132"/>
      <c r="U122" s="132"/>
      <c r="V122" s="132"/>
      <c r="W122" s="132"/>
    </row>
    <row r="123" spans="1:23" ht="12" customHeight="1">
      <c r="A123" s="1380"/>
      <c r="B123" s="1381"/>
      <c r="C123" s="1382"/>
      <c r="D123" s="1383"/>
      <c r="E123" s="1355"/>
      <c r="F123" s="1386"/>
      <c r="G123" s="257" t="s">
        <v>170</v>
      </c>
      <c r="H123" s="258"/>
      <c r="I123" s="310"/>
      <c r="J123" s="260"/>
      <c r="K123" s="311"/>
      <c r="L123" s="262">
        <v>49</v>
      </c>
      <c r="M123" s="263">
        <v>49</v>
      </c>
      <c r="N123" s="348" t="s">
        <v>177</v>
      </c>
      <c r="O123" s="335" t="s">
        <v>99</v>
      </c>
      <c r="P123" s="336"/>
      <c r="Q123" s="269"/>
      <c r="R123" s="132"/>
      <c r="S123" s="132"/>
      <c r="T123" s="132"/>
      <c r="U123" s="132"/>
      <c r="V123" s="132"/>
      <c r="W123" s="132"/>
    </row>
    <row r="124" spans="1:23" ht="12" customHeight="1">
      <c r="A124" s="1380"/>
      <c r="B124" s="1381"/>
      <c r="C124" s="1382"/>
      <c r="D124" s="1383"/>
      <c r="E124" s="1355"/>
      <c r="F124" s="1355"/>
      <c r="G124" s="109"/>
      <c r="H124" s="94"/>
      <c r="I124" s="95"/>
      <c r="J124" s="96"/>
      <c r="K124" s="97"/>
      <c r="L124" s="98"/>
      <c r="M124" s="99"/>
      <c r="N124" s="348" t="s">
        <v>171</v>
      </c>
      <c r="O124" s="335"/>
      <c r="P124" s="336"/>
      <c r="Q124" s="269"/>
      <c r="R124" s="132"/>
      <c r="S124" s="132"/>
      <c r="T124" s="132"/>
      <c r="U124" s="132"/>
      <c r="V124" s="132"/>
      <c r="W124" s="132"/>
    </row>
    <row r="125" spans="1:23" ht="13.5" customHeight="1" thickBot="1">
      <c r="A125" s="1377"/>
      <c r="B125" s="1379"/>
      <c r="C125" s="1346"/>
      <c r="D125" s="1339"/>
      <c r="E125" s="1341"/>
      <c r="F125" s="1341"/>
      <c r="G125" s="102" t="s">
        <v>13</v>
      </c>
      <c r="H125" s="103">
        <f t="shared" ref="H125:K125" si="23">SUM(H121:H123)</f>
        <v>0</v>
      </c>
      <c r="I125" s="104">
        <f t="shared" si="23"/>
        <v>0</v>
      </c>
      <c r="J125" s="105">
        <f t="shared" si="23"/>
        <v>0</v>
      </c>
      <c r="K125" s="106">
        <f t="shared" si="23"/>
        <v>0</v>
      </c>
      <c r="L125" s="107">
        <f>SUM(L121:L124)</f>
        <v>58</v>
      </c>
      <c r="M125" s="110">
        <f>SUM(M121:M124)</f>
        <v>58</v>
      </c>
      <c r="N125" s="347" t="s">
        <v>193</v>
      </c>
      <c r="O125" s="338"/>
      <c r="P125" s="339"/>
      <c r="Q125" s="274"/>
      <c r="R125" s="132"/>
      <c r="S125" s="132"/>
      <c r="T125" s="132"/>
      <c r="U125" s="132"/>
      <c r="V125" s="132"/>
      <c r="W125" s="132"/>
    </row>
    <row r="126" spans="1:23" ht="15.75" customHeight="1">
      <c r="A126" s="1376" t="s">
        <v>14</v>
      </c>
      <c r="B126" s="1378" t="s">
        <v>12</v>
      </c>
      <c r="C126" s="1345" t="s">
        <v>65</v>
      </c>
      <c r="D126" s="1338" t="s">
        <v>217</v>
      </c>
      <c r="E126" s="1342" t="s">
        <v>89</v>
      </c>
      <c r="F126" s="1340" t="s">
        <v>182</v>
      </c>
      <c r="G126" s="88" t="s">
        <v>167</v>
      </c>
      <c r="H126" s="89">
        <v>0</v>
      </c>
      <c r="I126" s="50">
        <v>0</v>
      </c>
      <c r="J126" s="90"/>
      <c r="K126" s="91">
        <v>0</v>
      </c>
      <c r="L126" s="92">
        <v>0</v>
      </c>
      <c r="M126" s="52">
        <v>29</v>
      </c>
      <c r="N126" s="277" t="s">
        <v>169</v>
      </c>
      <c r="O126" s="304"/>
      <c r="P126" s="305" t="s">
        <v>99</v>
      </c>
      <c r="Q126" s="330"/>
      <c r="R126" s="132"/>
      <c r="S126" s="132"/>
      <c r="T126" s="132"/>
      <c r="U126" s="132"/>
      <c r="V126" s="132"/>
      <c r="W126" s="132"/>
    </row>
    <row r="127" spans="1:23" ht="13.5" customHeight="1">
      <c r="A127" s="1380"/>
      <c r="B127" s="1381"/>
      <c r="C127" s="1382"/>
      <c r="D127" s="1383"/>
      <c r="E127" s="1354"/>
      <c r="F127" s="1515"/>
      <c r="G127" s="257" t="s">
        <v>136</v>
      </c>
      <c r="H127" s="258"/>
      <c r="I127" s="259"/>
      <c r="J127" s="260"/>
      <c r="K127" s="261"/>
      <c r="L127" s="262"/>
      <c r="M127" s="263">
        <v>0</v>
      </c>
      <c r="N127" s="348" t="s">
        <v>168</v>
      </c>
      <c r="O127" s="307"/>
      <c r="P127" s="308" t="s">
        <v>99</v>
      </c>
      <c r="Q127" s="281"/>
      <c r="R127" s="132"/>
      <c r="S127" s="132"/>
      <c r="T127" s="132"/>
      <c r="U127" s="132"/>
      <c r="V127" s="132"/>
      <c r="W127" s="132"/>
    </row>
    <row r="128" spans="1:23" ht="14.25" customHeight="1">
      <c r="A128" s="1380"/>
      <c r="B128" s="1381"/>
      <c r="C128" s="1382"/>
      <c r="D128" s="1383"/>
      <c r="E128" s="1355"/>
      <c r="F128" s="1386"/>
      <c r="G128" s="257" t="s">
        <v>170</v>
      </c>
      <c r="H128" s="258"/>
      <c r="I128" s="310"/>
      <c r="J128" s="260"/>
      <c r="K128" s="311"/>
      <c r="L128" s="262"/>
      <c r="M128" s="263">
        <v>164</v>
      </c>
      <c r="N128" s="348" t="s">
        <v>177</v>
      </c>
      <c r="O128" s="341"/>
      <c r="P128" s="342" t="s">
        <v>99</v>
      </c>
      <c r="Q128" s="343"/>
      <c r="R128" s="132"/>
      <c r="S128" s="132"/>
      <c r="T128" s="132"/>
      <c r="U128" s="132"/>
      <c r="V128" s="132"/>
      <c r="W128" s="132"/>
    </row>
    <row r="129" spans="1:23" ht="16.5" customHeight="1">
      <c r="A129" s="1380"/>
      <c r="B129" s="1381"/>
      <c r="C129" s="1382"/>
      <c r="D129" s="1383"/>
      <c r="E129" s="1355"/>
      <c r="F129" s="1355"/>
      <c r="G129" s="109"/>
      <c r="H129" s="94"/>
      <c r="I129" s="95"/>
      <c r="J129" s="96"/>
      <c r="K129" s="97"/>
      <c r="L129" s="98"/>
      <c r="M129" s="99"/>
      <c r="N129" s="348" t="s">
        <v>171</v>
      </c>
      <c r="O129" s="341"/>
      <c r="P129" s="342" t="s">
        <v>99</v>
      </c>
      <c r="Q129" s="343"/>
      <c r="R129" s="132"/>
      <c r="S129" s="132"/>
      <c r="T129" s="132"/>
      <c r="U129" s="132"/>
      <c r="V129" s="132"/>
      <c r="W129" s="132"/>
    </row>
    <row r="130" spans="1:23" ht="14.25" customHeight="1" thickBot="1">
      <c r="A130" s="1377"/>
      <c r="B130" s="1379"/>
      <c r="C130" s="1346"/>
      <c r="D130" s="1339"/>
      <c r="E130" s="1341"/>
      <c r="F130" s="1341"/>
      <c r="G130" s="102" t="s">
        <v>13</v>
      </c>
      <c r="H130" s="103">
        <f t="shared" ref="H130:K130" si="24">SUM(H126:H128)</f>
        <v>0</v>
      </c>
      <c r="I130" s="104">
        <f t="shared" si="24"/>
        <v>0</v>
      </c>
      <c r="J130" s="105">
        <f t="shared" si="24"/>
        <v>0</v>
      </c>
      <c r="K130" s="106">
        <f t="shared" si="24"/>
        <v>0</v>
      </c>
      <c r="L130" s="107">
        <f>SUM(L126:L129)</f>
        <v>0</v>
      </c>
      <c r="M130" s="110">
        <f>SUM(M126:M129)</f>
        <v>193</v>
      </c>
      <c r="N130" s="347" t="s">
        <v>193</v>
      </c>
      <c r="O130" s="313"/>
      <c r="P130" s="314"/>
      <c r="Q130" s="346"/>
      <c r="R130" s="132"/>
      <c r="S130" s="132"/>
      <c r="T130" s="132"/>
      <c r="U130" s="132"/>
      <c r="V130" s="132"/>
      <c r="W130" s="132"/>
    </row>
    <row r="131" spans="1:23" ht="16.8" customHeight="1">
      <c r="A131" s="1376" t="s">
        <v>14</v>
      </c>
      <c r="B131" s="1378" t="s">
        <v>12</v>
      </c>
      <c r="C131" s="1345" t="s">
        <v>66</v>
      </c>
      <c r="D131" s="1338" t="s">
        <v>218</v>
      </c>
      <c r="E131" s="1342" t="s">
        <v>89</v>
      </c>
      <c r="F131" s="1340" t="s">
        <v>219</v>
      </c>
      <c r="G131" s="88" t="s">
        <v>167</v>
      </c>
      <c r="H131" s="89">
        <v>0</v>
      </c>
      <c r="I131" s="50">
        <v>0</v>
      </c>
      <c r="J131" s="90"/>
      <c r="K131" s="91">
        <v>0</v>
      </c>
      <c r="L131" s="92">
        <v>0</v>
      </c>
      <c r="M131" s="52">
        <v>195.5</v>
      </c>
      <c r="N131" s="277" t="s">
        <v>169</v>
      </c>
      <c r="O131" s="359"/>
      <c r="P131" s="305" t="s">
        <v>99</v>
      </c>
      <c r="Q131" s="256"/>
      <c r="R131" s="132"/>
      <c r="S131" s="132"/>
      <c r="T131" s="132"/>
      <c r="U131" s="132"/>
      <c r="V131" s="132"/>
      <c r="W131" s="132"/>
    </row>
    <row r="132" spans="1:23" ht="18.75" customHeight="1">
      <c r="A132" s="1380"/>
      <c r="B132" s="1381"/>
      <c r="C132" s="1382"/>
      <c r="D132" s="1383"/>
      <c r="E132" s="1354"/>
      <c r="F132" s="1515"/>
      <c r="G132" s="257" t="s">
        <v>136</v>
      </c>
      <c r="H132" s="258"/>
      <c r="I132" s="259"/>
      <c r="J132" s="260"/>
      <c r="K132" s="261"/>
      <c r="L132" s="262"/>
      <c r="M132" s="263"/>
      <c r="N132" s="348" t="s">
        <v>168</v>
      </c>
      <c r="O132" s="354"/>
      <c r="P132" s="308" t="s">
        <v>99</v>
      </c>
      <c r="Q132" s="267"/>
      <c r="R132" s="132"/>
      <c r="S132" s="132"/>
      <c r="T132" s="132"/>
      <c r="U132" s="132"/>
      <c r="V132" s="132"/>
      <c r="W132" s="132"/>
    </row>
    <row r="133" spans="1:23" ht="18" customHeight="1">
      <c r="A133" s="1380"/>
      <c r="B133" s="1381"/>
      <c r="C133" s="1382"/>
      <c r="D133" s="1383"/>
      <c r="E133" s="1355"/>
      <c r="F133" s="1386"/>
      <c r="G133" s="257" t="s">
        <v>170</v>
      </c>
      <c r="H133" s="258"/>
      <c r="I133" s="310"/>
      <c r="J133" s="260"/>
      <c r="K133" s="311"/>
      <c r="L133" s="262"/>
      <c r="M133" s="263">
        <v>1108</v>
      </c>
      <c r="N133" s="348" t="s">
        <v>177</v>
      </c>
      <c r="O133" s="335"/>
      <c r="P133" s="342" t="s">
        <v>99</v>
      </c>
      <c r="Q133" s="269"/>
      <c r="R133" s="132"/>
      <c r="S133" s="132"/>
      <c r="T133" s="132"/>
      <c r="U133" s="132"/>
      <c r="V133" s="132"/>
      <c r="W133" s="132"/>
    </row>
    <row r="134" spans="1:23" ht="14.25" customHeight="1">
      <c r="A134" s="1380"/>
      <c r="B134" s="1381"/>
      <c r="C134" s="1382"/>
      <c r="D134" s="1383"/>
      <c r="E134" s="1355"/>
      <c r="F134" s="1355"/>
      <c r="G134" s="109"/>
      <c r="H134" s="94"/>
      <c r="I134" s="95"/>
      <c r="J134" s="96"/>
      <c r="K134" s="97"/>
      <c r="L134" s="98"/>
      <c r="M134" s="99"/>
      <c r="N134" s="348" t="s">
        <v>171</v>
      </c>
      <c r="O134" s="335"/>
      <c r="P134" s="342"/>
      <c r="Q134" s="269"/>
      <c r="R134" s="132"/>
      <c r="S134" s="132"/>
      <c r="T134" s="132"/>
      <c r="U134" s="132"/>
      <c r="V134" s="132"/>
      <c r="W134" s="132"/>
    </row>
    <row r="135" spans="1:23" ht="19.8" customHeight="1" thickBot="1">
      <c r="A135" s="1377"/>
      <c r="B135" s="1379"/>
      <c r="C135" s="1346"/>
      <c r="D135" s="1339"/>
      <c r="E135" s="1341"/>
      <c r="F135" s="1341"/>
      <c r="G135" s="102" t="s">
        <v>13</v>
      </c>
      <c r="H135" s="103">
        <f t="shared" ref="H135:L135" si="25">SUM(H131:H133)</f>
        <v>0</v>
      </c>
      <c r="I135" s="104">
        <f t="shared" si="25"/>
        <v>0</v>
      </c>
      <c r="J135" s="105">
        <f t="shared" si="25"/>
        <v>0</v>
      </c>
      <c r="K135" s="106">
        <f t="shared" si="25"/>
        <v>0</v>
      </c>
      <c r="L135" s="107">
        <f t="shared" si="25"/>
        <v>0</v>
      </c>
      <c r="M135" s="110">
        <f>SUM(M131:M134)</f>
        <v>1303.5</v>
      </c>
      <c r="N135" s="347" t="s">
        <v>220</v>
      </c>
      <c r="O135" s="338"/>
      <c r="P135" s="339"/>
      <c r="Q135" s="274"/>
      <c r="R135" s="132"/>
      <c r="S135" s="132"/>
      <c r="T135" s="132"/>
      <c r="U135" s="132"/>
      <c r="V135" s="132"/>
      <c r="W135" s="132"/>
    </row>
    <row r="136" spans="1:23" ht="18" customHeight="1">
      <c r="A136" s="1376" t="s">
        <v>14</v>
      </c>
      <c r="B136" s="1378" t="s">
        <v>12</v>
      </c>
      <c r="C136" s="1345" t="s">
        <v>67</v>
      </c>
      <c r="D136" s="1338" t="s">
        <v>221</v>
      </c>
      <c r="E136" s="1342" t="s">
        <v>89</v>
      </c>
      <c r="F136" s="1340" t="s">
        <v>166</v>
      </c>
      <c r="G136" s="88" t="s">
        <v>167</v>
      </c>
      <c r="H136" s="89">
        <v>0</v>
      </c>
      <c r="I136" s="50">
        <v>0</v>
      </c>
      <c r="J136" s="90"/>
      <c r="K136" s="91">
        <v>0</v>
      </c>
      <c r="L136" s="92">
        <v>17</v>
      </c>
      <c r="M136" s="52">
        <v>18</v>
      </c>
      <c r="N136" s="277" t="s">
        <v>169</v>
      </c>
      <c r="O136" s="304" t="s">
        <v>99</v>
      </c>
      <c r="P136" s="305"/>
      <c r="Q136" s="330"/>
      <c r="R136" s="132"/>
      <c r="S136" s="132"/>
      <c r="T136" s="132"/>
      <c r="U136" s="132"/>
      <c r="V136" s="132"/>
      <c r="W136" s="132"/>
    </row>
    <row r="137" spans="1:23" ht="18" customHeight="1">
      <c r="A137" s="1380"/>
      <c r="B137" s="1381"/>
      <c r="C137" s="1382"/>
      <c r="D137" s="1383"/>
      <c r="E137" s="1354"/>
      <c r="F137" s="1515"/>
      <c r="G137" s="257" t="s">
        <v>136</v>
      </c>
      <c r="H137" s="258"/>
      <c r="I137" s="259"/>
      <c r="J137" s="260"/>
      <c r="K137" s="261"/>
      <c r="L137" s="262"/>
      <c r="M137" s="263"/>
      <c r="N137" s="348" t="s">
        <v>168</v>
      </c>
      <c r="O137" s="307" t="s">
        <v>99</v>
      </c>
      <c r="P137" s="308"/>
      <c r="Q137" s="281"/>
      <c r="R137" s="132"/>
      <c r="S137" s="132"/>
      <c r="T137" s="132"/>
      <c r="U137" s="132"/>
      <c r="V137" s="132"/>
      <c r="W137" s="132"/>
    </row>
    <row r="138" spans="1:23" ht="14.4" customHeight="1">
      <c r="A138" s="1380"/>
      <c r="B138" s="1381"/>
      <c r="C138" s="1382"/>
      <c r="D138" s="1383"/>
      <c r="E138" s="1355"/>
      <c r="F138" s="1386"/>
      <c r="G138" s="257" t="s">
        <v>170</v>
      </c>
      <c r="H138" s="258"/>
      <c r="I138" s="310"/>
      <c r="J138" s="260"/>
      <c r="K138" s="311"/>
      <c r="L138" s="262">
        <v>97</v>
      </c>
      <c r="M138" s="263">
        <v>98</v>
      </c>
      <c r="N138" s="348" t="s">
        <v>177</v>
      </c>
      <c r="O138" s="341"/>
      <c r="P138" s="342" t="s">
        <v>99</v>
      </c>
      <c r="Q138" s="343"/>
      <c r="R138" s="132"/>
      <c r="S138" s="132"/>
      <c r="T138" s="132"/>
      <c r="U138" s="132"/>
      <c r="V138" s="132"/>
      <c r="W138" s="132"/>
    </row>
    <row r="139" spans="1:23" ht="15.6" customHeight="1">
      <c r="A139" s="1380"/>
      <c r="B139" s="1381"/>
      <c r="C139" s="1382"/>
      <c r="D139" s="1383"/>
      <c r="E139" s="1355"/>
      <c r="F139" s="1355"/>
      <c r="G139" s="109"/>
      <c r="H139" s="94"/>
      <c r="I139" s="95"/>
      <c r="J139" s="96"/>
      <c r="K139" s="97"/>
      <c r="L139" s="98"/>
      <c r="M139" s="99"/>
      <c r="N139" s="348" t="s">
        <v>171</v>
      </c>
      <c r="O139" s="341"/>
      <c r="P139" s="342" t="s">
        <v>99</v>
      </c>
      <c r="Q139" s="343"/>
      <c r="R139" s="132"/>
      <c r="S139" s="132"/>
      <c r="T139" s="132"/>
      <c r="U139" s="132"/>
      <c r="V139" s="132"/>
      <c r="W139" s="132"/>
    </row>
    <row r="140" spans="1:23" ht="13.2" customHeight="1" thickBot="1">
      <c r="A140" s="1377"/>
      <c r="B140" s="1379"/>
      <c r="C140" s="1346"/>
      <c r="D140" s="1339"/>
      <c r="E140" s="1341"/>
      <c r="F140" s="1341"/>
      <c r="G140" s="102" t="s">
        <v>13</v>
      </c>
      <c r="H140" s="103">
        <f t="shared" ref="H140:M140" si="26">SUM(H136:H138)</f>
        <v>0</v>
      </c>
      <c r="I140" s="104">
        <f t="shared" si="26"/>
        <v>0</v>
      </c>
      <c r="J140" s="105">
        <f t="shared" si="26"/>
        <v>0</v>
      </c>
      <c r="K140" s="106">
        <f t="shared" si="26"/>
        <v>0</v>
      </c>
      <c r="L140" s="107">
        <f t="shared" si="26"/>
        <v>114</v>
      </c>
      <c r="M140" s="110">
        <f t="shared" si="26"/>
        <v>116</v>
      </c>
      <c r="N140" s="347" t="s">
        <v>193</v>
      </c>
      <c r="O140" s="313"/>
      <c r="P140" s="314"/>
      <c r="Q140" s="346"/>
      <c r="R140" s="132"/>
      <c r="S140" s="132"/>
      <c r="T140" s="132"/>
      <c r="U140" s="132"/>
      <c r="V140" s="132"/>
      <c r="W140" s="132"/>
    </row>
    <row r="141" spans="1:23" ht="15" customHeight="1">
      <c r="A141" s="1376" t="s">
        <v>14</v>
      </c>
      <c r="B141" s="1378" t="s">
        <v>12</v>
      </c>
      <c r="C141" s="1345" t="s">
        <v>68</v>
      </c>
      <c r="D141" s="1338" t="s">
        <v>222</v>
      </c>
      <c r="E141" s="1342" t="s">
        <v>89</v>
      </c>
      <c r="F141" s="1340" t="s">
        <v>223</v>
      </c>
      <c r="G141" s="88" t="s">
        <v>167</v>
      </c>
      <c r="H141" s="89">
        <v>0</v>
      </c>
      <c r="I141" s="50">
        <v>0</v>
      </c>
      <c r="J141" s="90"/>
      <c r="K141" s="91">
        <v>0</v>
      </c>
      <c r="L141" s="92">
        <v>0</v>
      </c>
      <c r="M141" s="52">
        <v>6</v>
      </c>
      <c r="N141" s="277" t="s">
        <v>169</v>
      </c>
      <c r="O141" s="359"/>
      <c r="P141" s="350"/>
      <c r="Q141" s="256"/>
      <c r="R141" s="132"/>
      <c r="S141" s="132"/>
      <c r="T141" s="132"/>
      <c r="U141" s="132"/>
      <c r="V141" s="132"/>
      <c r="W141" s="132"/>
    </row>
    <row r="142" spans="1:23" ht="18.600000000000001" customHeight="1">
      <c r="A142" s="1380"/>
      <c r="B142" s="1381"/>
      <c r="C142" s="1382"/>
      <c r="D142" s="1383"/>
      <c r="E142" s="1354"/>
      <c r="F142" s="1515"/>
      <c r="G142" s="257" t="s">
        <v>136</v>
      </c>
      <c r="H142" s="258"/>
      <c r="I142" s="259"/>
      <c r="J142" s="260"/>
      <c r="K142" s="261"/>
      <c r="L142" s="262"/>
      <c r="M142" s="263"/>
      <c r="N142" s="348" t="s">
        <v>168</v>
      </c>
      <c r="O142" s="354"/>
      <c r="P142" s="308" t="s">
        <v>99</v>
      </c>
      <c r="Q142" s="267"/>
      <c r="R142" s="132"/>
      <c r="S142" s="132"/>
      <c r="T142" s="132"/>
      <c r="U142" s="132"/>
      <c r="V142" s="132"/>
      <c r="W142" s="132"/>
    </row>
    <row r="143" spans="1:23" ht="16.2" customHeight="1">
      <c r="A143" s="1380"/>
      <c r="B143" s="1381"/>
      <c r="C143" s="1382"/>
      <c r="D143" s="1383"/>
      <c r="E143" s="1355"/>
      <c r="F143" s="1386"/>
      <c r="G143" s="257" t="s">
        <v>170</v>
      </c>
      <c r="H143" s="258"/>
      <c r="I143" s="310"/>
      <c r="J143" s="260"/>
      <c r="K143" s="311"/>
      <c r="L143" s="262"/>
      <c r="M143" s="263">
        <v>36</v>
      </c>
      <c r="N143" s="348" t="s">
        <v>177</v>
      </c>
      <c r="O143" s="335"/>
      <c r="P143" s="342" t="s">
        <v>99</v>
      </c>
      <c r="Q143" s="269"/>
      <c r="R143" s="132"/>
      <c r="S143" s="132"/>
      <c r="T143" s="132"/>
      <c r="U143" s="132"/>
      <c r="V143" s="132"/>
      <c r="W143" s="132"/>
    </row>
    <row r="144" spans="1:23" ht="10.199999999999999" customHeight="1">
      <c r="A144" s="1380"/>
      <c r="B144" s="1381"/>
      <c r="C144" s="1382"/>
      <c r="D144" s="1383"/>
      <c r="E144" s="1355"/>
      <c r="F144" s="1355"/>
      <c r="G144" s="109"/>
      <c r="H144" s="94"/>
      <c r="I144" s="95"/>
      <c r="J144" s="96"/>
      <c r="K144" s="97"/>
      <c r="L144" s="98"/>
      <c r="M144" s="99"/>
      <c r="N144" s="348" t="s">
        <v>171</v>
      </c>
      <c r="O144" s="335"/>
      <c r="P144" s="342" t="s">
        <v>99</v>
      </c>
      <c r="Q144" s="269"/>
      <c r="R144" s="132"/>
      <c r="S144" s="132"/>
      <c r="T144" s="132"/>
      <c r="U144" s="132"/>
      <c r="V144" s="132"/>
      <c r="W144" s="132"/>
    </row>
    <row r="145" spans="1:23" ht="16.2" customHeight="1" thickBot="1">
      <c r="A145" s="1377"/>
      <c r="B145" s="1379"/>
      <c r="C145" s="1346"/>
      <c r="D145" s="1339"/>
      <c r="E145" s="1341"/>
      <c r="F145" s="1341"/>
      <c r="G145" s="102" t="s">
        <v>13</v>
      </c>
      <c r="H145" s="103">
        <f t="shared" ref="H145:L145" si="27">SUM(H141:H143)</f>
        <v>0</v>
      </c>
      <c r="I145" s="104">
        <f t="shared" si="27"/>
        <v>0</v>
      </c>
      <c r="J145" s="105">
        <f t="shared" si="27"/>
        <v>0</v>
      </c>
      <c r="K145" s="106">
        <f t="shared" si="27"/>
        <v>0</v>
      </c>
      <c r="L145" s="107">
        <f t="shared" si="27"/>
        <v>0</v>
      </c>
      <c r="M145" s="110">
        <f>SUM(M141:M144)</f>
        <v>42</v>
      </c>
      <c r="N145" s="347" t="s">
        <v>193</v>
      </c>
      <c r="O145" s="338"/>
      <c r="P145" s="339"/>
      <c r="Q145" s="274"/>
      <c r="R145" s="132"/>
      <c r="S145" s="132"/>
      <c r="T145" s="132"/>
      <c r="U145" s="132"/>
      <c r="V145" s="132"/>
      <c r="W145" s="132"/>
    </row>
    <row r="146" spans="1:23" ht="15" customHeight="1">
      <c r="A146" s="1376" t="s">
        <v>14</v>
      </c>
      <c r="B146" s="1378" t="s">
        <v>12</v>
      </c>
      <c r="C146" s="1345" t="s">
        <v>69</v>
      </c>
      <c r="D146" s="1338" t="s">
        <v>224</v>
      </c>
      <c r="E146" s="1342" t="s">
        <v>89</v>
      </c>
      <c r="F146" s="1340" t="s">
        <v>219</v>
      </c>
      <c r="G146" s="88" t="s">
        <v>167</v>
      </c>
      <c r="H146" s="89">
        <v>0</v>
      </c>
      <c r="I146" s="50">
        <v>0</v>
      </c>
      <c r="J146" s="90"/>
      <c r="K146" s="91">
        <v>0</v>
      </c>
      <c r="L146" s="92">
        <v>79</v>
      </c>
      <c r="M146" s="52">
        <v>79</v>
      </c>
      <c r="N146" s="277" t="s">
        <v>169</v>
      </c>
      <c r="O146" s="304" t="s">
        <v>99</v>
      </c>
      <c r="P146" s="305"/>
      <c r="Q146" s="330"/>
      <c r="R146" s="132"/>
      <c r="S146" s="132"/>
      <c r="T146" s="132"/>
      <c r="U146" s="132"/>
      <c r="V146" s="132"/>
      <c r="W146" s="132"/>
    </row>
    <row r="147" spans="1:23" ht="13.2" customHeight="1">
      <c r="A147" s="1380"/>
      <c r="B147" s="1381"/>
      <c r="C147" s="1382"/>
      <c r="D147" s="1383"/>
      <c r="E147" s="1354"/>
      <c r="F147" s="1515"/>
      <c r="G147" s="257" t="s">
        <v>136</v>
      </c>
      <c r="H147" s="352"/>
      <c r="I147" s="259"/>
      <c r="J147" s="260"/>
      <c r="K147" s="261"/>
      <c r="L147" s="262"/>
      <c r="M147" s="263"/>
      <c r="N147" s="348" t="s">
        <v>168</v>
      </c>
      <c r="O147" s="307"/>
      <c r="P147" s="308" t="s">
        <v>99</v>
      </c>
      <c r="Q147" s="281"/>
      <c r="R147" s="132"/>
      <c r="S147" s="132"/>
      <c r="T147" s="132"/>
      <c r="U147" s="132"/>
      <c r="V147" s="132"/>
      <c r="W147" s="132"/>
    </row>
    <row r="148" spans="1:23" ht="15" customHeight="1">
      <c r="A148" s="1380"/>
      <c r="B148" s="1381"/>
      <c r="C148" s="1382"/>
      <c r="D148" s="1383"/>
      <c r="E148" s="1355"/>
      <c r="F148" s="1386"/>
      <c r="G148" s="257" t="s">
        <v>170</v>
      </c>
      <c r="H148" s="258"/>
      <c r="I148" s="310"/>
      <c r="J148" s="260"/>
      <c r="K148" s="311"/>
      <c r="L148" s="262">
        <v>447</v>
      </c>
      <c r="M148" s="263">
        <v>448</v>
      </c>
      <c r="N148" s="348" t="s">
        <v>177</v>
      </c>
      <c r="O148" s="341"/>
      <c r="P148" s="342" t="s">
        <v>99</v>
      </c>
      <c r="Q148" s="343"/>
      <c r="R148" s="132"/>
      <c r="S148" s="132"/>
      <c r="T148" s="132"/>
      <c r="U148" s="132"/>
      <c r="V148" s="132"/>
      <c r="W148" s="132"/>
    </row>
    <row r="149" spans="1:23" ht="10.8" customHeight="1">
      <c r="A149" s="1380"/>
      <c r="B149" s="1381"/>
      <c r="C149" s="1382"/>
      <c r="D149" s="1383"/>
      <c r="E149" s="1355"/>
      <c r="F149" s="1355"/>
      <c r="G149" s="109"/>
      <c r="H149" s="94"/>
      <c r="I149" s="95"/>
      <c r="J149" s="96"/>
      <c r="K149" s="97"/>
      <c r="L149" s="98"/>
      <c r="M149" s="99"/>
      <c r="N149" s="348" t="s">
        <v>171</v>
      </c>
      <c r="O149" s="341"/>
      <c r="P149" s="342" t="s">
        <v>99</v>
      </c>
      <c r="Q149" s="343"/>
      <c r="R149" s="132"/>
      <c r="S149" s="132"/>
      <c r="T149" s="132"/>
      <c r="U149" s="132"/>
      <c r="V149" s="132"/>
      <c r="W149" s="132"/>
    </row>
    <row r="150" spans="1:23" ht="14.25" customHeight="1" thickBot="1">
      <c r="A150" s="1377"/>
      <c r="B150" s="1379"/>
      <c r="C150" s="1346"/>
      <c r="D150" s="1339"/>
      <c r="E150" s="1341"/>
      <c r="F150" s="1341"/>
      <c r="G150" s="102" t="s">
        <v>13</v>
      </c>
      <c r="H150" s="103">
        <f t="shared" ref="H150:K150" si="28">SUM(H146:H148)</f>
        <v>0</v>
      </c>
      <c r="I150" s="104">
        <f t="shared" si="28"/>
        <v>0</v>
      </c>
      <c r="J150" s="105">
        <f t="shared" si="28"/>
        <v>0</v>
      </c>
      <c r="K150" s="106">
        <f t="shared" si="28"/>
        <v>0</v>
      </c>
      <c r="L150" s="107">
        <f>SUM(L146:L149)</f>
        <v>526</v>
      </c>
      <c r="M150" s="110">
        <f>SUM(M146:M149)</f>
        <v>527</v>
      </c>
      <c r="N150" s="347" t="s">
        <v>193</v>
      </c>
      <c r="O150" s="313"/>
      <c r="P150" s="314"/>
      <c r="Q150" s="346"/>
      <c r="R150" s="132"/>
      <c r="S150" s="132"/>
      <c r="T150" s="132"/>
      <c r="U150" s="132"/>
      <c r="V150" s="132"/>
      <c r="W150" s="132"/>
    </row>
    <row r="151" spans="1:23" ht="22.2" customHeight="1">
      <c r="A151" s="1376" t="s">
        <v>14</v>
      </c>
      <c r="B151" s="1378" t="s">
        <v>12</v>
      </c>
      <c r="C151" s="1345" t="s">
        <v>70</v>
      </c>
      <c r="D151" s="1338" t="s">
        <v>225</v>
      </c>
      <c r="E151" s="1342" t="s">
        <v>89</v>
      </c>
      <c r="F151" s="1340" t="s">
        <v>219</v>
      </c>
      <c r="G151" s="88" t="s">
        <v>167</v>
      </c>
      <c r="H151" s="89">
        <v>0</v>
      </c>
      <c r="I151" s="50">
        <v>0</v>
      </c>
      <c r="J151" s="90"/>
      <c r="K151" s="91">
        <v>0</v>
      </c>
      <c r="L151" s="92">
        <v>0</v>
      </c>
      <c r="M151" s="52">
        <v>0</v>
      </c>
      <c r="N151" s="277" t="s">
        <v>169</v>
      </c>
      <c r="O151" s="304" t="s">
        <v>99</v>
      </c>
      <c r="P151" s="305"/>
      <c r="Q151" s="330"/>
      <c r="R151" s="132"/>
      <c r="S151" s="132"/>
      <c r="T151" s="132"/>
      <c r="U151" s="132"/>
      <c r="V151" s="132"/>
      <c r="W151" s="132"/>
    </row>
    <row r="152" spans="1:23" ht="10.8" customHeight="1">
      <c r="A152" s="1380"/>
      <c r="B152" s="1381"/>
      <c r="C152" s="1382"/>
      <c r="D152" s="1383"/>
      <c r="E152" s="1354"/>
      <c r="F152" s="1515"/>
      <c r="G152" s="257" t="s">
        <v>136</v>
      </c>
      <c r="H152" s="258"/>
      <c r="I152" s="259"/>
      <c r="J152" s="260"/>
      <c r="K152" s="261"/>
      <c r="L152" s="262"/>
      <c r="M152" s="263"/>
      <c r="N152" s="348" t="s">
        <v>168</v>
      </c>
      <c r="O152" s="307"/>
      <c r="P152" s="308"/>
      <c r="Q152" s="281"/>
      <c r="R152" s="132"/>
      <c r="S152" s="132"/>
      <c r="T152" s="132"/>
      <c r="U152" s="132"/>
      <c r="V152" s="132"/>
      <c r="W152" s="132"/>
    </row>
    <row r="153" spans="1:23" ht="14.4" customHeight="1">
      <c r="A153" s="1380"/>
      <c r="B153" s="1381"/>
      <c r="C153" s="1382"/>
      <c r="D153" s="1383"/>
      <c r="E153" s="1355"/>
      <c r="F153" s="1386"/>
      <c r="G153" s="257" t="s">
        <v>170</v>
      </c>
      <c r="H153" s="258"/>
      <c r="I153" s="310"/>
      <c r="J153" s="260"/>
      <c r="K153" s="311"/>
      <c r="L153" s="262">
        <v>100</v>
      </c>
      <c r="M153" s="263">
        <v>100</v>
      </c>
      <c r="N153" s="348" t="s">
        <v>177</v>
      </c>
      <c r="O153" s="341"/>
      <c r="P153" s="342"/>
      <c r="Q153" s="343"/>
      <c r="R153" s="132"/>
      <c r="S153" s="132"/>
      <c r="T153" s="132"/>
      <c r="U153" s="132"/>
      <c r="V153" s="132"/>
      <c r="W153" s="132"/>
    </row>
    <row r="154" spans="1:23" ht="15" customHeight="1">
      <c r="A154" s="1380"/>
      <c r="B154" s="1381"/>
      <c r="C154" s="1382"/>
      <c r="D154" s="1383"/>
      <c r="E154" s="1355"/>
      <c r="F154" s="1355"/>
      <c r="G154" s="109"/>
      <c r="H154" s="94"/>
      <c r="I154" s="95"/>
      <c r="J154" s="96"/>
      <c r="K154" s="97"/>
      <c r="L154" s="98"/>
      <c r="M154" s="99"/>
      <c r="N154" s="348" t="s">
        <v>171</v>
      </c>
      <c r="O154" s="341"/>
      <c r="P154" s="342"/>
      <c r="Q154" s="343"/>
      <c r="R154" s="132"/>
      <c r="S154" s="132"/>
      <c r="T154" s="132"/>
      <c r="U154" s="132"/>
      <c r="V154" s="132"/>
      <c r="W154" s="132"/>
    </row>
    <row r="155" spans="1:23" ht="15.75" customHeight="1" thickBot="1">
      <c r="A155" s="1377"/>
      <c r="B155" s="1379"/>
      <c r="C155" s="1346"/>
      <c r="D155" s="1339"/>
      <c r="E155" s="1341"/>
      <c r="F155" s="1341"/>
      <c r="G155" s="102" t="s">
        <v>13</v>
      </c>
      <c r="H155" s="103">
        <f t="shared" ref="H155:K155" si="29">SUM(H151:H153)</f>
        <v>0</v>
      </c>
      <c r="I155" s="104">
        <f t="shared" si="29"/>
        <v>0</v>
      </c>
      <c r="J155" s="105">
        <f t="shared" si="29"/>
        <v>0</v>
      </c>
      <c r="K155" s="106">
        <f t="shared" si="29"/>
        <v>0</v>
      </c>
      <c r="L155" s="107">
        <f>SUM(L151:L154)</f>
        <v>100</v>
      </c>
      <c r="M155" s="110">
        <f>SUM(M151:M154)</f>
        <v>100</v>
      </c>
      <c r="N155" s="347" t="s">
        <v>193</v>
      </c>
      <c r="O155" s="313"/>
      <c r="P155" s="314"/>
      <c r="Q155" s="346"/>
      <c r="R155" s="132"/>
      <c r="S155" s="132"/>
      <c r="T155" s="132"/>
      <c r="U155" s="132"/>
      <c r="V155" s="132"/>
      <c r="W155" s="132"/>
    </row>
    <row r="156" spans="1:23" ht="14.25" customHeight="1">
      <c r="A156" s="1376" t="s">
        <v>14</v>
      </c>
      <c r="B156" s="1378" t="s">
        <v>12</v>
      </c>
      <c r="C156" s="1345" t="s">
        <v>71</v>
      </c>
      <c r="D156" s="1338" t="s">
        <v>805</v>
      </c>
      <c r="E156" s="1342" t="s">
        <v>89</v>
      </c>
      <c r="F156" s="1340" t="s">
        <v>878</v>
      </c>
      <c r="G156" s="88" t="s">
        <v>167</v>
      </c>
      <c r="H156" s="89">
        <v>0</v>
      </c>
      <c r="I156" s="50">
        <v>0</v>
      </c>
      <c r="J156" s="90"/>
      <c r="K156" s="91">
        <v>0</v>
      </c>
      <c r="L156" s="92">
        <v>0</v>
      </c>
      <c r="M156" s="52">
        <v>0</v>
      </c>
      <c r="N156" s="1528" t="s">
        <v>807</v>
      </c>
      <c r="O156" s="304" t="s">
        <v>99</v>
      </c>
      <c r="P156" s="305"/>
      <c r="Q156" s="330"/>
      <c r="R156" s="1142"/>
      <c r="S156" s="132"/>
      <c r="T156" s="133"/>
      <c r="U156" s="132"/>
      <c r="V156" s="132"/>
      <c r="W156" s="132"/>
    </row>
    <row r="157" spans="1:23" ht="11.4" customHeight="1">
      <c r="A157" s="1380"/>
      <c r="B157" s="1381"/>
      <c r="C157" s="1382"/>
      <c r="D157" s="1383"/>
      <c r="E157" s="1354"/>
      <c r="F157" s="1515"/>
      <c r="G157" s="257" t="s">
        <v>136</v>
      </c>
      <c r="H157" s="258">
        <v>1762.4</v>
      </c>
      <c r="I157" s="259"/>
      <c r="J157" s="260"/>
      <c r="K157" s="261">
        <v>1762.4</v>
      </c>
      <c r="L157" s="262">
        <v>2500</v>
      </c>
      <c r="M157" s="263">
        <v>2300</v>
      </c>
      <c r="N157" s="1529"/>
      <c r="O157" s="1263"/>
      <c r="P157" s="1264"/>
      <c r="Q157" s="1265"/>
      <c r="R157" s="1142"/>
      <c r="S157" s="132"/>
      <c r="T157" s="133"/>
      <c r="U157" s="132"/>
      <c r="V157" s="132"/>
      <c r="W157" s="132"/>
    </row>
    <row r="158" spans="1:23" ht="14.25" customHeight="1">
      <c r="A158" s="1380"/>
      <c r="B158" s="1381"/>
      <c r="C158" s="1382"/>
      <c r="D158" s="1383"/>
      <c r="E158" s="1354"/>
      <c r="F158" s="1515"/>
      <c r="G158" s="109"/>
      <c r="H158" s="94"/>
      <c r="I158" s="371"/>
      <c r="J158" s="96"/>
      <c r="K158" s="372"/>
      <c r="L158" s="1152"/>
      <c r="M158" s="282"/>
      <c r="N158" s="1530" t="s">
        <v>806</v>
      </c>
      <c r="O158" s="280" t="s">
        <v>99</v>
      </c>
      <c r="P158" s="1266"/>
      <c r="Q158" s="281"/>
      <c r="R158" s="1142"/>
      <c r="S158" s="132"/>
      <c r="T158" s="133"/>
      <c r="U158" s="132"/>
      <c r="V158" s="132"/>
      <c r="W158" s="132"/>
    </row>
    <row r="159" spans="1:23" ht="14.25" customHeight="1">
      <c r="A159" s="1380"/>
      <c r="B159" s="1381"/>
      <c r="C159" s="1382"/>
      <c r="D159" s="1383"/>
      <c r="E159" s="1355"/>
      <c r="F159" s="1386"/>
      <c r="G159" s="109" t="s">
        <v>170</v>
      </c>
      <c r="H159" s="94"/>
      <c r="I159" s="95"/>
      <c r="J159" s="96"/>
      <c r="K159" s="97"/>
      <c r="L159" s="1267"/>
      <c r="M159" s="282"/>
      <c r="N159" s="1529"/>
      <c r="O159" s="1268"/>
      <c r="P159" s="1269"/>
      <c r="Q159" s="1270"/>
      <c r="R159" s="1142"/>
      <c r="S159" s="132"/>
      <c r="T159" s="133"/>
      <c r="U159" s="132"/>
      <c r="V159" s="132"/>
      <c r="W159" s="132"/>
    </row>
    <row r="160" spans="1:23" ht="14.25" customHeight="1">
      <c r="A160" s="1380"/>
      <c r="B160" s="1381"/>
      <c r="C160" s="1382"/>
      <c r="D160" s="1383"/>
      <c r="E160" s="1355"/>
      <c r="F160" s="1355"/>
      <c r="G160" s="109"/>
      <c r="H160" s="94"/>
      <c r="I160" s="95"/>
      <c r="J160" s="96"/>
      <c r="K160" s="97"/>
      <c r="L160" s="1267"/>
      <c r="M160" s="282"/>
      <c r="N160" s="1533" t="s">
        <v>880</v>
      </c>
      <c r="O160" s="1271" t="s">
        <v>99</v>
      </c>
      <c r="P160" s="1272"/>
      <c r="Q160" s="343"/>
      <c r="R160" s="1142"/>
      <c r="S160" s="132"/>
      <c r="T160" s="133"/>
      <c r="U160" s="132"/>
      <c r="V160" s="132"/>
      <c r="W160" s="132"/>
    </row>
    <row r="161" spans="1:23" ht="10.199999999999999" customHeight="1">
      <c r="A161" s="1380"/>
      <c r="B161" s="1381"/>
      <c r="C161" s="1382"/>
      <c r="D161" s="1383"/>
      <c r="E161" s="1355"/>
      <c r="F161" s="1355"/>
      <c r="G161" s="109"/>
      <c r="H161" s="94"/>
      <c r="I161" s="95"/>
      <c r="J161" s="96"/>
      <c r="K161" s="97"/>
      <c r="L161" s="1267"/>
      <c r="M161" s="282"/>
      <c r="N161" s="1534"/>
      <c r="O161" s="1271"/>
      <c r="P161" s="1272"/>
      <c r="Q161" s="343"/>
      <c r="R161" s="1142"/>
      <c r="S161" s="132"/>
      <c r="T161" s="133"/>
      <c r="U161" s="132"/>
      <c r="V161" s="132"/>
      <c r="W161" s="132"/>
    </row>
    <row r="162" spans="1:23" ht="10.199999999999999" customHeight="1">
      <c r="A162" s="1380"/>
      <c r="B162" s="1381"/>
      <c r="C162" s="1382"/>
      <c r="D162" s="1383"/>
      <c r="E162" s="1355"/>
      <c r="F162" s="1355"/>
      <c r="G162" s="109"/>
      <c r="H162" s="94"/>
      <c r="I162" s="95"/>
      <c r="J162" s="96"/>
      <c r="K162" s="97"/>
      <c r="L162" s="1267"/>
      <c r="M162" s="282"/>
      <c r="N162" s="1529"/>
      <c r="O162" s="1268"/>
      <c r="P162" s="1269"/>
      <c r="Q162" s="1270"/>
      <c r="R162" s="1142"/>
      <c r="S162" s="132"/>
      <c r="T162" s="133"/>
      <c r="U162" s="132"/>
      <c r="V162" s="132"/>
      <c r="W162" s="132"/>
    </row>
    <row r="163" spans="1:23" ht="70.2" customHeight="1">
      <c r="A163" s="1380"/>
      <c r="B163" s="1381"/>
      <c r="C163" s="1382"/>
      <c r="D163" s="1383"/>
      <c r="E163" s="1355"/>
      <c r="F163" s="1355"/>
      <c r="G163" s="109"/>
      <c r="H163" s="94"/>
      <c r="I163" s="95"/>
      <c r="J163" s="96"/>
      <c r="K163" s="97"/>
      <c r="L163" s="1267"/>
      <c r="M163" s="282"/>
      <c r="N163" s="1273" t="s">
        <v>819</v>
      </c>
      <c r="O163" s="1274" t="s">
        <v>99</v>
      </c>
      <c r="P163" s="1275"/>
      <c r="Q163" s="1276"/>
      <c r="R163" s="1142"/>
      <c r="S163" s="132"/>
      <c r="T163" s="133"/>
      <c r="U163" s="132"/>
      <c r="V163" s="132"/>
      <c r="W163" s="132"/>
    </row>
    <row r="164" spans="1:23" ht="40.799999999999997" customHeight="1">
      <c r="A164" s="1380"/>
      <c r="B164" s="1381"/>
      <c r="C164" s="1382"/>
      <c r="D164" s="1383"/>
      <c r="E164" s="1355"/>
      <c r="F164" s="1355"/>
      <c r="G164" s="109"/>
      <c r="H164" s="94"/>
      <c r="I164" s="95"/>
      <c r="J164" s="96"/>
      <c r="K164" s="97"/>
      <c r="L164" s="1267"/>
      <c r="M164" s="282"/>
      <c r="N164" s="1273" t="s">
        <v>820</v>
      </c>
      <c r="O164" s="1274"/>
      <c r="P164" s="1275" t="s">
        <v>99</v>
      </c>
      <c r="Q164" s="1276"/>
      <c r="R164" s="1142"/>
      <c r="S164" s="132"/>
      <c r="T164" s="133"/>
      <c r="U164" s="132"/>
      <c r="V164" s="132"/>
      <c r="W164" s="132"/>
    </row>
    <row r="165" spans="1:23" ht="52.8" customHeight="1">
      <c r="A165" s="1380"/>
      <c r="B165" s="1381"/>
      <c r="C165" s="1382"/>
      <c r="D165" s="1383"/>
      <c r="E165" s="1355"/>
      <c r="F165" s="1355"/>
      <c r="G165" s="109"/>
      <c r="H165" s="94"/>
      <c r="I165" s="95"/>
      <c r="J165" s="96"/>
      <c r="K165" s="97"/>
      <c r="L165" s="1267"/>
      <c r="M165" s="282"/>
      <c r="N165" s="1277" t="s">
        <v>821</v>
      </c>
      <c r="O165" s="1271"/>
      <c r="P165" s="1272" t="s">
        <v>99</v>
      </c>
      <c r="Q165" s="343"/>
      <c r="R165" s="1142"/>
      <c r="S165" s="132"/>
      <c r="T165" s="133"/>
      <c r="U165" s="132"/>
      <c r="V165" s="132"/>
      <c r="W165" s="132"/>
    </row>
    <row r="166" spans="1:23" ht="11.4" customHeight="1">
      <c r="A166" s="1380"/>
      <c r="B166" s="1381"/>
      <c r="C166" s="1382"/>
      <c r="D166" s="1383"/>
      <c r="E166" s="1355"/>
      <c r="F166" s="1355"/>
      <c r="G166" s="109"/>
      <c r="H166" s="94"/>
      <c r="I166" s="95"/>
      <c r="J166" s="96"/>
      <c r="K166" s="97"/>
      <c r="L166" s="1278"/>
      <c r="M166" s="282"/>
      <c r="N166" s="1531" t="s">
        <v>809</v>
      </c>
      <c r="O166" s="1271" t="s">
        <v>99</v>
      </c>
      <c r="P166" s="1272" t="s">
        <v>99</v>
      </c>
      <c r="Q166" s="343" t="s">
        <v>99</v>
      </c>
      <c r="R166" s="1142"/>
      <c r="S166" s="132"/>
      <c r="T166" s="133"/>
      <c r="U166" s="132"/>
      <c r="V166" s="132"/>
      <c r="W166" s="132"/>
    </row>
    <row r="167" spans="1:23" ht="15.6" customHeight="1" thickBot="1">
      <c r="A167" s="1377"/>
      <c r="B167" s="1379"/>
      <c r="C167" s="1346"/>
      <c r="D167" s="1339"/>
      <c r="E167" s="1341"/>
      <c r="F167" s="1341"/>
      <c r="G167" s="102" t="s">
        <v>13</v>
      </c>
      <c r="H167" s="103">
        <f>SUM(H156:H159)</f>
        <v>1762.4</v>
      </c>
      <c r="I167" s="104">
        <f t="shared" ref="I167:M167" si="30">SUM(I156:I159)</f>
        <v>0</v>
      </c>
      <c r="J167" s="105">
        <f t="shared" si="30"/>
        <v>0</v>
      </c>
      <c r="K167" s="106">
        <f t="shared" si="30"/>
        <v>1762.4</v>
      </c>
      <c r="L167" s="107">
        <f t="shared" si="30"/>
        <v>2500</v>
      </c>
      <c r="M167" s="283">
        <f t="shared" si="30"/>
        <v>2300</v>
      </c>
      <c r="N167" s="1532"/>
      <c r="O167" s="313"/>
      <c r="P167" s="314"/>
      <c r="Q167" s="346"/>
      <c r="R167" s="1142"/>
      <c r="S167" s="132"/>
      <c r="T167" s="133"/>
      <c r="U167" s="132"/>
      <c r="V167" s="132"/>
      <c r="W167" s="132"/>
    </row>
    <row r="168" spans="1:23" ht="10.199999999999999" customHeight="1" thickBot="1">
      <c r="A168" s="41" t="s">
        <v>14</v>
      </c>
      <c r="B168" s="86" t="s">
        <v>12</v>
      </c>
      <c r="C168" s="1327" t="s">
        <v>15</v>
      </c>
      <c r="D168" s="1328"/>
      <c r="E168" s="1328"/>
      <c r="F168" s="1328"/>
      <c r="G168" s="1330"/>
      <c r="H168" s="177">
        <f>H100+H105+H110+H115+H120+H125+H130+H135+H140+H145+H150+H155+H167</f>
        <v>1762.4</v>
      </c>
      <c r="I168" s="177">
        <f t="shared" ref="I168:K168" si="31">I100+I105+I110+I115+I120+I125+I130+I135+I140+I145+I150+I155+I167</f>
        <v>0</v>
      </c>
      <c r="J168" s="177">
        <f t="shared" si="31"/>
        <v>0</v>
      </c>
      <c r="K168" s="177">
        <f t="shared" si="31"/>
        <v>1762.4</v>
      </c>
      <c r="L168" s="177">
        <f>L100+L105+L110+L115+L120+L125+L130+L135+L140+L145+L150+L155+L167</f>
        <v>5394</v>
      </c>
      <c r="M168" s="177">
        <f>M100+M105+M110+M115+M120+M125+M130+M135+M140+M145+M150+M155+M167</f>
        <v>8049.5</v>
      </c>
      <c r="N168" s="87"/>
      <c r="O168" s="67"/>
      <c r="P168" s="67"/>
      <c r="Q168" s="68"/>
      <c r="R168" s="132"/>
      <c r="S168" s="132"/>
      <c r="T168" s="133"/>
      <c r="U168" s="132"/>
      <c r="V168" s="132"/>
      <c r="W168" s="132"/>
    </row>
    <row r="169" spans="1:23" ht="10.199999999999999" customHeight="1" thickBot="1">
      <c r="A169" s="41" t="s">
        <v>14</v>
      </c>
      <c r="B169" s="42" t="s">
        <v>14</v>
      </c>
      <c r="C169" s="1519" t="s">
        <v>226</v>
      </c>
      <c r="D169" s="1520"/>
      <c r="E169" s="1520"/>
      <c r="F169" s="1520"/>
      <c r="G169" s="1520"/>
      <c r="H169" s="1520"/>
      <c r="I169" s="1520"/>
      <c r="J169" s="1520"/>
      <c r="K169" s="1520"/>
      <c r="L169" s="1520"/>
      <c r="M169" s="1520"/>
      <c r="N169" s="1520"/>
      <c r="O169" s="1520"/>
      <c r="P169" s="1520"/>
      <c r="Q169" s="1521"/>
      <c r="R169" s="132"/>
      <c r="S169" s="132"/>
      <c r="T169" s="133"/>
      <c r="U169" s="132"/>
      <c r="V169" s="132"/>
      <c r="W169" s="132"/>
    </row>
    <row r="170" spans="1:23" ht="12.6" customHeight="1">
      <c r="A170" s="1376" t="s">
        <v>14</v>
      </c>
      <c r="B170" s="1378" t="s">
        <v>14</v>
      </c>
      <c r="C170" s="1345" t="s">
        <v>12</v>
      </c>
      <c r="D170" s="1338" t="s">
        <v>227</v>
      </c>
      <c r="E170" s="1342" t="s">
        <v>89</v>
      </c>
      <c r="F170" s="1340" t="s">
        <v>215</v>
      </c>
      <c r="G170" s="88" t="s">
        <v>167</v>
      </c>
      <c r="H170" s="89">
        <v>0</v>
      </c>
      <c r="I170" s="50">
        <v>0</v>
      </c>
      <c r="J170" s="90"/>
      <c r="K170" s="91">
        <v>0</v>
      </c>
      <c r="L170" s="92">
        <v>108</v>
      </c>
      <c r="M170" s="52">
        <v>109</v>
      </c>
      <c r="N170" s="277" t="s">
        <v>169</v>
      </c>
      <c r="O170" s="304"/>
      <c r="P170" s="305"/>
      <c r="Q170" s="330"/>
      <c r="R170" s="132"/>
      <c r="S170" s="132"/>
      <c r="T170" s="133"/>
      <c r="U170" s="132"/>
      <c r="V170" s="132"/>
      <c r="W170" s="132"/>
    </row>
    <row r="171" spans="1:23" ht="12.75" customHeight="1">
      <c r="A171" s="1380"/>
      <c r="B171" s="1381"/>
      <c r="C171" s="1382"/>
      <c r="D171" s="1383"/>
      <c r="E171" s="1354"/>
      <c r="F171" s="1515"/>
      <c r="G171" s="257" t="s">
        <v>136</v>
      </c>
      <c r="H171" s="258"/>
      <c r="I171" s="259"/>
      <c r="J171" s="260"/>
      <c r="K171" s="261"/>
      <c r="L171" s="262"/>
      <c r="M171" s="263"/>
      <c r="N171" s="348" t="s">
        <v>168</v>
      </c>
      <c r="O171" s="307" t="s">
        <v>99</v>
      </c>
      <c r="P171" s="308"/>
      <c r="Q171" s="281"/>
      <c r="R171" s="132"/>
      <c r="S171" s="132"/>
      <c r="T171" s="133"/>
      <c r="U171" s="132"/>
      <c r="V171" s="132"/>
      <c r="W171" s="132"/>
    </row>
    <row r="172" spans="1:23" ht="14.25" customHeight="1">
      <c r="A172" s="1380"/>
      <c r="B172" s="1381"/>
      <c r="C172" s="1382"/>
      <c r="D172" s="1383"/>
      <c r="E172" s="1355"/>
      <c r="F172" s="1386"/>
      <c r="G172" s="257" t="s">
        <v>170</v>
      </c>
      <c r="H172" s="258"/>
      <c r="I172" s="310"/>
      <c r="J172" s="260"/>
      <c r="K172" s="311"/>
      <c r="L172" s="262">
        <v>615</v>
      </c>
      <c r="M172" s="263">
        <v>615</v>
      </c>
      <c r="N172" s="348" t="s">
        <v>177</v>
      </c>
      <c r="O172" s="341" t="s">
        <v>99</v>
      </c>
      <c r="P172" s="342"/>
      <c r="Q172" s="343"/>
      <c r="R172" s="132"/>
      <c r="S172" s="132"/>
      <c r="T172" s="133"/>
      <c r="U172" s="132"/>
      <c r="V172" s="132"/>
      <c r="W172" s="132"/>
    </row>
    <row r="173" spans="1:23" ht="12" customHeight="1">
      <c r="A173" s="1380"/>
      <c r="B173" s="1381"/>
      <c r="C173" s="1382"/>
      <c r="D173" s="1383"/>
      <c r="E173" s="1355"/>
      <c r="F173" s="1355"/>
      <c r="G173" s="109"/>
      <c r="H173" s="94"/>
      <c r="I173" s="95"/>
      <c r="J173" s="96"/>
      <c r="K173" s="97"/>
      <c r="L173" s="98"/>
      <c r="M173" s="99"/>
      <c r="N173" s="348" t="s">
        <v>171</v>
      </c>
      <c r="O173" s="341"/>
      <c r="P173" s="342" t="s">
        <v>99</v>
      </c>
      <c r="Q173" s="343"/>
      <c r="R173" s="132"/>
      <c r="S173" s="132"/>
      <c r="T173" s="133"/>
      <c r="U173" s="132"/>
      <c r="V173" s="132"/>
      <c r="W173" s="132"/>
    </row>
    <row r="174" spans="1:23" ht="12.75" customHeight="1" thickBot="1">
      <c r="A174" s="1377"/>
      <c r="B174" s="1379"/>
      <c r="C174" s="1346"/>
      <c r="D174" s="1339"/>
      <c r="E174" s="1341"/>
      <c r="F174" s="1341"/>
      <c r="G174" s="102" t="s">
        <v>13</v>
      </c>
      <c r="H174" s="103">
        <f t="shared" ref="H174:K174" si="32">SUM(H170:H172)</f>
        <v>0</v>
      </c>
      <c r="I174" s="104">
        <f t="shared" si="32"/>
        <v>0</v>
      </c>
      <c r="J174" s="105">
        <f t="shared" si="32"/>
        <v>0</v>
      </c>
      <c r="K174" s="106">
        <f t="shared" si="32"/>
        <v>0</v>
      </c>
      <c r="L174" s="107">
        <f>SUM(L170:L173)</f>
        <v>723</v>
      </c>
      <c r="M174" s="110">
        <f>SUM(M170:M173)</f>
        <v>724</v>
      </c>
      <c r="N174" s="347" t="s">
        <v>193</v>
      </c>
      <c r="O174" s="313"/>
      <c r="P174" s="314"/>
      <c r="Q174" s="346"/>
      <c r="R174" s="132"/>
      <c r="S174" s="132"/>
      <c r="T174" s="133"/>
      <c r="U174" s="132"/>
      <c r="V174" s="132"/>
      <c r="W174" s="132"/>
    </row>
    <row r="175" spans="1:23" ht="15.75" customHeight="1">
      <c r="A175" s="1376" t="s">
        <v>14</v>
      </c>
      <c r="B175" s="1378" t="s">
        <v>14</v>
      </c>
      <c r="C175" s="1345" t="s">
        <v>14</v>
      </c>
      <c r="D175" s="1338" t="s">
        <v>228</v>
      </c>
      <c r="E175" s="1342" t="s">
        <v>89</v>
      </c>
      <c r="F175" s="1340" t="s">
        <v>219</v>
      </c>
      <c r="G175" s="88" t="s">
        <v>167</v>
      </c>
      <c r="H175" s="89">
        <v>0</v>
      </c>
      <c r="I175" s="50">
        <v>0</v>
      </c>
      <c r="J175" s="90"/>
      <c r="K175" s="91">
        <v>0</v>
      </c>
      <c r="L175" s="92">
        <v>205</v>
      </c>
      <c r="M175" s="52">
        <v>206</v>
      </c>
      <c r="N175" s="277" t="s">
        <v>169</v>
      </c>
      <c r="O175" s="304" t="s">
        <v>99</v>
      </c>
      <c r="P175" s="305"/>
      <c r="Q175" s="330"/>
      <c r="R175" s="132"/>
      <c r="S175" s="132"/>
      <c r="T175" s="133"/>
      <c r="U175" s="132"/>
      <c r="V175" s="132"/>
      <c r="W175" s="132"/>
    </row>
    <row r="176" spans="1:23" ht="14.4" customHeight="1">
      <c r="A176" s="1380"/>
      <c r="B176" s="1381"/>
      <c r="C176" s="1382"/>
      <c r="D176" s="1383"/>
      <c r="E176" s="1354"/>
      <c r="F176" s="1515"/>
      <c r="G176" s="257" t="s">
        <v>136</v>
      </c>
      <c r="H176" s="258"/>
      <c r="I176" s="259"/>
      <c r="J176" s="260"/>
      <c r="K176" s="261"/>
      <c r="L176" s="262"/>
      <c r="M176" s="263"/>
      <c r="N176" s="348" t="s">
        <v>168</v>
      </c>
      <c r="O176" s="307" t="s">
        <v>99</v>
      </c>
      <c r="P176" s="308"/>
      <c r="Q176" s="281"/>
      <c r="R176" s="132"/>
      <c r="S176" s="132"/>
      <c r="T176" s="133"/>
      <c r="U176" s="132"/>
      <c r="V176" s="132"/>
      <c r="W176" s="132"/>
    </row>
    <row r="177" spans="1:23" ht="11.4" customHeight="1">
      <c r="A177" s="1380"/>
      <c r="B177" s="1381"/>
      <c r="C177" s="1382"/>
      <c r="D177" s="1383"/>
      <c r="E177" s="1355"/>
      <c r="F177" s="1386"/>
      <c r="G177" s="109" t="s">
        <v>170</v>
      </c>
      <c r="H177" s="94"/>
      <c r="I177" s="95"/>
      <c r="J177" s="96"/>
      <c r="K177" s="97"/>
      <c r="L177" s="98">
        <v>1164</v>
      </c>
      <c r="M177" s="99">
        <v>1165</v>
      </c>
      <c r="N177" s="348" t="s">
        <v>177</v>
      </c>
      <c r="O177" s="341"/>
      <c r="P177" s="342" t="s">
        <v>99</v>
      </c>
      <c r="Q177" s="343"/>
      <c r="R177" s="132"/>
      <c r="S177" s="132"/>
      <c r="T177" s="133"/>
      <c r="U177" s="132"/>
      <c r="V177" s="132"/>
      <c r="W177" s="132"/>
    </row>
    <row r="178" spans="1:23" ht="10.199999999999999" customHeight="1">
      <c r="A178" s="1380"/>
      <c r="B178" s="1381"/>
      <c r="C178" s="1382"/>
      <c r="D178" s="1383"/>
      <c r="E178" s="1355"/>
      <c r="F178" s="1355"/>
      <c r="G178" s="109"/>
      <c r="H178" s="94"/>
      <c r="I178" s="95"/>
      <c r="J178" s="96"/>
      <c r="K178" s="97"/>
      <c r="L178" s="98"/>
      <c r="M178" s="99"/>
      <c r="N178" s="348" t="s">
        <v>171</v>
      </c>
      <c r="O178" s="341"/>
      <c r="P178" s="342" t="s">
        <v>99</v>
      </c>
      <c r="Q178" s="343"/>
      <c r="R178" s="132"/>
      <c r="S178" s="132"/>
      <c r="T178" s="133"/>
      <c r="U178" s="132"/>
      <c r="V178" s="132"/>
      <c r="W178" s="132"/>
    </row>
    <row r="179" spans="1:23" ht="15" customHeight="1" thickBot="1">
      <c r="A179" s="1377"/>
      <c r="B179" s="1379"/>
      <c r="C179" s="1346"/>
      <c r="D179" s="1339"/>
      <c r="E179" s="1341"/>
      <c r="F179" s="1341"/>
      <c r="G179" s="102" t="s">
        <v>13</v>
      </c>
      <c r="H179" s="103">
        <f t="shared" ref="H179:K179" si="33">SUM(H175:H177)</f>
        <v>0</v>
      </c>
      <c r="I179" s="104">
        <f t="shared" si="33"/>
        <v>0</v>
      </c>
      <c r="J179" s="105">
        <f t="shared" si="33"/>
        <v>0</v>
      </c>
      <c r="K179" s="106">
        <f t="shared" si="33"/>
        <v>0</v>
      </c>
      <c r="L179" s="107">
        <f>SUM(L175:L178)</f>
        <v>1369</v>
      </c>
      <c r="M179" s="110">
        <f>SUM(M175:M178)</f>
        <v>1371</v>
      </c>
      <c r="N179" s="347" t="s">
        <v>193</v>
      </c>
      <c r="O179" s="313"/>
      <c r="P179" s="314"/>
      <c r="Q179" s="346"/>
      <c r="R179" s="132"/>
      <c r="S179" s="132"/>
      <c r="T179" s="133"/>
      <c r="U179" s="132"/>
      <c r="V179" s="132"/>
      <c r="W179" s="132"/>
    </row>
    <row r="180" spans="1:23" ht="15.75" customHeight="1">
      <c r="A180" s="1376" t="s">
        <v>14</v>
      </c>
      <c r="B180" s="1378" t="s">
        <v>14</v>
      </c>
      <c r="C180" s="1345" t="s">
        <v>58</v>
      </c>
      <c r="D180" s="1338" t="s">
        <v>229</v>
      </c>
      <c r="E180" s="1342" t="s">
        <v>89</v>
      </c>
      <c r="F180" s="1340" t="s">
        <v>182</v>
      </c>
      <c r="G180" s="88" t="s">
        <v>167</v>
      </c>
      <c r="H180" s="89">
        <v>0</v>
      </c>
      <c r="I180" s="50">
        <v>0</v>
      </c>
      <c r="J180" s="90"/>
      <c r="K180" s="91">
        <v>0</v>
      </c>
      <c r="L180" s="92">
        <v>13</v>
      </c>
      <c r="M180" s="52">
        <v>13</v>
      </c>
      <c r="N180" s="277" t="s">
        <v>169</v>
      </c>
      <c r="O180" s="359"/>
      <c r="P180" s="305" t="s">
        <v>99</v>
      </c>
      <c r="Q180" s="256"/>
      <c r="R180" s="132"/>
      <c r="S180" s="132"/>
      <c r="T180" s="133"/>
      <c r="U180" s="132"/>
      <c r="V180" s="132"/>
      <c r="W180" s="132"/>
    </row>
    <row r="181" spans="1:23" ht="14.25" customHeight="1">
      <c r="A181" s="1380"/>
      <c r="B181" s="1381"/>
      <c r="C181" s="1382"/>
      <c r="D181" s="1383"/>
      <c r="E181" s="1354"/>
      <c r="F181" s="1515"/>
      <c r="G181" s="257" t="s">
        <v>136</v>
      </c>
      <c r="H181" s="258"/>
      <c r="I181" s="259"/>
      <c r="J181" s="260"/>
      <c r="K181" s="261"/>
      <c r="L181" s="262"/>
      <c r="M181" s="263"/>
      <c r="N181" s="348" t="s">
        <v>168</v>
      </c>
      <c r="O181" s="354"/>
      <c r="P181" s="308" t="s">
        <v>99</v>
      </c>
      <c r="Q181" s="267"/>
      <c r="R181" s="132"/>
      <c r="S181" s="132"/>
      <c r="T181" s="133"/>
      <c r="U181" s="132"/>
      <c r="V181" s="132"/>
      <c r="W181" s="132"/>
    </row>
    <row r="182" spans="1:23" ht="12.75" customHeight="1">
      <c r="A182" s="1380"/>
      <c r="B182" s="1381"/>
      <c r="C182" s="1382"/>
      <c r="D182" s="1383"/>
      <c r="E182" s="1355"/>
      <c r="F182" s="1386"/>
      <c r="G182" s="109" t="s">
        <v>170</v>
      </c>
      <c r="H182" s="94"/>
      <c r="I182" s="95"/>
      <c r="J182" s="96"/>
      <c r="K182" s="97"/>
      <c r="L182" s="98">
        <v>73</v>
      </c>
      <c r="M182" s="99">
        <v>73</v>
      </c>
      <c r="N182" s="348" t="s">
        <v>177</v>
      </c>
      <c r="O182" s="335"/>
      <c r="P182" s="342" t="s">
        <v>99</v>
      </c>
      <c r="Q182" s="269"/>
      <c r="R182" s="132"/>
      <c r="S182" s="132"/>
      <c r="T182" s="133"/>
      <c r="U182" s="132"/>
      <c r="V182" s="132"/>
      <c r="W182" s="132"/>
    </row>
    <row r="183" spans="1:23" ht="12.75" customHeight="1">
      <c r="A183" s="1380"/>
      <c r="B183" s="1381"/>
      <c r="C183" s="1382"/>
      <c r="D183" s="1383"/>
      <c r="E183" s="1355"/>
      <c r="F183" s="1355"/>
      <c r="G183" s="109"/>
      <c r="H183" s="94"/>
      <c r="I183" s="95"/>
      <c r="J183" s="96"/>
      <c r="K183" s="97"/>
      <c r="L183" s="98"/>
      <c r="M183" s="99"/>
      <c r="N183" s="348" t="s">
        <v>171</v>
      </c>
      <c r="O183" s="335"/>
      <c r="P183" s="342" t="s">
        <v>99</v>
      </c>
      <c r="Q183" s="269"/>
      <c r="R183" s="132"/>
      <c r="S183" s="132"/>
      <c r="T183" s="133"/>
      <c r="U183" s="132"/>
      <c r="V183" s="132"/>
      <c r="W183" s="132"/>
    </row>
    <row r="184" spans="1:23" ht="12" customHeight="1" thickBot="1">
      <c r="A184" s="1377"/>
      <c r="B184" s="1379"/>
      <c r="C184" s="1346"/>
      <c r="D184" s="1339"/>
      <c r="E184" s="1341"/>
      <c r="F184" s="1341"/>
      <c r="G184" s="102" t="s">
        <v>13</v>
      </c>
      <c r="H184" s="103">
        <f t="shared" ref="H184:K184" si="34">SUM(H180:H182)</f>
        <v>0</v>
      </c>
      <c r="I184" s="104">
        <f t="shared" si="34"/>
        <v>0</v>
      </c>
      <c r="J184" s="105">
        <f t="shared" si="34"/>
        <v>0</v>
      </c>
      <c r="K184" s="106">
        <f t="shared" si="34"/>
        <v>0</v>
      </c>
      <c r="L184" s="107">
        <f>SUM(L180:L183)</f>
        <v>86</v>
      </c>
      <c r="M184" s="110">
        <f>SUM(M180:M183)</f>
        <v>86</v>
      </c>
      <c r="N184" s="347" t="s">
        <v>193</v>
      </c>
      <c r="O184" s="338"/>
      <c r="P184" s="314"/>
      <c r="Q184" s="274"/>
      <c r="R184" s="132"/>
      <c r="S184" s="132"/>
      <c r="T184" s="133"/>
      <c r="U184" s="132"/>
      <c r="V184" s="132"/>
      <c r="W184" s="132"/>
    </row>
    <row r="185" spans="1:23" ht="17.25" customHeight="1">
      <c r="A185" s="1376" t="s">
        <v>14</v>
      </c>
      <c r="B185" s="1378" t="s">
        <v>14</v>
      </c>
      <c r="C185" s="1345" t="s">
        <v>59</v>
      </c>
      <c r="D185" s="1338" t="s">
        <v>230</v>
      </c>
      <c r="E185" s="1342" t="s">
        <v>89</v>
      </c>
      <c r="F185" s="1340" t="s">
        <v>166</v>
      </c>
      <c r="G185" s="88" t="s">
        <v>167</v>
      </c>
      <c r="H185" s="89">
        <v>0</v>
      </c>
      <c r="I185" s="50">
        <v>0</v>
      </c>
      <c r="J185" s="90"/>
      <c r="K185" s="91">
        <v>0</v>
      </c>
      <c r="L185" s="92">
        <v>8</v>
      </c>
      <c r="M185" s="52">
        <v>9</v>
      </c>
      <c r="N185" s="277" t="s">
        <v>169</v>
      </c>
      <c r="O185" s="359"/>
      <c r="P185" s="305" t="s">
        <v>99</v>
      </c>
      <c r="Q185" s="256"/>
      <c r="R185" s="132"/>
      <c r="S185" s="132"/>
      <c r="T185" s="133"/>
      <c r="U185" s="132"/>
      <c r="V185" s="132"/>
      <c r="W185" s="132"/>
    </row>
    <row r="186" spans="1:23" ht="15" customHeight="1">
      <c r="A186" s="1380"/>
      <c r="B186" s="1381"/>
      <c r="C186" s="1382"/>
      <c r="D186" s="1383"/>
      <c r="E186" s="1354"/>
      <c r="F186" s="1515"/>
      <c r="G186" s="257" t="s">
        <v>136</v>
      </c>
      <c r="H186" s="258"/>
      <c r="I186" s="259"/>
      <c r="J186" s="260"/>
      <c r="K186" s="261"/>
      <c r="L186" s="262">
        <v>8</v>
      </c>
      <c r="M186" s="263">
        <v>9</v>
      </c>
      <c r="N186" s="348" t="s">
        <v>168</v>
      </c>
      <c r="O186" s="354"/>
      <c r="P186" s="308" t="s">
        <v>99</v>
      </c>
      <c r="Q186" s="267"/>
      <c r="R186" s="132"/>
      <c r="S186" s="132"/>
      <c r="T186" s="133"/>
      <c r="U186" s="132"/>
      <c r="V186" s="132"/>
      <c r="W186" s="132"/>
    </row>
    <row r="187" spans="1:23" ht="15.75" customHeight="1">
      <c r="A187" s="1380"/>
      <c r="B187" s="1381"/>
      <c r="C187" s="1382"/>
      <c r="D187" s="1383"/>
      <c r="E187" s="1355"/>
      <c r="F187" s="1386"/>
      <c r="G187" s="109" t="s">
        <v>170</v>
      </c>
      <c r="H187" s="94"/>
      <c r="I187" s="95"/>
      <c r="J187" s="96"/>
      <c r="K187" s="97"/>
      <c r="L187" s="98">
        <v>93</v>
      </c>
      <c r="M187" s="99">
        <v>94</v>
      </c>
      <c r="N187" s="348" t="s">
        <v>177</v>
      </c>
      <c r="O187" s="335"/>
      <c r="P187" s="342" t="s">
        <v>99</v>
      </c>
      <c r="Q187" s="269"/>
      <c r="R187" s="132"/>
      <c r="S187" s="132"/>
      <c r="T187" s="133"/>
      <c r="U187" s="132"/>
      <c r="V187" s="132"/>
      <c r="W187" s="132"/>
    </row>
    <row r="188" spans="1:23" ht="14.25" customHeight="1">
      <c r="A188" s="1380"/>
      <c r="B188" s="1381"/>
      <c r="C188" s="1382"/>
      <c r="D188" s="1383"/>
      <c r="E188" s="1355"/>
      <c r="F188" s="1355"/>
      <c r="G188" s="109"/>
      <c r="H188" s="94"/>
      <c r="I188" s="95"/>
      <c r="J188" s="96"/>
      <c r="K188" s="97"/>
      <c r="L188" s="98"/>
      <c r="M188" s="99"/>
      <c r="N188" s="348" t="s">
        <v>171</v>
      </c>
      <c r="O188" s="335"/>
      <c r="P188" s="342" t="s">
        <v>99</v>
      </c>
      <c r="Q188" s="269"/>
      <c r="R188" s="132"/>
      <c r="S188" s="132"/>
      <c r="T188" s="133"/>
      <c r="U188" s="132"/>
      <c r="V188" s="132"/>
      <c r="W188" s="132"/>
    </row>
    <row r="189" spans="1:23" ht="15.75" customHeight="1" thickBot="1">
      <c r="A189" s="1377"/>
      <c r="B189" s="1379"/>
      <c r="C189" s="1346"/>
      <c r="D189" s="1339"/>
      <c r="E189" s="1341"/>
      <c r="F189" s="1341"/>
      <c r="G189" s="102" t="s">
        <v>13</v>
      </c>
      <c r="H189" s="103">
        <f t="shared" ref="H189:K189" si="35">SUM(H185:H187)</f>
        <v>0</v>
      </c>
      <c r="I189" s="104">
        <f t="shared" si="35"/>
        <v>0</v>
      </c>
      <c r="J189" s="105">
        <f t="shared" si="35"/>
        <v>0</v>
      </c>
      <c r="K189" s="106">
        <f t="shared" si="35"/>
        <v>0</v>
      </c>
      <c r="L189" s="107">
        <f>SUM(L185:L188)</f>
        <v>109</v>
      </c>
      <c r="M189" s="110">
        <f>SUM(M185:M188)</f>
        <v>112</v>
      </c>
      <c r="N189" s="347" t="s">
        <v>193</v>
      </c>
      <c r="O189" s="338"/>
      <c r="P189" s="339"/>
      <c r="Q189" s="274"/>
      <c r="R189" s="132"/>
      <c r="S189" s="132"/>
      <c r="T189" s="133"/>
      <c r="U189" s="132"/>
      <c r="V189" s="132"/>
      <c r="W189" s="132"/>
    </row>
    <row r="190" spans="1:23" ht="15.75" customHeight="1">
      <c r="A190" s="1376" t="s">
        <v>14</v>
      </c>
      <c r="B190" s="1378" t="s">
        <v>14</v>
      </c>
      <c r="C190" s="1345" t="s">
        <v>63</v>
      </c>
      <c r="D190" s="1338" t="s">
        <v>231</v>
      </c>
      <c r="E190" s="1342" t="s">
        <v>89</v>
      </c>
      <c r="F190" s="1340" t="s">
        <v>166</v>
      </c>
      <c r="G190" s="88" t="s">
        <v>167</v>
      </c>
      <c r="H190" s="89">
        <v>0</v>
      </c>
      <c r="I190" s="50">
        <v>0</v>
      </c>
      <c r="J190" s="90"/>
      <c r="K190" s="91">
        <v>0</v>
      </c>
      <c r="L190" s="92">
        <v>0</v>
      </c>
      <c r="M190" s="52">
        <v>8</v>
      </c>
      <c r="N190" s="277" t="s">
        <v>169</v>
      </c>
      <c r="O190" s="359"/>
      <c r="P190" s="305" t="s">
        <v>99</v>
      </c>
      <c r="Q190" s="256"/>
      <c r="R190" s="132"/>
      <c r="S190" s="132"/>
      <c r="T190" s="133"/>
      <c r="U190" s="132"/>
      <c r="V190" s="132"/>
      <c r="W190" s="132"/>
    </row>
    <row r="191" spans="1:23" ht="13.8" customHeight="1">
      <c r="A191" s="1380"/>
      <c r="B191" s="1381"/>
      <c r="C191" s="1382"/>
      <c r="D191" s="1383"/>
      <c r="E191" s="1354"/>
      <c r="F191" s="1515"/>
      <c r="G191" s="257" t="s">
        <v>136</v>
      </c>
      <c r="H191" s="258"/>
      <c r="I191" s="259"/>
      <c r="J191" s="260"/>
      <c r="K191" s="261"/>
      <c r="L191" s="262"/>
      <c r="M191" s="263">
        <v>8</v>
      </c>
      <c r="N191" s="348" t="s">
        <v>168</v>
      </c>
      <c r="O191" s="354"/>
      <c r="P191" s="308" t="s">
        <v>99</v>
      </c>
      <c r="Q191" s="267"/>
      <c r="R191" s="132"/>
      <c r="S191" s="132"/>
      <c r="T191" s="133"/>
      <c r="U191" s="132"/>
      <c r="V191" s="132"/>
      <c r="W191" s="132"/>
    </row>
    <row r="192" spans="1:23" ht="10.8" customHeight="1">
      <c r="A192" s="1380"/>
      <c r="B192" s="1381"/>
      <c r="C192" s="1382"/>
      <c r="D192" s="1383"/>
      <c r="E192" s="1355"/>
      <c r="F192" s="1386"/>
      <c r="G192" s="109" t="s">
        <v>170</v>
      </c>
      <c r="H192" s="94"/>
      <c r="I192" s="95"/>
      <c r="J192" s="96"/>
      <c r="K192" s="97"/>
      <c r="L192" s="98"/>
      <c r="M192" s="99">
        <v>94</v>
      </c>
      <c r="N192" s="348" t="s">
        <v>177</v>
      </c>
      <c r="O192" s="335"/>
      <c r="P192" s="342" t="s">
        <v>99</v>
      </c>
      <c r="Q192" s="269"/>
      <c r="R192" s="132"/>
      <c r="S192" s="132"/>
      <c r="T192" s="133"/>
      <c r="U192" s="132"/>
      <c r="V192" s="132"/>
      <c r="W192" s="132"/>
    </row>
    <row r="193" spans="1:23" ht="10.8" customHeight="1">
      <c r="A193" s="1380"/>
      <c r="B193" s="1381"/>
      <c r="C193" s="1382"/>
      <c r="D193" s="1383"/>
      <c r="E193" s="1355"/>
      <c r="F193" s="1355"/>
      <c r="G193" s="109"/>
      <c r="H193" s="94"/>
      <c r="I193" s="95"/>
      <c r="J193" s="96"/>
      <c r="K193" s="97"/>
      <c r="L193" s="98"/>
      <c r="M193" s="99"/>
      <c r="N193" s="348" t="s">
        <v>171</v>
      </c>
      <c r="O193" s="335"/>
      <c r="P193" s="342" t="s">
        <v>99</v>
      </c>
      <c r="Q193" s="269"/>
      <c r="R193" s="132"/>
      <c r="S193" s="132"/>
      <c r="T193" s="133"/>
      <c r="U193" s="132"/>
      <c r="V193" s="132"/>
      <c r="W193" s="132"/>
    </row>
    <row r="194" spans="1:23" ht="14.25" customHeight="1" thickBot="1">
      <c r="A194" s="1377"/>
      <c r="B194" s="1379"/>
      <c r="C194" s="1346"/>
      <c r="D194" s="1339"/>
      <c r="E194" s="1341"/>
      <c r="F194" s="1341"/>
      <c r="G194" s="102" t="s">
        <v>13</v>
      </c>
      <c r="H194" s="103">
        <f t="shared" ref="H194:L194" si="36">SUM(H190:H192)</f>
        <v>0</v>
      </c>
      <c r="I194" s="104">
        <f t="shared" si="36"/>
        <v>0</v>
      </c>
      <c r="J194" s="105">
        <f t="shared" si="36"/>
        <v>0</v>
      </c>
      <c r="K194" s="106">
        <f t="shared" si="36"/>
        <v>0</v>
      </c>
      <c r="L194" s="107">
        <f t="shared" si="36"/>
        <v>0</v>
      </c>
      <c r="M194" s="110">
        <f>SUM(M190:M193)</f>
        <v>110</v>
      </c>
      <c r="N194" s="347" t="s">
        <v>193</v>
      </c>
      <c r="O194" s="338"/>
      <c r="P194" s="314"/>
      <c r="Q194" s="274"/>
      <c r="R194" s="132"/>
      <c r="S194" s="132"/>
      <c r="T194" s="133"/>
      <c r="U194" s="132"/>
      <c r="V194" s="132"/>
      <c r="W194" s="132"/>
    </row>
    <row r="195" spans="1:23" ht="22.8" customHeight="1">
      <c r="A195" s="1376" t="s">
        <v>14</v>
      </c>
      <c r="B195" s="1378" t="s">
        <v>14</v>
      </c>
      <c r="C195" s="1345" t="s">
        <v>64</v>
      </c>
      <c r="D195" s="1338" t="s">
        <v>232</v>
      </c>
      <c r="E195" s="1342" t="s">
        <v>89</v>
      </c>
      <c r="F195" s="1340" t="s">
        <v>166</v>
      </c>
      <c r="G195" s="88" t="s">
        <v>167</v>
      </c>
      <c r="H195" s="89">
        <v>0</v>
      </c>
      <c r="I195" s="50">
        <v>0</v>
      </c>
      <c r="J195" s="90"/>
      <c r="K195" s="91">
        <v>0</v>
      </c>
      <c r="L195" s="92">
        <v>0</v>
      </c>
      <c r="M195" s="52">
        <v>8</v>
      </c>
      <c r="N195" s="277" t="s">
        <v>169</v>
      </c>
      <c r="O195" s="304"/>
      <c r="P195" s="305" t="s">
        <v>99</v>
      </c>
      <c r="Q195" s="330"/>
      <c r="R195" s="132"/>
      <c r="S195" s="132"/>
      <c r="T195" s="133"/>
      <c r="U195" s="132"/>
      <c r="V195" s="132"/>
      <c r="W195" s="132"/>
    </row>
    <row r="196" spans="1:23" ht="21" customHeight="1">
      <c r="A196" s="1380"/>
      <c r="B196" s="1381"/>
      <c r="C196" s="1382"/>
      <c r="D196" s="1383"/>
      <c r="E196" s="1354"/>
      <c r="F196" s="1515"/>
      <c r="G196" s="257" t="s">
        <v>136</v>
      </c>
      <c r="H196" s="258"/>
      <c r="I196" s="259"/>
      <c r="J196" s="260"/>
      <c r="K196" s="261"/>
      <c r="L196" s="262"/>
      <c r="M196" s="263">
        <v>8</v>
      </c>
      <c r="N196" s="348" t="s">
        <v>168</v>
      </c>
      <c r="O196" s="307"/>
      <c r="P196" s="308" t="s">
        <v>99</v>
      </c>
      <c r="Q196" s="281"/>
      <c r="R196" s="132"/>
      <c r="S196" s="132"/>
      <c r="T196" s="133"/>
      <c r="U196" s="132"/>
      <c r="V196" s="132"/>
      <c r="W196" s="132"/>
    </row>
    <row r="197" spans="1:23" ht="15" customHeight="1">
      <c r="A197" s="1380"/>
      <c r="B197" s="1381"/>
      <c r="C197" s="1382"/>
      <c r="D197" s="1383"/>
      <c r="E197" s="1355"/>
      <c r="F197" s="1386"/>
      <c r="G197" s="109" t="s">
        <v>170</v>
      </c>
      <c r="H197" s="94"/>
      <c r="I197" s="95"/>
      <c r="J197" s="96"/>
      <c r="K197" s="97"/>
      <c r="L197" s="98"/>
      <c r="M197" s="99">
        <v>94</v>
      </c>
      <c r="N197" s="348" t="s">
        <v>177</v>
      </c>
      <c r="O197" s="341"/>
      <c r="P197" s="342" t="s">
        <v>99</v>
      </c>
      <c r="Q197" s="343"/>
      <c r="R197" s="132"/>
      <c r="S197" s="132"/>
      <c r="T197" s="133"/>
      <c r="U197" s="132"/>
      <c r="V197" s="132"/>
      <c r="W197" s="132"/>
    </row>
    <row r="198" spans="1:23" ht="15.75" customHeight="1">
      <c r="A198" s="1380"/>
      <c r="B198" s="1381"/>
      <c r="C198" s="1382"/>
      <c r="D198" s="1383"/>
      <c r="E198" s="1355"/>
      <c r="F198" s="1355"/>
      <c r="G198" s="109"/>
      <c r="H198" s="94"/>
      <c r="I198" s="95"/>
      <c r="J198" s="96"/>
      <c r="K198" s="97"/>
      <c r="L198" s="98"/>
      <c r="M198" s="99"/>
      <c r="N198" s="348" t="s">
        <v>171</v>
      </c>
      <c r="O198" s="341"/>
      <c r="P198" s="342" t="s">
        <v>99</v>
      </c>
      <c r="Q198" s="343"/>
      <c r="R198" s="132"/>
      <c r="S198" s="132"/>
      <c r="T198" s="133"/>
      <c r="U198" s="132"/>
      <c r="V198" s="132"/>
      <c r="W198" s="132"/>
    </row>
    <row r="199" spans="1:23" ht="18" customHeight="1" thickBot="1">
      <c r="A199" s="1377"/>
      <c r="B199" s="1379"/>
      <c r="C199" s="1346"/>
      <c r="D199" s="1339"/>
      <c r="E199" s="1341"/>
      <c r="F199" s="1341"/>
      <c r="G199" s="102" t="s">
        <v>13</v>
      </c>
      <c r="H199" s="103">
        <f t="shared" ref="H199:L199" si="37">SUM(H195:H197)</f>
        <v>0</v>
      </c>
      <c r="I199" s="104">
        <f t="shared" si="37"/>
        <v>0</v>
      </c>
      <c r="J199" s="105">
        <f t="shared" si="37"/>
        <v>0</v>
      </c>
      <c r="K199" s="106">
        <f t="shared" si="37"/>
        <v>0</v>
      </c>
      <c r="L199" s="107">
        <f t="shared" si="37"/>
        <v>0</v>
      </c>
      <c r="M199" s="110">
        <f>SUM(M195:M198)</f>
        <v>110</v>
      </c>
      <c r="N199" s="347" t="s">
        <v>193</v>
      </c>
      <c r="O199" s="338"/>
      <c r="P199" s="339"/>
      <c r="Q199" s="274"/>
      <c r="R199" s="132"/>
      <c r="S199" s="132"/>
      <c r="T199" s="133"/>
      <c r="U199" s="132"/>
      <c r="V199" s="132"/>
      <c r="W199" s="132"/>
    </row>
    <row r="200" spans="1:23" ht="15" customHeight="1">
      <c r="A200" s="1376" t="s">
        <v>14</v>
      </c>
      <c r="B200" s="1378" t="s">
        <v>14</v>
      </c>
      <c r="C200" s="1345" t="s">
        <v>65</v>
      </c>
      <c r="D200" s="1338" t="s">
        <v>233</v>
      </c>
      <c r="E200" s="1342" t="s">
        <v>89</v>
      </c>
      <c r="F200" s="1340" t="s">
        <v>166</v>
      </c>
      <c r="G200" s="88" t="s">
        <v>167</v>
      </c>
      <c r="H200" s="89">
        <v>0</v>
      </c>
      <c r="I200" s="50">
        <v>0</v>
      </c>
      <c r="J200" s="90"/>
      <c r="K200" s="91">
        <v>0</v>
      </c>
      <c r="L200" s="92">
        <v>5</v>
      </c>
      <c r="M200" s="52">
        <v>5</v>
      </c>
      <c r="N200" s="277" t="s">
        <v>169</v>
      </c>
      <c r="O200" s="304" t="s">
        <v>99</v>
      </c>
      <c r="P200" s="305"/>
      <c r="Q200" s="330"/>
      <c r="R200" s="132"/>
      <c r="S200" s="132"/>
      <c r="T200" s="133"/>
      <c r="U200" s="132"/>
      <c r="V200" s="132"/>
      <c r="W200" s="132"/>
    </row>
    <row r="201" spans="1:23" ht="13.5" customHeight="1">
      <c r="A201" s="1380"/>
      <c r="B201" s="1381"/>
      <c r="C201" s="1382"/>
      <c r="D201" s="1383"/>
      <c r="E201" s="1354"/>
      <c r="F201" s="1515"/>
      <c r="G201" s="257" t="s">
        <v>136</v>
      </c>
      <c r="H201" s="258"/>
      <c r="I201" s="259"/>
      <c r="J201" s="260"/>
      <c r="K201" s="261"/>
      <c r="L201" s="262">
        <v>5</v>
      </c>
      <c r="M201" s="263">
        <v>5</v>
      </c>
      <c r="N201" s="348" t="s">
        <v>168</v>
      </c>
      <c r="O201" s="307"/>
      <c r="P201" s="308" t="s">
        <v>99</v>
      </c>
      <c r="Q201" s="281"/>
      <c r="R201" s="132"/>
      <c r="S201" s="132"/>
      <c r="T201" s="133"/>
      <c r="U201" s="132"/>
      <c r="V201" s="132"/>
      <c r="W201" s="132"/>
    </row>
    <row r="202" spans="1:23" ht="15" customHeight="1">
      <c r="A202" s="1380"/>
      <c r="B202" s="1381"/>
      <c r="C202" s="1382"/>
      <c r="D202" s="1383"/>
      <c r="E202" s="1355"/>
      <c r="F202" s="1386"/>
      <c r="G202" s="109" t="s">
        <v>170</v>
      </c>
      <c r="H202" s="94"/>
      <c r="I202" s="95"/>
      <c r="J202" s="96"/>
      <c r="K202" s="97"/>
      <c r="L202" s="98">
        <v>52</v>
      </c>
      <c r="M202" s="99">
        <v>53</v>
      </c>
      <c r="N202" s="348" t="s">
        <v>177</v>
      </c>
      <c r="O202" s="341"/>
      <c r="P202" s="342" t="s">
        <v>99</v>
      </c>
      <c r="Q202" s="343"/>
      <c r="R202" s="132"/>
      <c r="S202" s="132"/>
      <c r="T202" s="133"/>
      <c r="U202" s="132"/>
      <c r="V202" s="132"/>
      <c r="W202" s="132"/>
    </row>
    <row r="203" spans="1:23" ht="15" customHeight="1">
      <c r="A203" s="1380"/>
      <c r="B203" s="1381"/>
      <c r="C203" s="1382"/>
      <c r="D203" s="1383"/>
      <c r="E203" s="1355"/>
      <c r="F203" s="1355"/>
      <c r="G203" s="109"/>
      <c r="H203" s="94"/>
      <c r="I203" s="95"/>
      <c r="J203" s="96"/>
      <c r="K203" s="97"/>
      <c r="L203" s="98"/>
      <c r="M203" s="99"/>
      <c r="N203" s="348" t="s">
        <v>171</v>
      </c>
      <c r="O203" s="341"/>
      <c r="P203" s="342" t="s">
        <v>99</v>
      </c>
      <c r="Q203" s="343"/>
      <c r="R203" s="132"/>
      <c r="S203" s="132"/>
      <c r="T203" s="133"/>
      <c r="U203" s="132"/>
      <c r="V203" s="132"/>
      <c r="W203" s="132"/>
    </row>
    <row r="204" spans="1:23" ht="13.5" customHeight="1" thickBot="1">
      <c r="A204" s="1377"/>
      <c r="B204" s="1379"/>
      <c r="C204" s="1346"/>
      <c r="D204" s="1339"/>
      <c r="E204" s="1341"/>
      <c r="F204" s="1341"/>
      <c r="G204" s="102" t="s">
        <v>13</v>
      </c>
      <c r="H204" s="103">
        <f t="shared" ref="H204:K204" si="38">SUM(H200:H202)</f>
        <v>0</v>
      </c>
      <c r="I204" s="104">
        <f t="shared" si="38"/>
        <v>0</v>
      </c>
      <c r="J204" s="105">
        <f t="shared" si="38"/>
        <v>0</v>
      </c>
      <c r="K204" s="106">
        <f t="shared" si="38"/>
        <v>0</v>
      </c>
      <c r="L204" s="107">
        <f>SUM(L200:L203)</f>
        <v>62</v>
      </c>
      <c r="M204" s="110">
        <f>SUM(M200:M203)</f>
        <v>63</v>
      </c>
      <c r="N204" s="347" t="s">
        <v>193</v>
      </c>
      <c r="O204" s="313"/>
      <c r="P204" s="314"/>
      <c r="Q204" s="346"/>
      <c r="R204" s="132"/>
      <c r="S204" s="132"/>
      <c r="T204" s="133"/>
      <c r="U204" s="132"/>
      <c r="V204" s="132"/>
      <c r="W204" s="132"/>
    </row>
    <row r="205" spans="1:23" ht="15.75" customHeight="1">
      <c r="A205" s="1376" t="s">
        <v>14</v>
      </c>
      <c r="B205" s="1378" t="s">
        <v>14</v>
      </c>
      <c r="C205" s="1345" t="s">
        <v>66</v>
      </c>
      <c r="D205" s="1338" t="s">
        <v>234</v>
      </c>
      <c r="E205" s="1342" t="s">
        <v>89</v>
      </c>
      <c r="F205" s="1340" t="s">
        <v>166</v>
      </c>
      <c r="G205" s="88" t="s">
        <v>167</v>
      </c>
      <c r="H205" s="89">
        <v>0</v>
      </c>
      <c r="I205" s="50">
        <v>0</v>
      </c>
      <c r="J205" s="90"/>
      <c r="K205" s="91">
        <v>0</v>
      </c>
      <c r="L205" s="92">
        <v>98</v>
      </c>
      <c r="M205" s="52">
        <v>99</v>
      </c>
      <c r="N205" s="277" t="s">
        <v>169</v>
      </c>
      <c r="O205" s="304" t="s">
        <v>99</v>
      </c>
      <c r="P205" s="305"/>
      <c r="Q205" s="330"/>
      <c r="R205" s="132"/>
      <c r="S205" s="132"/>
      <c r="T205" s="133"/>
      <c r="U205" s="132"/>
      <c r="V205" s="132"/>
      <c r="W205" s="132"/>
    </row>
    <row r="206" spans="1:23" ht="12.75" customHeight="1">
      <c r="A206" s="1380"/>
      <c r="B206" s="1381"/>
      <c r="C206" s="1382"/>
      <c r="D206" s="1383"/>
      <c r="E206" s="1354"/>
      <c r="F206" s="1515"/>
      <c r="G206" s="257" t="s">
        <v>136</v>
      </c>
      <c r="H206" s="258"/>
      <c r="I206" s="259"/>
      <c r="J206" s="260"/>
      <c r="K206" s="261"/>
      <c r="L206" s="262">
        <v>0</v>
      </c>
      <c r="M206" s="263">
        <v>0</v>
      </c>
      <c r="N206" s="348" t="s">
        <v>168</v>
      </c>
      <c r="O206" s="307" t="s">
        <v>99</v>
      </c>
      <c r="P206" s="308"/>
      <c r="Q206" s="281"/>
      <c r="R206" s="132"/>
      <c r="S206" s="132"/>
      <c r="T206" s="133"/>
      <c r="U206" s="132"/>
      <c r="V206" s="132"/>
      <c r="W206" s="132"/>
    </row>
    <row r="207" spans="1:23" ht="14.25" customHeight="1">
      <c r="A207" s="1380"/>
      <c r="B207" s="1381"/>
      <c r="C207" s="1382"/>
      <c r="D207" s="1383"/>
      <c r="E207" s="1355"/>
      <c r="F207" s="1386"/>
      <c r="G207" s="109" t="s">
        <v>170</v>
      </c>
      <c r="H207" s="94"/>
      <c r="I207" s="95"/>
      <c r="J207" s="96"/>
      <c r="K207" s="97"/>
      <c r="L207" s="98">
        <v>42</v>
      </c>
      <c r="M207" s="99">
        <v>43</v>
      </c>
      <c r="N207" s="348" t="s">
        <v>177</v>
      </c>
      <c r="O207" s="341" t="s">
        <v>99</v>
      </c>
      <c r="P207" s="342"/>
      <c r="Q207" s="343"/>
      <c r="R207" s="132"/>
      <c r="S207" s="132"/>
      <c r="T207" s="133"/>
      <c r="U207" s="132"/>
      <c r="V207" s="132"/>
      <c r="W207" s="132"/>
    </row>
    <row r="208" spans="1:23" ht="12" customHeight="1">
      <c r="A208" s="1380"/>
      <c r="B208" s="1381"/>
      <c r="C208" s="1382"/>
      <c r="D208" s="1383"/>
      <c r="E208" s="1355"/>
      <c r="F208" s="1355"/>
      <c r="G208" s="109"/>
      <c r="H208" s="94"/>
      <c r="I208" s="95"/>
      <c r="J208" s="96"/>
      <c r="K208" s="97"/>
      <c r="L208" s="98"/>
      <c r="M208" s="99"/>
      <c r="N208" s="348" t="s">
        <v>171</v>
      </c>
      <c r="O208" s="341"/>
      <c r="P208" s="342" t="s">
        <v>99</v>
      </c>
      <c r="Q208" s="343"/>
      <c r="R208" s="132"/>
      <c r="S208" s="132"/>
      <c r="T208" s="133"/>
      <c r="U208" s="132"/>
      <c r="V208" s="132"/>
      <c r="W208" s="132"/>
    </row>
    <row r="209" spans="1:23" ht="14.25" customHeight="1" thickBot="1">
      <c r="A209" s="1377"/>
      <c r="B209" s="1379"/>
      <c r="C209" s="1346"/>
      <c r="D209" s="1339"/>
      <c r="E209" s="1341"/>
      <c r="F209" s="1341"/>
      <c r="G209" s="102" t="s">
        <v>13</v>
      </c>
      <c r="H209" s="103">
        <f t="shared" ref="H209:K209" si="39">SUM(H205:H207)</f>
        <v>0</v>
      </c>
      <c r="I209" s="104">
        <f t="shared" si="39"/>
        <v>0</v>
      </c>
      <c r="J209" s="105">
        <f t="shared" si="39"/>
        <v>0</v>
      </c>
      <c r="K209" s="106">
        <f t="shared" si="39"/>
        <v>0</v>
      </c>
      <c r="L209" s="107">
        <f>SUM(L205:L208)</f>
        <v>140</v>
      </c>
      <c r="M209" s="110">
        <f>SUM(M205:M208)</f>
        <v>142</v>
      </c>
      <c r="N209" s="347" t="s">
        <v>193</v>
      </c>
      <c r="O209" s="313"/>
      <c r="P209" s="314"/>
      <c r="Q209" s="346"/>
      <c r="R209" s="132"/>
      <c r="S209" s="132"/>
      <c r="T209" s="133"/>
      <c r="U209" s="132"/>
      <c r="V209" s="132"/>
      <c r="W209" s="132"/>
    </row>
    <row r="210" spans="1:23" ht="15.75" customHeight="1">
      <c r="A210" s="1376" t="s">
        <v>14</v>
      </c>
      <c r="B210" s="1378" t="s">
        <v>14</v>
      </c>
      <c r="C210" s="1345" t="s">
        <v>67</v>
      </c>
      <c r="D210" s="1338" t="s">
        <v>235</v>
      </c>
      <c r="E210" s="1342" t="s">
        <v>89</v>
      </c>
      <c r="F210" s="1340" t="s">
        <v>182</v>
      </c>
      <c r="G210" s="88" t="s">
        <v>167</v>
      </c>
      <c r="H210" s="89">
        <v>0</v>
      </c>
      <c r="I210" s="50">
        <v>0</v>
      </c>
      <c r="J210" s="90"/>
      <c r="K210" s="91">
        <v>0</v>
      </c>
      <c r="L210" s="92">
        <v>0</v>
      </c>
      <c r="M210" s="52">
        <v>141.5</v>
      </c>
      <c r="N210" s="277" t="s">
        <v>169</v>
      </c>
      <c r="O210" s="304" t="s">
        <v>99</v>
      </c>
      <c r="P210" s="305"/>
      <c r="Q210" s="330"/>
      <c r="R210" s="132"/>
      <c r="S210" s="132"/>
      <c r="T210" s="133"/>
      <c r="U210" s="132"/>
      <c r="V210" s="132"/>
      <c r="W210" s="132"/>
    </row>
    <row r="211" spans="1:23" ht="12.75" customHeight="1">
      <c r="A211" s="1380"/>
      <c r="B211" s="1381"/>
      <c r="C211" s="1382"/>
      <c r="D211" s="1383"/>
      <c r="E211" s="1354"/>
      <c r="F211" s="1515"/>
      <c r="G211" s="257" t="s">
        <v>136</v>
      </c>
      <c r="H211" s="258"/>
      <c r="I211" s="259"/>
      <c r="J211" s="260"/>
      <c r="K211" s="261"/>
      <c r="L211" s="262"/>
      <c r="M211" s="263"/>
      <c r="N211" s="348" t="s">
        <v>168</v>
      </c>
      <c r="O211" s="307"/>
      <c r="P211" s="308" t="s">
        <v>99</v>
      </c>
      <c r="Q211" s="281"/>
      <c r="R211" s="132"/>
      <c r="S211" s="132"/>
      <c r="T211" s="133"/>
      <c r="U211" s="132"/>
      <c r="V211" s="132"/>
      <c r="W211" s="132"/>
    </row>
    <row r="212" spans="1:23" ht="12.75" customHeight="1">
      <c r="A212" s="1380"/>
      <c r="B212" s="1381"/>
      <c r="C212" s="1382"/>
      <c r="D212" s="1383"/>
      <c r="E212" s="1355"/>
      <c r="F212" s="1386"/>
      <c r="G212" s="109" t="s">
        <v>170</v>
      </c>
      <c r="H212" s="94"/>
      <c r="I212" s="95"/>
      <c r="J212" s="96"/>
      <c r="K212" s="97"/>
      <c r="L212" s="98"/>
      <c r="M212" s="99">
        <v>60.5</v>
      </c>
      <c r="N212" s="348" t="s">
        <v>177</v>
      </c>
      <c r="O212" s="341"/>
      <c r="P212" s="342" t="s">
        <v>99</v>
      </c>
      <c r="Q212" s="343"/>
      <c r="R212" s="132"/>
      <c r="S212" s="132"/>
      <c r="T212" s="133"/>
      <c r="U212" s="132"/>
      <c r="V212" s="132"/>
      <c r="W212" s="132"/>
    </row>
    <row r="213" spans="1:23" ht="12.75" customHeight="1">
      <c r="A213" s="1380"/>
      <c r="B213" s="1381"/>
      <c r="C213" s="1382"/>
      <c r="D213" s="1383"/>
      <c r="E213" s="1355"/>
      <c r="F213" s="1355"/>
      <c r="G213" s="109"/>
      <c r="H213" s="94"/>
      <c r="I213" s="95"/>
      <c r="J213" s="96"/>
      <c r="K213" s="97"/>
      <c r="L213" s="98"/>
      <c r="M213" s="99"/>
      <c r="N213" s="348" t="s">
        <v>171</v>
      </c>
      <c r="O213" s="341"/>
      <c r="P213" s="342" t="s">
        <v>99</v>
      </c>
      <c r="Q213" s="343"/>
      <c r="R213" s="132"/>
      <c r="S213" s="132"/>
      <c r="T213" s="133"/>
      <c r="U213" s="132"/>
      <c r="V213" s="132"/>
      <c r="W213" s="132"/>
    </row>
    <row r="214" spans="1:23" ht="22.8" customHeight="1" thickBot="1">
      <c r="A214" s="1377"/>
      <c r="B214" s="1379"/>
      <c r="C214" s="1346"/>
      <c r="D214" s="1339"/>
      <c r="E214" s="1341"/>
      <c r="F214" s="1341"/>
      <c r="G214" s="102" t="s">
        <v>13</v>
      </c>
      <c r="H214" s="103">
        <f t="shared" ref="H214:L214" si="40">SUM(H210:H212)</f>
        <v>0</v>
      </c>
      <c r="I214" s="104">
        <f t="shared" si="40"/>
        <v>0</v>
      </c>
      <c r="J214" s="105">
        <f t="shared" si="40"/>
        <v>0</v>
      </c>
      <c r="K214" s="106">
        <f t="shared" si="40"/>
        <v>0</v>
      </c>
      <c r="L214" s="107">
        <f t="shared" si="40"/>
        <v>0</v>
      </c>
      <c r="M214" s="110">
        <f>SUM(M210:M213)</f>
        <v>202</v>
      </c>
      <c r="N214" s="347" t="s">
        <v>193</v>
      </c>
      <c r="O214" s="313"/>
      <c r="P214" s="314"/>
      <c r="Q214" s="346"/>
      <c r="R214" s="132"/>
      <c r="S214" s="132"/>
      <c r="T214" s="133"/>
      <c r="U214" s="132"/>
      <c r="V214" s="132"/>
      <c r="W214" s="132"/>
    </row>
    <row r="215" spans="1:23" ht="18.75" customHeight="1">
      <c r="A215" s="1376" t="s">
        <v>14</v>
      </c>
      <c r="B215" s="1378" t="s">
        <v>14</v>
      </c>
      <c r="C215" s="1345" t="s">
        <v>68</v>
      </c>
      <c r="D215" s="1338" t="s">
        <v>236</v>
      </c>
      <c r="E215" s="1342" t="s">
        <v>89</v>
      </c>
      <c r="F215" s="1340" t="s">
        <v>182</v>
      </c>
      <c r="G215" s="88" t="s">
        <v>167</v>
      </c>
      <c r="H215" s="89">
        <v>0</v>
      </c>
      <c r="I215" s="50">
        <v>0</v>
      </c>
      <c r="J215" s="90"/>
      <c r="K215" s="91">
        <v>0</v>
      </c>
      <c r="L215" s="92">
        <v>612</v>
      </c>
      <c r="M215" s="52">
        <v>613</v>
      </c>
      <c r="N215" s="277" t="s">
        <v>169</v>
      </c>
      <c r="O215" s="304"/>
      <c r="P215" s="305"/>
      <c r="Q215" s="256"/>
      <c r="R215" s="132"/>
      <c r="S215" s="132"/>
      <c r="T215" s="133"/>
      <c r="U215" s="132"/>
      <c r="V215" s="132"/>
      <c r="W215" s="132"/>
    </row>
    <row r="216" spans="1:23" ht="16.5" customHeight="1">
      <c r="A216" s="1380"/>
      <c r="B216" s="1381"/>
      <c r="C216" s="1382"/>
      <c r="D216" s="1383"/>
      <c r="E216" s="1354"/>
      <c r="F216" s="1515"/>
      <c r="G216" s="257" t="s">
        <v>136</v>
      </c>
      <c r="H216" s="258"/>
      <c r="I216" s="259"/>
      <c r="J216" s="260"/>
      <c r="K216" s="261"/>
      <c r="L216" s="262"/>
      <c r="M216" s="263"/>
      <c r="N216" s="348" t="s">
        <v>168</v>
      </c>
      <c r="O216" s="307" t="s">
        <v>99</v>
      </c>
      <c r="P216" s="308"/>
      <c r="Q216" s="267"/>
      <c r="R216" s="132"/>
      <c r="S216" s="132"/>
      <c r="T216" s="133"/>
      <c r="U216" s="132"/>
      <c r="V216" s="132"/>
      <c r="W216" s="132"/>
    </row>
    <row r="217" spans="1:23" ht="16.5" customHeight="1">
      <c r="A217" s="1380"/>
      <c r="B217" s="1381"/>
      <c r="C217" s="1382"/>
      <c r="D217" s="1383"/>
      <c r="E217" s="1355"/>
      <c r="F217" s="1386"/>
      <c r="G217" s="109" t="s">
        <v>170</v>
      </c>
      <c r="H217" s="94"/>
      <c r="I217" s="95"/>
      <c r="J217" s="96"/>
      <c r="K217" s="97"/>
      <c r="L217" s="98">
        <v>262</v>
      </c>
      <c r="M217" s="99">
        <v>263</v>
      </c>
      <c r="N217" s="348" t="s">
        <v>177</v>
      </c>
      <c r="O217" s="341" t="s">
        <v>99</v>
      </c>
      <c r="P217" s="342"/>
      <c r="Q217" s="269"/>
      <c r="R217" s="132"/>
      <c r="S217" s="132"/>
      <c r="T217" s="133"/>
      <c r="U217" s="132"/>
      <c r="V217" s="132"/>
      <c r="W217" s="132"/>
    </row>
    <row r="218" spans="1:23" ht="12.6" customHeight="1">
      <c r="A218" s="1380"/>
      <c r="B218" s="1381"/>
      <c r="C218" s="1382"/>
      <c r="D218" s="1383"/>
      <c r="E218" s="1355"/>
      <c r="F218" s="1355"/>
      <c r="G218" s="109"/>
      <c r="H218" s="94"/>
      <c r="I218" s="95"/>
      <c r="J218" s="96"/>
      <c r="K218" s="97"/>
      <c r="L218" s="98"/>
      <c r="M218" s="99"/>
      <c r="N218" s="348" t="s">
        <v>171</v>
      </c>
      <c r="O218" s="341"/>
      <c r="P218" s="342" t="s">
        <v>99</v>
      </c>
      <c r="Q218" s="269"/>
      <c r="R218" s="132"/>
      <c r="S218" s="132"/>
      <c r="T218" s="133"/>
      <c r="U218" s="132"/>
      <c r="V218" s="132"/>
      <c r="W218" s="132"/>
    </row>
    <row r="219" spans="1:23" ht="15.75" customHeight="1" thickBot="1">
      <c r="A219" s="1377"/>
      <c r="B219" s="1379"/>
      <c r="C219" s="1346"/>
      <c r="D219" s="1339"/>
      <c r="E219" s="1341"/>
      <c r="F219" s="1341"/>
      <c r="G219" s="102" t="s">
        <v>13</v>
      </c>
      <c r="H219" s="103">
        <f t="shared" ref="H219:M219" si="41">SUM(H215:H217)</f>
        <v>0</v>
      </c>
      <c r="I219" s="104">
        <f t="shared" si="41"/>
        <v>0</v>
      </c>
      <c r="J219" s="105">
        <f t="shared" si="41"/>
        <v>0</v>
      </c>
      <c r="K219" s="106">
        <f t="shared" si="41"/>
        <v>0</v>
      </c>
      <c r="L219" s="107">
        <f t="shared" si="41"/>
        <v>874</v>
      </c>
      <c r="M219" s="110">
        <f t="shared" si="41"/>
        <v>876</v>
      </c>
      <c r="N219" s="347" t="s">
        <v>193</v>
      </c>
      <c r="O219" s="313"/>
      <c r="P219" s="314"/>
      <c r="Q219" s="274"/>
      <c r="R219" s="132"/>
      <c r="S219" s="132"/>
      <c r="T219" s="133"/>
      <c r="U219" s="132"/>
      <c r="V219" s="132"/>
      <c r="W219" s="132"/>
    </row>
    <row r="220" spans="1:23" ht="18" customHeight="1">
      <c r="A220" s="1376" t="s">
        <v>14</v>
      </c>
      <c r="B220" s="1378" t="s">
        <v>14</v>
      </c>
      <c r="C220" s="1345" t="s">
        <v>69</v>
      </c>
      <c r="D220" s="1338" t="s">
        <v>237</v>
      </c>
      <c r="E220" s="1342" t="s">
        <v>89</v>
      </c>
      <c r="F220" s="1340" t="s">
        <v>202</v>
      </c>
      <c r="G220" s="88" t="s">
        <v>167</v>
      </c>
      <c r="H220" s="89">
        <v>0</v>
      </c>
      <c r="I220" s="50">
        <v>0</v>
      </c>
      <c r="J220" s="90"/>
      <c r="K220" s="91">
        <v>0</v>
      </c>
      <c r="L220" s="92">
        <v>0</v>
      </c>
      <c r="M220" s="52">
        <v>139</v>
      </c>
      <c r="N220" s="277" t="s">
        <v>169</v>
      </c>
      <c r="O220" s="359"/>
      <c r="P220" s="305" t="s">
        <v>99</v>
      </c>
      <c r="Q220" s="256"/>
      <c r="R220" s="132"/>
      <c r="S220" s="132"/>
      <c r="T220" s="133"/>
      <c r="U220" s="132"/>
      <c r="V220" s="132"/>
      <c r="W220" s="132"/>
    </row>
    <row r="221" spans="1:23" ht="13.2" customHeight="1">
      <c r="A221" s="1380"/>
      <c r="B221" s="1381"/>
      <c r="C221" s="1382"/>
      <c r="D221" s="1383"/>
      <c r="E221" s="1354"/>
      <c r="F221" s="1515"/>
      <c r="G221" s="257" t="s">
        <v>136</v>
      </c>
      <c r="H221" s="258"/>
      <c r="I221" s="259"/>
      <c r="J221" s="260"/>
      <c r="K221" s="261"/>
      <c r="L221" s="262"/>
      <c r="M221" s="263">
        <v>556</v>
      </c>
      <c r="N221" s="348" t="s">
        <v>177</v>
      </c>
      <c r="O221" s="354"/>
      <c r="P221" s="308" t="s">
        <v>99</v>
      </c>
      <c r="Q221" s="267"/>
      <c r="R221" s="132"/>
      <c r="S221" s="132"/>
      <c r="T221" s="133"/>
      <c r="U221" s="132"/>
      <c r="V221" s="132"/>
      <c r="W221" s="132"/>
    </row>
    <row r="222" spans="1:23" ht="14.25" customHeight="1">
      <c r="A222" s="1380"/>
      <c r="B222" s="1381"/>
      <c r="C222" s="1382"/>
      <c r="D222" s="1383"/>
      <c r="E222" s="1355"/>
      <c r="F222" s="1386"/>
      <c r="G222" s="109" t="s">
        <v>170</v>
      </c>
      <c r="H222" s="94"/>
      <c r="I222" s="95"/>
      <c r="J222" s="96"/>
      <c r="K222" s="97"/>
      <c r="L222" s="98"/>
      <c r="M222" s="99"/>
      <c r="N222" s="348" t="s">
        <v>238</v>
      </c>
      <c r="O222" s="335"/>
      <c r="P222" s="342" t="s">
        <v>99</v>
      </c>
      <c r="Q222" s="269"/>
      <c r="R222" s="132"/>
      <c r="S222" s="132"/>
      <c r="T222" s="133"/>
      <c r="U222" s="132"/>
      <c r="V222" s="132"/>
      <c r="W222" s="132"/>
    </row>
    <row r="223" spans="1:23" ht="17.25" customHeight="1">
      <c r="A223" s="1380"/>
      <c r="B223" s="1381"/>
      <c r="C223" s="1382"/>
      <c r="D223" s="1383"/>
      <c r="E223" s="1355"/>
      <c r="F223" s="1355"/>
      <c r="G223" s="109"/>
      <c r="H223" s="94"/>
      <c r="I223" s="95"/>
      <c r="J223" s="96"/>
      <c r="K223" s="97"/>
      <c r="L223" s="98"/>
      <c r="M223" s="99"/>
      <c r="N223" s="348" t="s">
        <v>171</v>
      </c>
      <c r="O223" s="335"/>
      <c r="P223" s="342" t="s">
        <v>99</v>
      </c>
      <c r="Q223" s="269"/>
      <c r="R223" s="132"/>
      <c r="S223" s="132"/>
      <c r="T223" s="133"/>
      <c r="U223" s="132"/>
      <c r="V223" s="132"/>
      <c r="W223" s="132"/>
    </row>
    <row r="224" spans="1:23" ht="21.6" customHeight="1" thickBot="1">
      <c r="A224" s="1377"/>
      <c r="B224" s="1379"/>
      <c r="C224" s="1346"/>
      <c r="D224" s="1339"/>
      <c r="E224" s="1341"/>
      <c r="F224" s="1341"/>
      <c r="G224" s="102" t="s">
        <v>13</v>
      </c>
      <c r="H224" s="103">
        <f t="shared" ref="H224:L224" si="42">SUM(H220:H222)</f>
        <v>0</v>
      </c>
      <c r="I224" s="104">
        <f t="shared" si="42"/>
        <v>0</v>
      </c>
      <c r="J224" s="105">
        <f t="shared" si="42"/>
        <v>0</v>
      </c>
      <c r="K224" s="106">
        <f t="shared" si="42"/>
        <v>0</v>
      </c>
      <c r="L224" s="107">
        <f t="shared" si="42"/>
        <v>0</v>
      </c>
      <c r="M224" s="110">
        <f>SUM(M220:M223)</f>
        <v>695</v>
      </c>
      <c r="N224" s="347" t="s">
        <v>193</v>
      </c>
      <c r="O224" s="338"/>
      <c r="P224" s="339"/>
      <c r="Q224" s="274"/>
      <c r="R224" s="132"/>
      <c r="S224" s="132"/>
      <c r="T224" s="133"/>
      <c r="U224" s="132"/>
      <c r="V224" s="132"/>
      <c r="W224" s="132"/>
    </row>
    <row r="225" spans="1:23" ht="12.6" customHeight="1">
      <c r="A225" s="1376" t="s">
        <v>14</v>
      </c>
      <c r="B225" s="1378" t="s">
        <v>14</v>
      </c>
      <c r="C225" s="1345" t="s">
        <v>70</v>
      </c>
      <c r="D225" s="1338" t="s">
        <v>239</v>
      </c>
      <c r="E225" s="1342" t="s">
        <v>89</v>
      </c>
      <c r="F225" s="1340" t="s">
        <v>166</v>
      </c>
      <c r="G225" s="88" t="s">
        <v>167</v>
      </c>
      <c r="H225" s="89">
        <v>0</v>
      </c>
      <c r="I225" s="50">
        <v>0</v>
      </c>
      <c r="J225" s="90"/>
      <c r="K225" s="91">
        <v>0</v>
      </c>
      <c r="L225" s="92">
        <v>17</v>
      </c>
      <c r="M225" s="52">
        <v>0</v>
      </c>
      <c r="N225" s="277" t="s">
        <v>169</v>
      </c>
      <c r="O225" s="304" t="s">
        <v>99</v>
      </c>
      <c r="P225" s="305"/>
      <c r="Q225" s="330"/>
      <c r="R225" s="132"/>
      <c r="S225" s="132"/>
      <c r="T225" s="133"/>
      <c r="U225" s="132"/>
      <c r="V225" s="132"/>
      <c r="W225" s="132"/>
    </row>
    <row r="226" spans="1:23" ht="13.8" customHeight="1">
      <c r="A226" s="1380"/>
      <c r="B226" s="1381"/>
      <c r="C226" s="1382"/>
      <c r="D226" s="1383"/>
      <c r="E226" s="1354"/>
      <c r="F226" s="1515"/>
      <c r="G226" s="257" t="s">
        <v>136</v>
      </c>
      <c r="H226" s="258"/>
      <c r="I226" s="259"/>
      <c r="J226" s="260"/>
      <c r="K226" s="261"/>
      <c r="L226" s="262">
        <v>17</v>
      </c>
      <c r="M226" s="263">
        <v>0</v>
      </c>
      <c r="N226" s="348" t="s">
        <v>168</v>
      </c>
      <c r="O226" s="307" t="s">
        <v>99</v>
      </c>
      <c r="P226" s="308"/>
      <c r="Q226" s="281"/>
      <c r="R226" s="132"/>
      <c r="S226" s="132"/>
      <c r="T226" s="133"/>
      <c r="U226" s="132"/>
      <c r="V226" s="132"/>
      <c r="W226" s="132"/>
    </row>
    <row r="227" spans="1:23" ht="11.4" customHeight="1">
      <c r="A227" s="1380"/>
      <c r="B227" s="1381"/>
      <c r="C227" s="1382"/>
      <c r="D227" s="1383"/>
      <c r="E227" s="1355"/>
      <c r="F227" s="1386"/>
      <c r="G227" s="109" t="s">
        <v>170</v>
      </c>
      <c r="H227" s="94"/>
      <c r="I227" s="95"/>
      <c r="J227" s="96"/>
      <c r="K227" s="97"/>
      <c r="L227" s="98">
        <v>187</v>
      </c>
      <c r="M227" s="99">
        <v>0</v>
      </c>
      <c r="N227" s="348" t="s">
        <v>177</v>
      </c>
      <c r="O227" s="341"/>
      <c r="P227" s="342" t="s">
        <v>99</v>
      </c>
      <c r="Q227" s="343"/>
      <c r="R227" s="132"/>
      <c r="S227" s="132"/>
      <c r="T227" s="133"/>
      <c r="U227" s="132"/>
      <c r="V227" s="132"/>
      <c r="W227" s="132"/>
    </row>
    <row r="228" spans="1:23" ht="12" customHeight="1">
      <c r="A228" s="1380"/>
      <c r="B228" s="1381"/>
      <c r="C228" s="1382"/>
      <c r="D228" s="1383"/>
      <c r="E228" s="1355"/>
      <c r="F228" s="1355"/>
      <c r="G228" s="109"/>
      <c r="H228" s="94"/>
      <c r="I228" s="95"/>
      <c r="J228" s="96"/>
      <c r="K228" s="97"/>
      <c r="L228" s="98"/>
      <c r="M228" s="99"/>
      <c r="N228" s="348" t="s">
        <v>171</v>
      </c>
      <c r="O228" s="341"/>
      <c r="P228" s="342"/>
      <c r="Q228" s="343"/>
      <c r="R228" s="132"/>
      <c r="S228" s="132"/>
      <c r="T228" s="133"/>
      <c r="U228" s="132"/>
      <c r="V228" s="132"/>
      <c r="W228" s="132"/>
    </row>
    <row r="229" spans="1:23" ht="14.25" customHeight="1" thickBot="1">
      <c r="A229" s="1377"/>
      <c r="B229" s="1379"/>
      <c r="C229" s="1346"/>
      <c r="D229" s="1339"/>
      <c r="E229" s="1341"/>
      <c r="F229" s="1341"/>
      <c r="G229" s="102" t="s">
        <v>13</v>
      </c>
      <c r="H229" s="103">
        <f t="shared" ref="H229:M229" si="43">SUM(H225:H227)</f>
        <v>0</v>
      </c>
      <c r="I229" s="104">
        <f t="shared" si="43"/>
        <v>0</v>
      </c>
      <c r="J229" s="105">
        <f t="shared" si="43"/>
        <v>0</v>
      </c>
      <c r="K229" s="106">
        <f t="shared" si="43"/>
        <v>0</v>
      </c>
      <c r="L229" s="107">
        <f>SUM(L225:L228)</f>
        <v>221</v>
      </c>
      <c r="M229" s="110">
        <f t="shared" si="43"/>
        <v>0</v>
      </c>
      <c r="N229" s="347" t="s">
        <v>193</v>
      </c>
      <c r="O229" s="313"/>
      <c r="P229" s="314"/>
      <c r="Q229" s="346"/>
      <c r="R229" s="132"/>
      <c r="S229" s="132"/>
      <c r="T229" s="133"/>
      <c r="U229" s="132"/>
      <c r="V229" s="132"/>
      <c r="W229" s="132"/>
    </row>
    <row r="230" spans="1:23" ht="15" customHeight="1">
      <c r="A230" s="1376" t="s">
        <v>14</v>
      </c>
      <c r="B230" s="1378" t="s">
        <v>14</v>
      </c>
      <c r="C230" s="1345" t="s">
        <v>71</v>
      </c>
      <c r="D230" s="1338" t="s">
        <v>804</v>
      </c>
      <c r="E230" s="1342" t="s">
        <v>89</v>
      </c>
      <c r="F230" s="1340" t="s">
        <v>166</v>
      </c>
      <c r="G230" s="88" t="s">
        <v>167</v>
      </c>
      <c r="H230" s="89">
        <v>68.8</v>
      </c>
      <c r="I230" s="50">
        <v>0</v>
      </c>
      <c r="J230" s="90"/>
      <c r="K230" s="91">
        <v>68.8</v>
      </c>
      <c r="L230" s="92">
        <v>507</v>
      </c>
      <c r="M230" s="52">
        <v>507</v>
      </c>
      <c r="N230" s="277" t="s">
        <v>169</v>
      </c>
      <c r="O230" s="304"/>
      <c r="P230" s="305"/>
      <c r="Q230" s="330"/>
      <c r="R230" s="132"/>
      <c r="S230" s="132"/>
      <c r="T230" s="133"/>
      <c r="U230" s="132"/>
      <c r="V230" s="132"/>
      <c r="W230" s="132"/>
    </row>
    <row r="231" spans="1:23" ht="13.2" customHeight="1">
      <c r="A231" s="1380"/>
      <c r="B231" s="1381"/>
      <c r="C231" s="1382"/>
      <c r="D231" s="1383"/>
      <c r="E231" s="1354"/>
      <c r="F231" s="1515"/>
      <c r="G231" s="257" t="s">
        <v>136</v>
      </c>
      <c r="H231" s="258"/>
      <c r="I231" s="259"/>
      <c r="J231" s="260"/>
      <c r="K231" s="261"/>
      <c r="L231" s="262"/>
      <c r="M231" s="263"/>
      <c r="N231" s="348" t="s">
        <v>168</v>
      </c>
      <c r="O231" s="307" t="s">
        <v>99</v>
      </c>
      <c r="P231" s="308"/>
      <c r="Q231" s="281"/>
      <c r="R231" s="132"/>
      <c r="S231" s="132"/>
      <c r="T231" s="133"/>
      <c r="U231" s="132"/>
      <c r="V231" s="132"/>
      <c r="W231" s="132"/>
    </row>
    <row r="232" spans="1:23" ht="14.25" customHeight="1">
      <c r="A232" s="1380"/>
      <c r="B232" s="1381"/>
      <c r="C232" s="1382"/>
      <c r="D232" s="1383"/>
      <c r="E232" s="1355"/>
      <c r="F232" s="1386"/>
      <c r="G232" s="109" t="s">
        <v>170</v>
      </c>
      <c r="H232" s="94"/>
      <c r="I232" s="95"/>
      <c r="J232" s="96"/>
      <c r="K232" s="97"/>
      <c r="L232" s="98">
        <v>217</v>
      </c>
      <c r="M232" s="99">
        <v>2018</v>
      </c>
      <c r="N232" s="348" t="s">
        <v>177</v>
      </c>
      <c r="O232" s="341" t="s">
        <v>99</v>
      </c>
      <c r="P232" s="342"/>
      <c r="Q232" s="343"/>
      <c r="R232" s="132"/>
      <c r="S232" s="132"/>
      <c r="T232" s="133"/>
      <c r="U232" s="132"/>
      <c r="V232" s="132"/>
      <c r="W232" s="132"/>
    </row>
    <row r="233" spans="1:23" ht="10.8" customHeight="1">
      <c r="A233" s="1380"/>
      <c r="B233" s="1381"/>
      <c r="C233" s="1382"/>
      <c r="D233" s="1383"/>
      <c r="E233" s="1355"/>
      <c r="F233" s="1355"/>
      <c r="G233" s="109"/>
      <c r="H233" s="94"/>
      <c r="I233" s="95"/>
      <c r="J233" s="96"/>
      <c r="K233" s="97"/>
      <c r="L233" s="98"/>
      <c r="M233" s="99"/>
      <c r="N233" s="348" t="s">
        <v>171</v>
      </c>
      <c r="O233" s="341"/>
      <c r="P233" s="342"/>
      <c r="Q233" s="343"/>
      <c r="R233" s="132"/>
      <c r="S233" s="132"/>
      <c r="T233" s="133"/>
      <c r="U233" s="132"/>
      <c r="V233" s="132"/>
      <c r="W233" s="132"/>
    </row>
    <row r="234" spans="1:23" ht="13.2" customHeight="1" thickBot="1">
      <c r="A234" s="1377"/>
      <c r="B234" s="1379"/>
      <c r="C234" s="1346"/>
      <c r="D234" s="1339"/>
      <c r="E234" s="1341"/>
      <c r="F234" s="1341"/>
      <c r="G234" s="102" t="s">
        <v>13</v>
      </c>
      <c r="H234" s="103">
        <f t="shared" ref="H234:K234" si="44">SUM(H230:H232)</f>
        <v>68.8</v>
      </c>
      <c r="I234" s="104">
        <f t="shared" si="44"/>
        <v>0</v>
      </c>
      <c r="J234" s="105">
        <f t="shared" si="44"/>
        <v>0</v>
      </c>
      <c r="K234" s="106">
        <f t="shared" si="44"/>
        <v>68.8</v>
      </c>
      <c r="L234" s="107">
        <f>SUM(L230:L233)</f>
        <v>724</v>
      </c>
      <c r="M234" s="110">
        <f>SUM(M230:M233)</f>
        <v>2525</v>
      </c>
      <c r="N234" s="347" t="s">
        <v>193</v>
      </c>
      <c r="O234" s="313"/>
      <c r="P234" s="314"/>
      <c r="Q234" s="346"/>
      <c r="R234" s="132"/>
      <c r="S234" s="132"/>
      <c r="T234" s="133"/>
      <c r="U234" s="132"/>
      <c r="V234" s="132"/>
      <c r="W234" s="132"/>
    </row>
    <row r="235" spans="1:23" ht="11.4" customHeight="1">
      <c r="A235" s="1376" t="s">
        <v>14</v>
      </c>
      <c r="B235" s="1378" t="s">
        <v>14</v>
      </c>
      <c r="C235" s="1345" t="s">
        <v>240</v>
      </c>
      <c r="D235" s="1525" t="s">
        <v>241</v>
      </c>
      <c r="E235" s="1342" t="s">
        <v>89</v>
      </c>
      <c r="F235" s="1510" t="s">
        <v>242</v>
      </c>
      <c r="G235" s="88" t="s">
        <v>167</v>
      </c>
      <c r="H235" s="89">
        <v>30.4</v>
      </c>
      <c r="I235" s="50">
        <v>0</v>
      </c>
      <c r="J235" s="90"/>
      <c r="K235" s="91">
        <v>30.4</v>
      </c>
      <c r="L235" s="92">
        <v>0</v>
      </c>
      <c r="M235" s="52">
        <v>0</v>
      </c>
      <c r="N235" s="277" t="s">
        <v>169</v>
      </c>
      <c r="O235" s="359"/>
      <c r="P235" s="350"/>
      <c r="Q235" s="256"/>
      <c r="R235" s="132"/>
      <c r="S235" s="132"/>
      <c r="T235" s="133"/>
      <c r="U235" s="132"/>
      <c r="V235" s="132"/>
      <c r="W235" s="132"/>
    </row>
    <row r="236" spans="1:23" ht="14.25" customHeight="1">
      <c r="A236" s="1380"/>
      <c r="B236" s="1381"/>
      <c r="C236" s="1382"/>
      <c r="D236" s="1535"/>
      <c r="E236" s="1354"/>
      <c r="F236" s="1515"/>
      <c r="G236" s="351" t="s">
        <v>136</v>
      </c>
      <c r="H236" s="352">
        <v>103</v>
      </c>
      <c r="I236" s="259"/>
      <c r="J236" s="260"/>
      <c r="K236" s="261">
        <v>103</v>
      </c>
      <c r="L236" s="262">
        <v>0</v>
      </c>
      <c r="M236" s="263">
        <v>0</v>
      </c>
      <c r="N236" s="348" t="s">
        <v>168</v>
      </c>
      <c r="O236" s="307"/>
      <c r="P236" s="308"/>
      <c r="Q236" s="281"/>
      <c r="R236" s="132"/>
      <c r="S236" s="132"/>
      <c r="T236" s="133"/>
      <c r="U236" s="132"/>
      <c r="V236" s="132"/>
      <c r="W236" s="132"/>
    </row>
    <row r="237" spans="1:23" ht="12.6" customHeight="1">
      <c r="A237" s="1380"/>
      <c r="B237" s="1381"/>
      <c r="C237" s="1382"/>
      <c r="D237" s="1535"/>
      <c r="E237" s="1355"/>
      <c r="F237" s="1386"/>
      <c r="G237" s="109"/>
      <c r="H237" s="94"/>
      <c r="I237" s="95"/>
      <c r="J237" s="96"/>
      <c r="K237" s="97"/>
      <c r="L237" s="98"/>
      <c r="M237" s="99"/>
      <c r="N237" s="348" t="s">
        <v>177</v>
      </c>
      <c r="O237" s="341" t="s">
        <v>99</v>
      </c>
      <c r="P237" s="342"/>
      <c r="Q237" s="343"/>
      <c r="R237" s="132"/>
      <c r="S237" s="132"/>
      <c r="T237" s="133"/>
      <c r="U237" s="132"/>
      <c r="V237" s="132"/>
      <c r="W237" s="132"/>
    </row>
    <row r="238" spans="1:23" ht="15" customHeight="1">
      <c r="A238" s="1380"/>
      <c r="B238" s="1381"/>
      <c r="C238" s="1382"/>
      <c r="D238" s="1535"/>
      <c r="E238" s="1355"/>
      <c r="F238" s="1355"/>
      <c r="G238" s="109"/>
      <c r="H238" s="94"/>
      <c r="I238" s="95"/>
      <c r="J238" s="96"/>
      <c r="K238" s="97"/>
      <c r="L238" s="98"/>
      <c r="M238" s="99"/>
      <c r="N238" s="348" t="s">
        <v>171</v>
      </c>
      <c r="O238" s="341" t="s">
        <v>99</v>
      </c>
      <c r="P238" s="342"/>
      <c r="Q238" s="343"/>
      <c r="R238" s="132"/>
      <c r="S238" s="132"/>
      <c r="T238" s="133"/>
      <c r="U238" s="132"/>
      <c r="V238" s="132"/>
      <c r="W238" s="132"/>
    </row>
    <row r="239" spans="1:23" ht="10.8" customHeight="1" thickBot="1">
      <c r="A239" s="1377"/>
      <c r="B239" s="1379"/>
      <c r="C239" s="1346"/>
      <c r="D239" s="1536"/>
      <c r="E239" s="1341"/>
      <c r="F239" s="1341"/>
      <c r="G239" s="102" t="s">
        <v>13</v>
      </c>
      <c r="H239" s="103">
        <f t="shared" ref="H239:M239" si="45">SUM(H235:H237)</f>
        <v>133.4</v>
      </c>
      <c r="I239" s="104">
        <f t="shared" si="45"/>
        <v>0</v>
      </c>
      <c r="J239" s="105">
        <f t="shared" si="45"/>
        <v>0</v>
      </c>
      <c r="K239" s="106">
        <f t="shared" si="45"/>
        <v>133.4</v>
      </c>
      <c r="L239" s="107">
        <f t="shared" si="45"/>
        <v>0</v>
      </c>
      <c r="M239" s="110">
        <f t="shared" si="45"/>
        <v>0</v>
      </c>
      <c r="N239" s="347" t="s">
        <v>193</v>
      </c>
      <c r="O239" s="338"/>
      <c r="P239" s="339"/>
      <c r="Q239" s="274"/>
      <c r="R239" s="132"/>
      <c r="S239" s="132"/>
      <c r="T239" s="133"/>
      <c r="U239" s="132"/>
      <c r="V239" s="132"/>
      <c r="W239" s="132"/>
    </row>
    <row r="240" spans="1:23" ht="17.25" customHeight="1">
      <c r="A240" s="1376" t="s">
        <v>14</v>
      </c>
      <c r="B240" s="1378" t="s">
        <v>14</v>
      </c>
      <c r="C240" s="1345" t="s">
        <v>243</v>
      </c>
      <c r="D240" s="1338" t="s">
        <v>244</v>
      </c>
      <c r="E240" s="1342" t="s">
        <v>89</v>
      </c>
      <c r="F240" s="1340" t="s">
        <v>182</v>
      </c>
      <c r="G240" s="88" t="s">
        <v>167</v>
      </c>
      <c r="H240" s="89">
        <v>0</v>
      </c>
      <c r="I240" s="50">
        <v>0</v>
      </c>
      <c r="J240" s="90"/>
      <c r="K240" s="91">
        <v>0</v>
      </c>
      <c r="L240" s="92">
        <v>91</v>
      </c>
      <c r="M240" s="52">
        <v>92</v>
      </c>
      <c r="N240" s="277" t="s">
        <v>169</v>
      </c>
      <c r="O240" s="304"/>
      <c r="P240" s="305" t="s">
        <v>99</v>
      </c>
      <c r="Q240" s="330"/>
      <c r="R240" s="132"/>
      <c r="S240" s="132"/>
      <c r="T240" s="133"/>
      <c r="U240" s="132"/>
      <c r="V240" s="132"/>
      <c r="W240" s="132"/>
    </row>
    <row r="241" spans="1:23" ht="13.5" customHeight="1">
      <c r="A241" s="1380"/>
      <c r="B241" s="1381"/>
      <c r="C241" s="1382"/>
      <c r="D241" s="1383"/>
      <c r="E241" s="1354"/>
      <c r="F241" s="1515"/>
      <c r="G241" s="257" t="s">
        <v>136</v>
      </c>
      <c r="H241" s="258"/>
      <c r="I241" s="259"/>
      <c r="J241" s="260"/>
      <c r="K241" s="261"/>
      <c r="L241" s="262"/>
      <c r="M241" s="263"/>
      <c r="N241" s="348" t="s">
        <v>168</v>
      </c>
      <c r="O241" s="307"/>
      <c r="P241" s="308"/>
      <c r="Q241" s="281"/>
      <c r="R241" s="132"/>
      <c r="S241" s="132"/>
      <c r="T241" s="133"/>
      <c r="U241" s="132"/>
      <c r="V241" s="132"/>
      <c r="W241" s="132"/>
    </row>
    <row r="242" spans="1:23" ht="15" customHeight="1">
      <c r="A242" s="1380"/>
      <c r="B242" s="1381"/>
      <c r="C242" s="1382"/>
      <c r="D242" s="1383"/>
      <c r="E242" s="1355"/>
      <c r="F242" s="1386"/>
      <c r="G242" s="109" t="s">
        <v>170</v>
      </c>
      <c r="H242" s="94"/>
      <c r="I242" s="95"/>
      <c r="J242" s="96"/>
      <c r="K242" s="97"/>
      <c r="L242" s="98">
        <v>39.5</v>
      </c>
      <c r="M242" s="99">
        <v>39.5</v>
      </c>
      <c r="N242" s="348" t="s">
        <v>177</v>
      </c>
      <c r="O242" s="341"/>
      <c r="P242" s="342" t="s">
        <v>99</v>
      </c>
      <c r="Q242" s="343"/>
      <c r="R242" s="132"/>
      <c r="S242" s="132"/>
      <c r="T242" s="133"/>
      <c r="U242" s="132"/>
      <c r="V242" s="132"/>
      <c r="W242" s="132"/>
    </row>
    <row r="243" spans="1:23" ht="15" customHeight="1">
      <c r="A243" s="1380"/>
      <c r="B243" s="1381"/>
      <c r="C243" s="1382"/>
      <c r="D243" s="1383"/>
      <c r="E243" s="1355"/>
      <c r="F243" s="1355"/>
      <c r="G243" s="109"/>
      <c r="H243" s="94"/>
      <c r="I243" s="95"/>
      <c r="J243" s="96"/>
      <c r="K243" s="97"/>
      <c r="L243" s="98"/>
      <c r="M243" s="99"/>
      <c r="N243" s="348" t="s">
        <v>171</v>
      </c>
      <c r="O243" s="341"/>
      <c r="P243" s="342" t="s">
        <v>99</v>
      </c>
      <c r="Q243" s="343"/>
      <c r="R243" s="132"/>
      <c r="S243" s="132"/>
      <c r="T243" s="133"/>
      <c r="U243" s="132"/>
      <c r="V243" s="132"/>
      <c r="W243" s="132"/>
    </row>
    <row r="244" spans="1:23" ht="14.25" customHeight="1" thickBot="1">
      <c r="A244" s="1377"/>
      <c r="B244" s="1379"/>
      <c r="C244" s="1346"/>
      <c r="D244" s="1339"/>
      <c r="E244" s="1341"/>
      <c r="F244" s="1341"/>
      <c r="G244" s="102" t="s">
        <v>13</v>
      </c>
      <c r="H244" s="103">
        <f t="shared" ref="H244:M244" si="46">SUM(H240:H242)</f>
        <v>0</v>
      </c>
      <c r="I244" s="104">
        <f t="shared" si="46"/>
        <v>0</v>
      </c>
      <c r="J244" s="105">
        <f t="shared" si="46"/>
        <v>0</v>
      </c>
      <c r="K244" s="106">
        <f t="shared" si="46"/>
        <v>0</v>
      </c>
      <c r="L244" s="107">
        <f t="shared" si="46"/>
        <v>130.5</v>
      </c>
      <c r="M244" s="110">
        <f t="shared" si="46"/>
        <v>131.5</v>
      </c>
      <c r="N244" s="347" t="s">
        <v>193</v>
      </c>
      <c r="O244" s="313"/>
      <c r="P244" s="314"/>
      <c r="Q244" s="346"/>
      <c r="R244" s="132"/>
      <c r="S244" s="132"/>
      <c r="T244" s="133"/>
      <c r="U244" s="132"/>
      <c r="V244" s="132"/>
      <c r="W244" s="132"/>
    </row>
    <row r="245" spans="1:23" ht="15" customHeight="1">
      <c r="A245" s="1376" t="s">
        <v>14</v>
      </c>
      <c r="B245" s="1378" t="s">
        <v>14</v>
      </c>
      <c r="C245" s="1345" t="s">
        <v>245</v>
      </c>
      <c r="D245" s="1338" t="s">
        <v>246</v>
      </c>
      <c r="E245" s="1342" t="s">
        <v>89</v>
      </c>
      <c r="F245" s="1340" t="s">
        <v>182</v>
      </c>
      <c r="G245" s="88" t="s">
        <v>167</v>
      </c>
      <c r="H245" s="89">
        <v>0</v>
      </c>
      <c r="I245" s="50">
        <v>0</v>
      </c>
      <c r="J245" s="90"/>
      <c r="K245" s="91">
        <v>0</v>
      </c>
      <c r="L245" s="92">
        <v>0</v>
      </c>
      <c r="M245" s="52">
        <v>4.5</v>
      </c>
      <c r="N245" s="277" t="s">
        <v>169</v>
      </c>
      <c r="O245" s="304"/>
      <c r="P245" s="305" t="s">
        <v>99</v>
      </c>
      <c r="Q245" s="330"/>
      <c r="R245" s="132"/>
      <c r="S245" s="132"/>
      <c r="T245" s="133"/>
      <c r="U245" s="132"/>
      <c r="V245" s="132"/>
      <c r="W245" s="132"/>
    </row>
    <row r="246" spans="1:23" ht="14.25" customHeight="1">
      <c r="A246" s="1380"/>
      <c r="B246" s="1381"/>
      <c r="C246" s="1382"/>
      <c r="D246" s="1383"/>
      <c r="E246" s="1354"/>
      <c r="F246" s="1515"/>
      <c r="G246" s="257" t="s">
        <v>136</v>
      </c>
      <c r="H246" s="258"/>
      <c r="I246" s="259"/>
      <c r="J246" s="260"/>
      <c r="K246" s="261"/>
      <c r="L246" s="262"/>
      <c r="M246" s="263">
        <v>5</v>
      </c>
      <c r="N246" s="348" t="s">
        <v>168</v>
      </c>
      <c r="O246" s="307"/>
      <c r="P246" s="308" t="s">
        <v>99</v>
      </c>
      <c r="Q246" s="281"/>
      <c r="R246" s="132"/>
      <c r="S246" s="132"/>
      <c r="T246" s="133"/>
      <c r="U246" s="132"/>
      <c r="V246" s="132"/>
      <c r="W246" s="132"/>
    </row>
    <row r="247" spans="1:23" ht="12.75" customHeight="1">
      <c r="A247" s="1380"/>
      <c r="B247" s="1381"/>
      <c r="C247" s="1382"/>
      <c r="D247" s="1383"/>
      <c r="E247" s="1355"/>
      <c r="F247" s="1386"/>
      <c r="G247" s="109" t="s">
        <v>170</v>
      </c>
      <c r="H247" s="94"/>
      <c r="I247" s="95"/>
      <c r="J247" s="96"/>
      <c r="K247" s="97"/>
      <c r="L247" s="98"/>
      <c r="M247" s="99">
        <v>51</v>
      </c>
      <c r="N247" s="348" t="s">
        <v>177</v>
      </c>
      <c r="O247" s="341"/>
      <c r="P247" s="342" t="s">
        <v>99</v>
      </c>
      <c r="Q247" s="343"/>
      <c r="R247" s="132"/>
      <c r="S247" s="132"/>
      <c r="T247" s="133"/>
      <c r="U247" s="132"/>
      <c r="V247" s="132"/>
      <c r="W247" s="132"/>
    </row>
    <row r="248" spans="1:23" ht="12.75" customHeight="1">
      <c r="A248" s="1380"/>
      <c r="B248" s="1381"/>
      <c r="C248" s="1382"/>
      <c r="D248" s="1383"/>
      <c r="E248" s="1355"/>
      <c r="F248" s="1355"/>
      <c r="G248" s="109"/>
      <c r="H248" s="94"/>
      <c r="I248" s="95"/>
      <c r="J248" s="96"/>
      <c r="K248" s="97"/>
      <c r="L248" s="98"/>
      <c r="M248" s="99"/>
      <c r="N248" s="348" t="s">
        <v>171</v>
      </c>
      <c r="O248" s="341"/>
      <c r="P248" s="342"/>
      <c r="Q248" s="343" t="s">
        <v>99</v>
      </c>
      <c r="R248" s="132"/>
      <c r="S248" s="132"/>
      <c r="T248" s="133"/>
      <c r="U248" s="132"/>
      <c r="V248" s="132"/>
      <c r="W248" s="132"/>
    </row>
    <row r="249" spans="1:23" ht="13.5" customHeight="1" thickBot="1">
      <c r="A249" s="1377"/>
      <c r="B249" s="1379"/>
      <c r="C249" s="1346"/>
      <c r="D249" s="1339"/>
      <c r="E249" s="1341"/>
      <c r="F249" s="1341"/>
      <c r="G249" s="102" t="s">
        <v>13</v>
      </c>
      <c r="H249" s="103">
        <f t="shared" ref="H249:M249" si="47">SUM(H245:H247)</f>
        <v>0</v>
      </c>
      <c r="I249" s="104">
        <f t="shared" si="47"/>
        <v>0</v>
      </c>
      <c r="J249" s="105">
        <f t="shared" si="47"/>
        <v>0</v>
      </c>
      <c r="K249" s="106">
        <f t="shared" si="47"/>
        <v>0</v>
      </c>
      <c r="L249" s="107">
        <f t="shared" si="47"/>
        <v>0</v>
      </c>
      <c r="M249" s="110">
        <f t="shared" si="47"/>
        <v>60.5</v>
      </c>
      <c r="N249" s="347" t="s">
        <v>193</v>
      </c>
      <c r="O249" s="313"/>
      <c r="P249" s="314"/>
      <c r="Q249" s="346"/>
      <c r="R249" s="132"/>
      <c r="S249" s="132"/>
      <c r="T249" s="133"/>
      <c r="U249" s="132"/>
      <c r="V249" s="132"/>
      <c r="W249" s="132"/>
    </row>
    <row r="250" spans="1:23" ht="14.25" customHeight="1">
      <c r="A250" s="1376" t="s">
        <v>14</v>
      </c>
      <c r="B250" s="1378" t="s">
        <v>14</v>
      </c>
      <c r="C250" s="1345" t="s">
        <v>85</v>
      </c>
      <c r="D250" s="1338" t="s">
        <v>247</v>
      </c>
      <c r="E250" s="1342" t="s">
        <v>89</v>
      </c>
      <c r="F250" s="1340" t="s">
        <v>248</v>
      </c>
      <c r="G250" s="88" t="s">
        <v>167</v>
      </c>
      <c r="H250" s="89">
        <v>0</v>
      </c>
      <c r="I250" s="50">
        <v>0</v>
      </c>
      <c r="J250" s="90"/>
      <c r="K250" s="91">
        <v>0</v>
      </c>
      <c r="L250" s="92">
        <v>0</v>
      </c>
      <c r="M250" s="52">
        <v>81.5</v>
      </c>
      <c r="N250" s="277" t="s">
        <v>169</v>
      </c>
      <c r="O250" s="304"/>
      <c r="P250" s="305" t="s">
        <v>99</v>
      </c>
      <c r="Q250" s="330"/>
      <c r="R250" s="132"/>
      <c r="S250" s="132"/>
      <c r="T250" s="133"/>
      <c r="U250" s="132"/>
      <c r="V250" s="132"/>
      <c r="W250" s="132"/>
    </row>
    <row r="251" spans="1:23" ht="12.75" customHeight="1">
      <c r="A251" s="1380"/>
      <c r="B251" s="1381"/>
      <c r="C251" s="1382"/>
      <c r="D251" s="1383"/>
      <c r="E251" s="1354"/>
      <c r="F251" s="1515"/>
      <c r="G251" s="257" t="s">
        <v>136</v>
      </c>
      <c r="H251" s="258"/>
      <c r="I251" s="259"/>
      <c r="J251" s="260"/>
      <c r="K251" s="261"/>
      <c r="L251" s="262"/>
      <c r="M251" s="263"/>
      <c r="N251" s="348" t="s">
        <v>177</v>
      </c>
      <c r="O251" s="307"/>
      <c r="P251" s="308" t="s">
        <v>99</v>
      </c>
      <c r="Q251" s="281"/>
      <c r="R251" s="132"/>
      <c r="S251" s="132"/>
      <c r="T251" s="133"/>
      <c r="U251" s="132"/>
      <c r="V251" s="132"/>
      <c r="W251" s="132"/>
    </row>
    <row r="252" spans="1:23" ht="15" customHeight="1">
      <c r="A252" s="1380"/>
      <c r="B252" s="1381"/>
      <c r="C252" s="1382"/>
      <c r="D252" s="1383"/>
      <c r="E252" s="1355"/>
      <c r="F252" s="1386"/>
      <c r="G252" s="109" t="s">
        <v>170</v>
      </c>
      <c r="H252" s="94"/>
      <c r="I252" s="95"/>
      <c r="J252" s="96"/>
      <c r="K252" s="97"/>
      <c r="L252" s="98"/>
      <c r="M252" s="99">
        <v>35</v>
      </c>
      <c r="N252" s="348" t="s">
        <v>238</v>
      </c>
      <c r="O252" s="341"/>
      <c r="P252" s="342" t="s">
        <v>99</v>
      </c>
      <c r="Q252" s="343"/>
      <c r="R252" s="132"/>
      <c r="S252" s="132"/>
      <c r="T252" s="133"/>
      <c r="U252" s="132"/>
      <c r="V252" s="132"/>
      <c r="W252" s="132"/>
    </row>
    <row r="253" spans="1:23" ht="12" customHeight="1">
      <c r="A253" s="1380"/>
      <c r="B253" s="1381"/>
      <c r="C253" s="1382"/>
      <c r="D253" s="1383"/>
      <c r="E253" s="1355"/>
      <c r="F253" s="1355"/>
      <c r="G253" s="109"/>
      <c r="H253" s="94"/>
      <c r="I253" s="95"/>
      <c r="J253" s="96"/>
      <c r="K253" s="97"/>
      <c r="L253" s="98"/>
      <c r="M253" s="99"/>
      <c r="N253" s="348" t="s">
        <v>171</v>
      </c>
      <c r="O253" s="341"/>
      <c r="P253" s="342"/>
      <c r="Q253" s="343" t="s">
        <v>99</v>
      </c>
      <c r="R253" s="132"/>
      <c r="S253" s="132"/>
      <c r="T253" s="133"/>
      <c r="U253" s="132"/>
      <c r="V253" s="132"/>
      <c r="W253" s="132"/>
    </row>
    <row r="254" spans="1:23" ht="15" customHeight="1" thickBot="1">
      <c r="A254" s="1377"/>
      <c r="B254" s="1379"/>
      <c r="C254" s="1346"/>
      <c r="D254" s="1339"/>
      <c r="E254" s="1341"/>
      <c r="F254" s="1341"/>
      <c r="G254" s="102" t="s">
        <v>13</v>
      </c>
      <c r="H254" s="103">
        <f t="shared" ref="H254:M254" si="48">SUM(H250:H252)</f>
        <v>0</v>
      </c>
      <c r="I254" s="104">
        <f t="shared" si="48"/>
        <v>0</v>
      </c>
      <c r="J254" s="105">
        <f t="shared" si="48"/>
        <v>0</v>
      </c>
      <c r="K254" s="106">
        <f t="shared" si="48"/>
        <v>0</v>
      </c>
      <c r="L254" s="107">
        <f t="shared" si="48"/>
        <v>0</v>
      </c>
      <c r="M254" s="110">
        <f t="shared" si="48"/>
        <v>116.5</v>
      </c>
      <c r="N254" s="347" t="s">
        <v>193</v>
      </c>
      <c r="O254" s="313"/>
      <c r="P254" s="314"/>
      <c r="Q254" s="346"/>
      <c r="R254" s="132"/>
      <c r="S254" s="132"/>
      <c r="T254" s="133"/>
      <c r="U254" s="132"/>
      <c r="V254" s="132"/>
      <c r="W254" s="132"/>
    </row>
    <row r="255" spans="1:23" ht="15" customHeight="1">
      <c r="A255" s="1376" t="s">
        <v>14</v>
      </c>
      <c r="B255" s="1378" t="s">
        <v>14</v>
      </c>
      <c r="C255" s="1345" t="s">
        <v>249</v>
      </c>
      <c r="D255" s="1338" t="s">
        <v>250</v>
      </c>
      <c r="E255" s="1342" t="s">
        <v>89</v>
      </c>
      <c r="F255" s="1340" t="s">
        <v>182</v>
      </c>
      <c r="G255" s="88" t="s">
        <v>167</v>
      </c>
      <c r="H255" s="89">
        <v>0</v>
      </c>
      <c r="I255" s="50">
        <v>0</v>
      </c>
      <c r="J255" s="90"/>
      <c r="K255" s="91">
        <v>0</v>
      </c>
      <c r="L255" s="92">
        <v>0</v>
      </c>
      <c r="M255" s="52">
        <v>187</v>
      </c>
      <c r="N255" s="277" t="s">
        <v>169</v>
      </c>
      <c r="O255" s="359"/>
      <c r="P255" s="305" t="s">
        <v>99</v>
      </c>
      <c r="Q255" s="330"/>
      <c r="S255" s="132"/>
      <c r="T255" s="133"/>
      <c r="U255" s="132"/>
      <c r="V255" s="132"/>
      <c r="W255" s="132"/>
    </row>
    <row r="256" spans="1:23" ht="12.75" customHeight="1">
      <c r="A256" s="1380"/>
      <c r="B256" s="1381"/>
      <c r="C256" s="1382"/>
      <c r="D256" s="1383"/>
      <c r="E256" s="1354"/>
      <c r="F256" s="1515"/>
      <c r="G256" s="257" t="s">
        <v>136</v>
      </c>
      <c r="H256" s="258"/>
      <c r="I256" s="259"/>
      <c r="J256" s="260"/>
      <c r="K256" s="261"/>
      <c r="L256" s="262"/>
      <c r="M256" s="263"/>
      <c r="N256" s="348" t="s">
        <v>168</v>
      </c>
      <c r="O256" s="354"/>
      <c r="P256" s="308"/>
      <c r="Q256" s="281"/>
      <c r="S256" s="132"/>
      <c r="T256" s="133"/>
      <c r="U256" s="132"/>
      <c r="V256" s="132"/>
      <c r="W256" s="132"/>
    </row>
    <row r="257" spans="1:23" ht="15" customHeight="1">
      <c r="A257" s="1380"/>
      <c r="B257" s="1381"/>
      <c r="C257" s="1382"/>
      <c r="D257" s="1383"/>
      <c r="E257" s="1355"/>
      <c r="F257" s="1386"/>
      <c r="G257" s="109" t="s">
        <v>170</v>
      </c>
      <c r="H257" s="94"/>
      <c r="I257" s="95"/>
      <c r="J257" s="96"/>
      <c r="K257" s="97"/>
      <c r="L257" s="98"/>
      <c r="M257" s="99">
        <v>80</v>
      </c>
      <c r="N257" s="348" t="s">
        <v>177</v>
      </c>
      <c r="O257" s="335"/>
      <c r="P257" s="342" t="s">
        <v>99</v>
      </c>
      <c r="Q257" s="343"/>
      <c r="S257" s="132"/>
      <c r="T257" s="133"/>
      <c r="U257" s="132"/>
      <c r="V257" s="132"/>
      <c r="W257" s="132"/>
    </row>
    <row r="258" spans="1:23" ht="13.2" customHeight="1">
      <c r="A258" s="1380"/>
      <c r="B258" s="1381"/>
      <c r="C258" s="1382"/>
      <c r="D258" s="1383"/>
      <c r="E258" s="1355"/>
      <c r="F258" s="1355"/>
      <c r="G258" s="109"/>
      <c r="H258" s="94"/>
      <c r="I258" s="95"/>
      <c r="J258" s="96"/>
      <c r="K258" s="97"/>
      <c r="L258" s="98"/>
      <c r="M258" s="99"/>
      <c r="N258" s="348" t="s">
        <v>171</v>
      </c>
      <c r="O258" s="335"/>
      <c r="P258" s="342"/>
      <c r="Q258" s="343" t="s">
        <v>99</v>
      </c>
      <c r="S258" s="132"/>
      <c r="T258" s="133"/>
      <c r="U258" s="132"/>
      <c r="V258" s="132"/>
      <c r="W258" s="132"/>
    </row>
    <row r="259" spans="1:23" ht="15" customHeight="1" thickBot="1">
      <c r="A259" s="1377"/>
      <c r="B259" s="1379"/>
      <c r="C259" s="1346"/>
      <c r="D259" s="1339"/>
      <c r="E259" s="1341"/>
      <c r="F259" s="1341"/>
      <c r="G259" s="102" t="s">
        <v>13</v>
      </c>
      <c r="H259" s="103">
        <f t="shared" ref="H259:M259" si="49">SUM(H255:H257)</f>
        <v>0</v>
      </c>
      <c r="I259" s="104">
        <f t="shared" si="49"/>
        <v>0</v>
      </c>
      <c r="J259" s="105">
        <f t="shared" si="49"/>
        <v>0</v>
      </c>
      <c r="K259" s="106">
        <f t="shared" si="49"/>
        <v>0</v>
      </c>
      <c r="L259" s="107">
        <f t="shared" si="49"/>
        <v>0</v>
      </c>
      <c r="M259" s="110">
        <f t="shared" si="49"/>
        <v>267</v>
      </c>
      <c r="N259" s="347" t="s">
        <v>193</v>
      </c>
      <c r="O259" s="338"/>
      <c r="P259" s="314"/>
      <c r="Q259" s="346"/>
      <c r="S259" s="132"/>
      <c r="T259" s="133"/>
      <c r="U259" s="132"/>
      <c r="V259" s="132"/>
      <c r="W259" s="132"/>
    </row>
    <row r="260" spans="1:23" ht="14.4" customHeight="1">
      <c r="A260" s="1376" t="s">
        <v>14</v>
      </c>
      <c r="B260" s="1378" t="s">
        <v>14</v>
      </c>
      <c r="C260" s="1345" t="s">
        <v>87</v>
      </c>
      <c r="D260" s="1338" t="s">
        <v>251</v>
      </c>
      <c r="E260" s="1342" t="s">
        <v>89</v>
      </c>
      <c r="F260" s="1340" t="s">
        <v>166</v>
      </c>
      <c r="G260" s="88" t="s">
        <v>167</v>
      </c>
      <c r="H260" s="89">
        <v>0</v>
      </c>
      <c r="I260" s="50">
        <v>0</v>
      </c>
      <c r="J260" s="90"/>
      <c r="K260" s="91">
        <v>0</v>
      </c>
      <c r="L260" s="92">
        <v>0</v>
      </c>
      <c r="M260" s="52">
        <v>4.5</v>
      </c>
      <c r="N260" s="277" t="s">
        <v>169</v>
      </c>
      <c r="O260" s="304"/>
      <c r="P260" s="305" t="s">
        <v>99</v>
      </c>
      <c r="Q260" s="330"/>
      <c r="R260" s="132"/>
      <c r="S260" s="132"/>
      <c r="T260" s="133"/>
      <c r="U260" s="132"/>
      <c r="V260" s="132"/>
      <c r="W260" s="132"/>
    </row>
    <row r="261" spans="1:23" ht="12.6" customHeight="1">
      <c r="A261" s="1380"/>
      <c r="B261" s="1381"/>
      <c r="C261" s="1382"/>
      <c r="D261" s="1383"/>
      <c r="E261" s="1354"/>
      <c r="F261" s="1515"/>
      <c r="G261" s="257" t="s">
        <v>136</v>
      </c>
      <c r="H261" s="258"/>
      <c r="I261" s="259"/>
      <c r="J261" s="260"/>
      <c r="K261" s="261"/>
      <c r="L261" s="262"/>
      <c r="M261" s="263">
        <v>5</v>
      </c>
      <c r="N261" s="348" t="s">
        <v>168</v>
      </c>
      <c r="O261" s="307"/>
      <c r="P261" s="308" t="s">
        <v>99</v>
      </c>
      <c r="Q261" s="281"/>
      <c r="R261" s="132"/>
      <c r="S261" s="132"/>
      <c r="T261" s="133"/>
      <c r="U261" s="132"/>
      <c r="V261" s="132"/>
      <c r="W261" s="132"/>
    </row>
    <row r="262" spans="1:23" ht="11.4" customHeight="1">
      <c r="A262" s="1380"/>
      <c r="B262" s="1381"/>
      <c r="C262" s="1382"/>
      <c r="D262" s="1383"/>
      <c r="E262" s="1355"/>
      <c r="F262" s="1386"/>
      <c r="G262" s="109" t="s">
        <v>170</v>
      </c>
      <c r="H262" s="94"/>
      <c r="I262" s="95"/>
      <c r="J262" s="96"/>
      <c r="K262" s="97"/>
      <c r="L262" s="98"/>
      <c r="M262" s="99">
        <v>52.5</v>
      </c>
      <c r="N262" s="348" t="s">
        <v>177</v>
      </c>
      <c r="O262" s="341"/>
      <c r="P262" s="342" t="s">
        <v>99</v>
      </c>
      <c r="Q262" s="343"/>
      <c r="R262" s="132"/>
      <c r="S262" s="132"/>
      <c r="T262" s="133"/>
      <c r="U262" s="132"/>
      <c r="V262" s="132"/>
      <c r="W262" s="132"/>
    </row>
    <row r="263" spans="1:23" ht="12" customHeight="1">
      <c r="A263" s="1380"/>
      <c r="B263" s="1381"/>
      <c r="C263" s="1382"/>
      <c r="D263" s="1383"/>
      <c r="E263" s="1355"/>
      <c r="F263" s="1355"/>
      <c r="G263" s="109"/>
      <c r="H263" s="94"/>
      <c r="I263" s="95"/>
      <c r="J263" s="96"/>
      <c r="K263" s="97"/>
      <c r="L263" s="98"/>
      <c r="M263" s="99"/>
      <c r="N263" s="348" t="s">
        <v>171</v>
      </c>
      <c r="O263" s="341"/>
      <c r="P263" s="342" t="s">
        <v>99</v>
      </c>
      <c r="Q263" s="343"/>
      <c r="R263" s="132"/>
      <c r="S263" s="132"/>
      <c r="T263" s="133"/>
      <c r="U263" s="132"/>
      <c r="V263" s="132"/>
      <c r="W263" s="132"/>
    </row>
    <row r="264" spans="1:23" ht="13.5" customHeight="1" thickBot="1">
      <c r="A264" s="1377"/>
      <c r="B264" s="1379"/>
      <c r="C264" s="1346"/>
      <c r="D264" s="1339"/>
      <c r="E264" s="1341"/>
      <c r="F264" s="1341"/>
      <c r="G264" s="102" t="s">
        <v>13</v>
      </c>
      <c r="H264" s="103">
        <f t="shared" ref="H264:M264" si="50">SUM(H260:H262)</f>
        <v>0</v>
      </c>
      <c r="I264" s="104">
        <f t="shared" si="50"/>
        <v>0</v>
      </c>
      <c r="J264" s="105">
        <f t="shared" si="50"/>
        <v>0</v>
      </c>
      <c r="K264" s="106">
        <f t="shared" si="50"/>
        <v>0</v>
      </c>
      <c r="L264" s="107">
        <f t="shared" si="50"/>
        <v>0</v>
      </c>
      <c r="M264" s="110">
        <f t="shared" si="50"/>
        <v>62</v>
      </c>
      <c r="N264" s="347" t="s">
        <v>193</v>
      </c>
      <c r="O264" s="313"/>
      <c r="P264" s="314"/>
      <c r="Q264" s="346"/>
      <c r="R264" s="132"/>
      <c r="S264" s="132"/>
      <c r="T264" s="133"/>
      <c r="U264" s="132"/>
      <c r="V264" s="132"/>
      <c r="W264" s="132"/>
    </row>
    <row r="265" spans="1:23" ht="15.75" customHeight="1">
      <c r="A265" s="1376" t="s">
        <v>14</v>
      </c>
      <c r="B265" s="1378" t="s">
        <v>14</v>
      </c>
      <c r="C265" s="1345" t="s">
        <v>252</v>
      </c>
      <c r="D265" s="1338" t="s">
        <v>253</v>
      </c>
      <c r="E265" s="1342" t="s">
        <v>89</v>
      </c>
      <c r="F265" s="1340" t="s">
        <v>182</v>
      </c>
      <c r="G265" s="88" t="s">
        <v>167</v>
      </c>
      <c r="H265" s="89">
        <v>0</v>
      </c>
      <c r="I265" s="50">
        <v>0</v>
      </c>
      <c r="J265" s="90"/>
      <c r="K265" s="91">
        <v>0</v>
      </c>
      <c r="L265" s="92">
        <v>0</v>
      </c>
      <c r="M265" s="52">
        <v>4.5</v>
      </c>
      <c r="N265" s="277" t="s">
        <v>169</v>
      </c>
      <c r="O265" s="304"/>
      <c r="P265" s="305" t="s">
        <v>99</v>
      </c>
      <c r="Q265" s="330"/>
      <c r="R265" s="132"/>
      <c r="S265" s="132"/>
      <c r="T265" s="133"/>
      <c r="U265" s="132"/>
      <c r="V265" s="132"/>
      <c r="W265" s="132"/>
    </row>
    <row r="266" spans="1:23" ht="12.6" customHeight="1">
      <c r="A266" s="1380"/>
      <c r="B266" s="1381"/>
      <c r="C266" s="1382"/>
      <c r="D266" s="1383"/>
      <c r="E266" s="1354"/>
      <c r="F266" s="1515"/>
      <c r="G266" s="257" t="s">
        <v>136</v>
      </c>
      <c r="H266" s="258"/>
      <c r="I266" s="259"/>
      <c r="J266" s="260"/>
      <c r="K266" s="261"/>
      <c r="L266" s="262"/>
      <c r="M266" s="263">
        <v>5</v>
      </c>
      <c r="N266" s="348" t="s">
        <v>168</v>
      </c>
      <c r="O266" s="307"/>
      <c r="P266" s="308" t="s">
        <v>99</v>
      </c>
      <c r="Q266" s="281"/>
      <c r="R266" s="132"/>
      <c r="S266" s="132"/>
      <c r="T266" s="133"/>
      <c r="U266" s="132"/>
      <c r="V266" s="132"/>
      <c r="W266" s="132"/>
    </row>
    <row r="267" spans="1:23" ht="12" customHeight="1">
      <c r="A267" s="1380"/>
      <c r="B267" s="1381"/>
      <c r="C267" s="1382"/>
      <c r="D267" s="1383"/>
      <c r="E267" s="1355"/>
      <c r="F267" s="1386"/>
      <c r="G267" s="109" t="s">
        <v>170</v>
      </c>
      <c r="H267" s="94"/>
      <c r="I267" s="95"/>
      <c r="J267" s="96"/>
      <c r="K267" s="97"/>
      <c r="L267" s="98"/>
      <c r="M267" s="99">
        <v>52.5</v>
      </c>
      <c r="N267" s="348" t="s">
        <v>177</v>
      </c>
      <c r="O267" s="341"/>
      <c r="P267" s="342" t="s">
        <v>99</v>
      </c>
      <c r="Q267" s="343"/>
      <c r="R267" s="132"/>
      <c r="S267" s="132"/>
      <c r="T267" s="133"/>
      <c r="U267" s="132"/>
      <c r="V267" s="132"/>
      <c r="W267" s="132"/>
    </row>
    <row r="268" spans="1:23" ht="12" customHeight="1">
      <c r="A268" s="1380"/>
      <c r="B268" s="1381"/>
      <c r="C268" s="1382"/>
      <c r="D268" s="1383"/>
      <c r="E268" s="1355"/>
      <c r="F268" s="1355"/>
      <c r="G268" s="109"/>
      <c r="H268" s="94"/>
      <c r="I268" s="95"/>
      <c r="J268" s="96"/>
      <c r="K268" s="97"/>
      <c r="L268" s="98"/>
      <c r="M268" s="99"/>
      <c r="N268" s="348" t="s">
        <v>171</v>
      </c>
      <c r="O268" s="341"/>
      <c r="P268" s="342" t="s">
        <v>99</v>
      </c>
      <c r="Q268" s="343"/>
      <c r="R268" s="132"/>
      <c r="S268" s="132"/>
      <c r="T268" s="133"/>
      <c r="U268" s="132"/>
      <c r="V268" s="132"/>
      <c r="W268" s="132"/>
    </row>
    <row r="269" spans="1:23" ht="12.75" customHeight="1" thickBot="1">
      <c r="A269" s="1377"/>
      <c r="B269" s="1379"/>
      <c r="C269" s="1346"/>
      <c r="D269" s="1339"/>
      <c r="E269" s="1341"/>
      <c r="F269" s="1341"/>
      <c r="G269" s="102" t="s">
        <v>13</v>
      </c>
      <c r="H269" s="103">
        <f t="shared" ref="H269:M269" si="51">SUM(H265:H267)</f>
        <v>0</v>
      </c>
      <c r="I269" s="104">
        <f t="shared" si="51"/>
        <v>0</v>
      </c>
      <c r="J269" s="105">
        <f t="shared" si="51"/>
        <v>0</v>
      </c>
      <c r="K269" s="106">
        <f t="shared" si="51"/>
        <v>0</v>
      </c>
      <c r="L269" s="107">
        <f t="shared" si="51"/>
        <v>0</v>
      </c>
      <c r="M269" s="110">
        <f t="shared" si="51"/>
        <v>62</v>
      </c>
      <c r="N269" s="347" t="s">
        <v>193</v>
      </c>
      <c r="O269" s="313"/>
      <c r="P269" s="314"/>
      <c r="Q269" s="346"/>
      <c r="R269" s="132"/>
      <c r="S269" s="132"/>
      <c r="T269" s="133"/>
      <c r="U269" s="132"/>
      <c r="V269" s="132"/>
      <c r="W269" s="132"/>
    </row>
    <row r="270" spans="1:23" ht="14.25" customHeight="1">
      <c r="A270" s="1376" t="s">
        <v>14</v>
      </c>
      <c r="B270" s="1378" t="s">
        <v>14</v>
      </c>
      <c r="C270" s="1345" t="s">
        <v>254</v>
      </c>
      <c r="D270" s="1338" t="s">
        <v>255</v>
      </c>
      <c r="E270" s="1342" t="s">
        <v>89</v>
      </c>
      <c r="F270" s="1340" t="s">
        <v>166</v>
      </c>
      <c r="G270" s="88" t="s">
        <v>167</v>
      </c>
      <c r="H270" s="89">
        <v>0</v>
      </c>
      <c r="I270" s="50">
        <v>0</v>
      </c>
      <c r="J270" s="90"/>
      <c r="K270" s="91">
        <v>0</v>
      </c>
      <c r="L270" s="92">
        <v>0</v>
      </c>
      <c r="M270" s="52">
        <v>4.5</v>
      </c>
      <c r="N270" s="277" t="s">
        <v>169</v>
      </c>
      <c r="O270" s="304"/>
      <c r="P270" s="305" t="s">
        <v>99</v>
      </c>
      <c r="Q270" s="330"/>
      <c r="R270" s="132"/>
      <c r="S270" s="132"/>
      <c r="T270" s="133"/>
      <c r="U270" s="132"/>
      <c r="V270" s="132"/>
      <c r="W270" s="132"/>
    </row>
    <row r="271" spans="1:23" ht="12.75" customHeight="1">
      <c r="A271" s="1380"/>
      <c r="B271" s="1381"/>
      <c r="C271" s="1382"/>
      <c r="D271" s="1383"/>
      <c r="E271" s="1354"/>
      <c r="F271" s="1515"/>
      <c r="G271" s="257" t="s">
        <v>136</v>
      </c>
      <c r="H271" s="258"/>
      <c r="I271" s="259"/>
      <c r="J271" s="260"/>
      <c r="K271" s="261"/>
      <c r="L271" s="262"/>
      <c r="M271" s="263">
        <v>5</v>
      </c>
      <c r="N271" s="348" t="s">
        <v>168</v>
      </c>
      <c r="O271" s="307"/>
      <c r="P271" s="308" t="s">
        <v>99</v>
      </c>
      <c r="Q271" s="281"/>
      <c r="R271" s="132"/>
      <c r="S271" s="132"/>
      <c r="T271" s="133"/>
      <c r="U271" s="132"/>
      <c r="V271" s="132"/>
      <c r="W271" s="132"/>
    </row>
    <row r="272" spans="1:23" ht="15" customHeight="1">
      <c r="A272" s="1380"/>
      <c r="B272" s="1381"/>
      <c r="C272" s="1382"/>
      <c r="D272" s="1383"/>
      <c r="E272" s="1355"/>
      <c r="F272" s="1386"/>
      <c r="G272" s="109" t="s">
        <v>170</v>
      </c>
      <c r="H272" s="94"/>
      <c r="I272" s="95"/>
      <c r="J272" s="96"/>
      <c r="K272" s="97"/>
      <c r="L272" s="98"/>
      <c r="M272" s="99">
        <v>52.5</v>
      </c>
      <c r="N272" s="348" t="s">
        <v>177</v>
      </c>
      <c r="O272" s="341"/>
      <c r="P272" s="342" t="s">
        <v>99</v>
      </c>
      <c r="Q272" s="343"/>
      <c r="R272" s="132"/>
      <c r="S272" s="132"/>
      <c r="T272" s="133"/>
      <c r="U272" s="132"/>
      <c r="V272" s="132"/>
      <c r="W272" s="132"/>
    </row>
    <row r="273" spans="1:23" ht="15" customHeight="1">
      <c r="A273" s="1380"/>
      <c r="B273" s="1381"/>
      <c r="C273" s="1382"/>
      <c r="D273" s="1383"/>
      <c r="E273" s="1355"/>
      <c r="F273" s="1355"/>
      <c r="G273" s="109"/>
      <c r="H273" s="94"/>
      <c r="I273" s="95"/>
      <c r="J273" s="96"/>
      <c r="K273" s="97"/>
      <c r="L273" s="98"/>
      <c r="M273" s="99"/>
      <c r="N273" s="348" t="s">
        <v>171</v>
      </c>
      <c r="O273" s="341"/>
      <c r="P273" s="342" t="s">
        <v>99</v>
      </c>
      <c r="Q273" s="343"/>
      <c r="R273" s="132"/>
      <c r="S273" s="132"/>
      <c r="T273" s="133"/>
      <c r="U273" s="132"/>
      <c r="V273" s="132"/>
      <c r="W273" s="132"/>
    </row>
    <row r="274" spans="1:23" ht="14.25" customHeight="1" thickBot="1">
      <c r="A274" s="1377"/>
      <c r="B274" s="1379"/>
      <c r="C274" s="1346"/>
      <c r="D274" s="1339"/>
      <c r="E274" s="1341"/>
      <c r="F274" s="1341"/>
      <c r="G274" s="102" t="s">
        <v>13</v>
      </c>
      <c r="H274" s="103">
        <f t="shared" ref="H274:M274" si="52">SUM(H270:H272)</f>
        <v>0</v>
      </c>
      <c r="I274" s="104">
        <f t="shared" si="52"/>
        <v>0</v>
      </c>
      <c r="J274" s="105">
        <f t="shared" si="52"/>
        <v>0</v>
      </c>
      <c r="K274" s="106">
        <f t="shared" si="52"/>
        <v>0</v>
      </c>
      <c r="L274" s="107">
        <f t="shared" si="52"/>
        <v>0</v>
      </c>
      <c r="M274" s="110">
        <f t="shared" si="52"/>
        <v>62</v>
      </c>
      <c r="N274" s="347" t="s">
        <v>193</v>
      </c>
      <c r="O274" s="313"/>
      <c r="P274" s="314"/>
      <c r="Q274" s="346"/>
      <c r="R274" s="132"/>
      <c r="S274" s="132"/>
      <c r="T274" s="133"/>
      <c r="U274" s="132"/>
      <c r="V274" s="132"/>
      <c r="W274" s="132"/>
    </row>
    <row r="275" spans="1:23" ht="15" customHeight="1">
      <c r="A275" s="1376" t="s">
        <v>14</v>
      </c>
      <c r="B275" s="1378" t="s">
        <v>14</v>
      </c>
      <c r="C275" s="1345" t="s">
        <v>256</v>
      </c>
      <c r="D275" s="1338" t="s">
        <v>257</v>
      </c>
      <c r="E275" s="1342" t="s">
        <v>89</v>
      </c>
      <c r="F275" s="1340" t="s">
        <v>166</v>
      </c>
      <c r="G275" s="88" t="s">
        <v>167</v>
      </c>
      <c r="H275" s="89">
        <v>0</v>
      </c>
      <c r="I275" s="50">
        <v>0</v>
      </c>
      <c r="J275" s="90"/>
      <c r="K275" s="91">
        <v>0</v>
      </c>
      <c r="L275" s="92">
        <v>0</v>
      </c>
      <c r="M275" s="52">
        <v>338</v>
      </c>
      <c r="N275" s="277" t="s">
        <v>169</v>
      </c>
      <c r="O275" s="304"/>
      <c r="P275" s="305" t="s">
        <v>99</v>
      </c>
      <c r="Q275" s="330"/>
      <c r="R275" s="132"/>
      <c r="S275" s="132"/>
      <c r="T275" s="133"/>
      <c r="U275" s="132"/>
      <c r="V275" s="132"/>
      <c r="W275" s="132"/>
    </row>
    <row r="276" spans="1:23" ht="15.75" customHeight="1">
      <c r="A276" s="1380"/>
      <c r="B276" s="1381"/>
      <c r="C276" s="1382"/>
      <c r="D276" s="1383"/>
      <c r="E276" s="1354"/>
      <c r="F276" s="1515"/>
      <c r="G276" s="257" t="s">
        <v>136</v>
      </c>
      <c r="H276" s="258"/>
      <c r="I276" s="259"/>
      <c r="J276" s="260"/>
      <c r="K276" s="261"/>
      <c r="L276" s="262"/>
      <c r="M276" s="263"/>
      <c r="N276" s="348" t="s">
        <v>177</v>
      </c>
      <c r="O276" s="307"/>
      <c r="P276" s="308" t="s">
        <v>99</v>
      </c>
      <c r="Q276" s="281"/>
      <c r="R276" s="132"/>
      <c r="S276" s="132"/>
      <c r="T276" s="133"/>
      <c r="U276" s="132"/>
      <c r="V276" s="132"/>
      <c r="W276" s="132"/>
    </row>
    <row r="277" spans="1:23" ht="13.5" customHeight="1">
      <c r="A277" s="1380"/>
      <c r="B277" s="1381"/>
      <c r="C277" s="1382"/>
      <c r="D277" s="1383"/>
      <c r="E277" s="1355"/>
      <c r="F277" s="1386"/>
      <c r="G277" s="109" t="s">
        <v>170</v>
      </c>
      <c r="H277" s="94"/>
      <c r="I277" s="95"/>
      <c r="J277" s="96"/>
      <c r="K277" s="97"/>
      <c r="L277" s="98"/>
      <c r="M277" s="99">
        <v>145</v>
      </c>
      <c r="N277" s="348" t="s">
        <v>238</v>
      </c>
      <c r="O277" s="341"/>
      <c r="P277" s="342" t="s">
        <v>99</v>
      </c>
      <c r="Q277" s="343"/>
      <c r="R277" s="132"/>
      <c r="S277" s="132"/>
      <c r="T277" s="133"/>
      <c r="U277" s="132"/>
      <c r="V277" s="132"/>
      <c r="W277" s="132"/>
    </row>
    <row r="278" spans="1:23" ht="13.5" customHeight="1">
      <c r="A278" s="1380"/>
      <c r="B278" s="1381"/>
      <c r="C278" s="1382"/>
      <c r="D278" s="1383"/>
      <c r="E278" s="1355"/>
      <c r="F278" s="1355"/>
      <c r="G278" s="109"/>
      <c r="H278" s="94"/>
      <c r="I278" s="95"/>
      <c r="J278" s="96"/>
      <c r="K278" s="97"/>
      <c r="L278" s="98"/>
      <c r="M278" s="99"/>
      <c r="N278" s="348" t="s">
        <v>171</v>
      </c>
      <c r="O278" s="341"/>
      <c r="P278" s="342"/>
      <c r="Q278" s="343" t="s">
        <v>99</v>
      </c>
      <c r="R278" s="132"/>
      <c r="S278" s="132"/>
      <c r="T278" s="133"/>
      <c r="U278" s="132"/>
      <c r="V278" s="132"/>
      <c r="W278" s="132"/>
    </row>
    <row r="279" spans="1:23" ht="15.75" customHeight="1" thickBot="1">
      <c r="A279" s="1377"/>
      <c r="B279" s="1379"/>
      <c r="C279" s="1346"/>
      <c r="D279" s="1339"/>
      <c r="E279" s="1341"/>
      <c r="F279" s="1341"/>
      <c r="G279" s="102" t="s">
        <v>13</v>
      </c>
      <c r="H279" s="103">
        <f t="shared" ref="H279:M279" si="53">SUM(H275:H277)</f>
        <v>0</v>
      </c>
      <c r="I279" s="104">
        <f t="shared" si="53"/>
        <v>0</v>
      </c>
      <c r="J279" s="105">
        <f t="shared" si="53"/>
        <v>0</v>
      </c>
      <c r="K279" s="106">
        <f t="shared" si="53"/>
        <v>0</v>
      </c>
      <c r="L279" s="107">
        <f t="shared" si="53"/>
        <v>0</v>
      </c>
      <c r="M279" s="110">
        <f t="shared" si="53"/>
        <v>483</v>
      </c>
      <c r="N279" s="347" t="s">
        <v>193</v>
      </c>
      <c r="O279" s="313"/>
      <c r="P279" s="314"/>
      <c r="Q279" s="346"/>
      <c r="R279" s="132"/>
      <c r="S279" s="132"/>
      <c r="T279" s="133"/>
      <c r="U279" s="132"/>
      <c r="V279" s="132"/>
      <c r="W279" s="132"/>
    </row>
    <row r="280" spans="1:23" ht="15.75" customHeight="1">
      <c r="A280" s="1376" t="s">
        <v>14</v>
      </c>
      <c r="B280" s="1378" t="s">
        <v>14</v>
      </c>
      <c r="C280" s="1345" t="s">
        <v>108</v>
      </c>
      <c r="D280" s="1338" t="s">
        <v>258</v>
      </c>
      <c r="E280" s="1342" t="s">
        <v>89</v>
      </c>
      <c r="F280" s="1340" t="s">
        <v>182</v>
      </c>
      <c r="G280" s="88" t="s">
        <v>167</v>
      </c>
      <c r="H280" s="89">
        <v>0</v>
      </c>
      <c r="I280" s="50">
        <v>0</v>
      </c>
      <c r="J280" s="90"/>
      <c r="K280" s="91">
        <v>0</v>
      </c>
      <c r="L280" s="92">
        <v>0</v>
      </c>
      <c r="M280" s="52">
        <v>338</v>
      </c>
      <c r="N280" s="277" t="s">
        <v>169</v>
      </c>
      <c r="O280" s="304"/>
      <c r="P280" s="305" t="s">
        <v>99</v>
      </c>
      <c r="Q280" s="330"/>
      <c r="R280" s="132"/>
      <c r="S280" s="132"/>
      <c r="T280" s="133"/>
      <c r="U280" s="132"/>
      <c r="V280" s="132"/>
      <c r="W280" s="132"/>
    </row>
    <row r="281" spans="1:23" ht="14.4" customHeight="1">
      <c r="A281" s="1380"/>
      <c r="B281" s="1381"/>
      <c r="C281" s="1382"/>
      <c r="D281" s="1383"/>
      <c r="E281" s="1354"/>
      <c r="F281" s="1515"/>
      <c r="G281" s="257" t="s">
        <v>136</v>
      </c>
      <c r="H281" s="258"/>
      <c r="I281" s="259"/>
      <c r="J281" s="260"/>
      <c r="K281" s="261"/>
      <c r="L281" s="262"/>
      <c r="M281" s="263"/>
      <c r="N281" s="348" t="s">
        <v>177</v>
      </c>
      <c r="O281" s="307"/>
      <c r="P281" s="308" t="s">
        <v>99</v>
      </c>
      <c r="Q281" s="281"/>
      <c r="R281" s="132"/>
      <c r="S281" s="132"/>
      <c r="T281" s="133"/>
      <c r="U281" s="132"/>
      <c r="V281" s="132"/>
      <c r="W281" s="132"/>
    </row>
    <row r="282" spans="1:23" ht="11.4" customHeight="1">
      <c r="A282" s="1380"/>
      <c r="B282" s="1381"/>
      <c r="C282" s="1382"/>
      <c r="D282" s="1383"/>
      <c r="E282" s="1355"/>
      <c r="F282" s="1386"/>
      <c r="G282" s="109" t="s">
        <v>170</v>
      </c>
      <c r="H282" s="94"/>
      <c r="I282" s="95"/>
      <c r="J282" s="96"/>
      <c r="K282" s="97"/>
      <c r="L282" s="98"/>
      <c r="M282" s="99">
        <v>145</v>
      </c>
      <c r="N282" s="348" t="s">
        <v>238</v>
      </c>
      <c r="O282" s="341"/>
      <c r="P282" s="342" t="s">
        <v>99</v>
      </c>
      <c r="Q282" s="343"/>
      <c r="R282" s="132"/>
      <c r="S282" s="132"/>
      <c r="T282" s="133"/>
      <c r="U282" s="132"/>
      <c r="V282" s="132"/>
      <c r="W282" s="132"/>
    </row>
    <row r="283" spans="1:23" ht="15" customHeight="1">
      <c r="A283" s="1380"/>
      <c r="B283" s="1381"/>
      <c r="C283" s="1382"/>
      <c r="D283" s="1383"/>
      <c r="E283" s="1355"/>
      <c r="F283" s="1355"/>
      <c r="G283" s="109"/>
      <c r="H283" s="94"/>
      <c r="I283" s="95"/>
      <c r="J283" s="96"/>
      <c r="K283" s="97"/>
      <c r="L283" s="98"/>
      <c r="M283" s="99"/>
      <c r="N283" s="348" t="s">
        <v>171</v>
      </c>
      <c r="O283" s="341"/>
      <c r="P283" s="342"/>
      <c r="Q283" s="343" t="s">
        <v>99</v>
      </c>
      <c r="R283" s="132"/>
      <c r="S283" s="132"/>
      <c r="T283" s="133"/>
      <c r="U283" s="132"/>
      <c r="V283" s="132"/>
      <c r="W283" s="132"/>
    </row>
    <row r="284" spans="1:23" ht="20.25" customHeight="1" thickBot="1">
      <c r="A284" s="1377"/>
      <c r="B284" s="1379"/>
      <c r="C284" s="1346"/>
      <c r="D284" s="1339"/>
      <c r="E284" s="1341"/>
      <c r="F284" s="1341"/>
      <c r="G284" s="102" t="s">
        <v>13</v>
      </c>
      <c r="H284" s="103">
        <f t="shared" ref="H284:M284" si="54">SUM(H280:H282)</f>
        <v>0</v>
      </c>
      <c r="I284" s="104">
        <f t="shared" si="54"/>
        <v>0</v>
      </c>
      <c r="J284" s="105">
        <f t="shared" si="54"/>
        <v>0</v>
      </c>
      <c r="K284" s="106">
        <f t="shared" si="54"/>
        <v>0</v>
      </c>
      <c r="L284" s="107">
        <f t="shared" si="54"/>
        <v>0</v>
      </c>
      <c r="M284" s="110">
        <f t="shared" si="54"/>
        <v>483</v>
      </c>
      <c r="N284" s="347" t="s">
        <v>193</v>
      </c>
      <c r="O284" s="313"/>
      <c r="P284" s="314"/>
      <c r="Q284" s="346"/>
      <c r="R284" s="132"/>
      <c r="S284" s="132"/>
      <c r="T284" s="133"/>
      <c r="U284" s="132"/>
      <c r="V284" s="132"/>
      <c r="W284" s="132"/>
    </row>
    <row r="285" spans="1:23" ht="12" customHeight="1">
      <c r="A285" s="1376" t="s">
        <v>14</v>
      </c>
      <c r="B285" s="1378" t="s">
        <v>14</v>
      </c>
      <c r="C285" s="1345" t="s">
        <v>259</v>
      </c>
      <c r="D285" s="1338" t="s">
        <v>260</v>
      </c>
      <c r="E285" s="1342" t="s">
        <v>89</v>
      </c>
      <c r="F285" s="1340" t="s">
        <v>182</v>
      </c>
      <c r="G285" s="88" t="s">
        <v>167</v>
      </c>
      <c r="H285" s="89">
        <v>0</v>
      </c>
      <c r="I285" s="50">
        <v>0</v>
      </c>
      <c r="J285" s="90"/>
      <c r="K285" s="91">
        <v>0</v>
      </c>
      <c r="L285" s="92">
        <v>0</v>
      </c>
      <c r="M285" s="52">
        <v>40</v>
      </c>
      <c r="N285" s="277" t="s">
        <v>169</v>
      </c>
      <c r="O285" s="304"/>
      <c r="P285" s="305" t="s">
        <v>99</v>
      </c>
      <c r="Q285" s="330"/>
      <c r="R285" s="132"/>
      <c r="S285" s="132"/>
      <c r="T285" s="133"/>
      <c r="U285" s="132"/>
      <c r="V285" s="132"/>
      <c r="W285" s="132"/>
    </row>
    <row r="286" spans="1:23" ht="9" customHeight="1">
      <c r="A286" s="1380"/>
      <c r="B286" s="1381"/>
      <c r="C286" s="1382"/>
      <c r="D286" s="1383"/>
      <c r="E286" s="1354"/>
      <c r="F286" s="1515"/>
      <c r="G286" s="257" t="s">
        <v>136</v>
      </c>
      <c r="H286" s="258"/>
      <c r="I286" s="259"/>
      <c r="J286" s="260"/>
      <c r="K286" s="261"/>
      <c r="L286" s="262"/>
      <c r="M286" s="263"/>
      <c r="N286" s="348" t="s">
        <v>177</v>
      </c>
      <c r="O286" s="307"/>
      <c r="P286" s="308" t="s">
        <v>99</v>
      </c>
      <c r="Q286" s="281"/>
      <c r="R286" s="132"/>
      <c r="S286" s="132"/>
      <c r="T286" s="133"/>
      <c r="U286" s="132"/>
      <c r="V286" s="132"/>
      <c r="W286" s="132"/>
    </row>
    <row r="287" spans="1:23" ht="11.4" customHeight="1">
      <c r="A287" s="1380"/>
      <c r="B287" s="1381"/>
      <c r="C287" s="1382"/>
      <c r="D287" s="1383"/>
      <c r="E287" s="1355"/>
      <c r="F287" s="1386"/>
      <c r="G287" s="109" t="s">
        <v>170</v>
      </c>
      <c r="H287" s="94"/>
      <c r="I287" s="95"/>
      <c r="J287" s="96"/>
      <c r="K287" s="97"/>
      <c r="L287" s="98"/>
      <c r="M287" s="99">
        <v>17</v>
      </c>
      <c r="N287" s="348" t="s">
        <v>238</v>
      </c>
      <c r="O287" s="341"/>
      <c r="P287" s="342" t="s">
        <v>99</v>
      </c>
      <c r="Q287" s="343"/>
      <c r="R287" s="132"/>
      <c r="S287" s="132"/>
      <c r="T287" s="133"/>
      <c r="U287" s="132"/>
      <c r="V287" s="132"/>
      <c r="W287" s="132"/>
    </row>
    <row r="288" spans="1:23" ht="12" customHeight="1">
      <c r="A288" s="1380"/>
      <c r="B288" s="1381"/>
      <c r="C288" s="1382"/>
      <c r="D288" s="1383"/>
      <c r="E288" s="1355"/>
      <c r="F288" s="1355"/>
      <c r="G288" s="109"/>
      <c r="H288" s="94"/>
      <c r="I288" s="95"/>
      <c r="J288" s="96"/>
      <c r="K288" s="97"/>
      <c r="L288" s="98"/>
      <c r="M288" s="99"/>
      <c r="N288" s="348" t="s">
        <v>171</v>
      </c>
      <c r="O288" s="341"/>
      <c r="P288" s="342"/>
      <c r="Q288" s="343" t="s">
        <v>99</v>
      </c>
      <c r="R288" s="132"/>
      <c r="S288" s="132"/>
      <c r="T288" s="133"/>
      <c r="U288" s="132"/>
      <c r="V288" s="132"/>
      <c r="W288" s="132"/>
    </row>
    <row r="289" spans="1:23" ht="15" customHeight="1" thickBot="1">
      <c r="A289" s="1377"/>
      <c r="B289" s="1379"/>
      <c r="C289" s="1346"/>
      <c r="D289" s="1339"/>
      <c r="E289" s="1341"/>
      <c r="F289" s="1341"/>
      <c r="G289" s="102" t="s">
        <v>13</v>
      </c>
      <c r="H289" s="103">
        <f t="shared" ref="H289:M289" si="55">SUM(H285:H287)</f>
        <v>0</v>
      </c>
      <c r="I289" s="104">
        <f t="shared" si="55"/>
        <v>0</v>
      </c>
      <c r="J289" s="105">
        <f t="shared" si="55"/>
        <v>0</v>
      </c>
      <c r="K289" s="106">
        <f t="shared" si="55"/>
        <v>0</v>
      </c>
      <c r="L289" s="107">
        <f t="shared" si="55"/>
        <v>0</v>
      </c>
      <c r="M289" s="110">
        <f t="shared" si="55"/>
        <v>57</v>
      </c>
      <c r="N289" s="347" t="s">
        <v>193</v>
      </c>
      <c r="O289" s="313"/>
      <c r="P289" s="314"/>
      <c r="Q289" s="346"/>
      <c r="R289" s="132"/>
      <c r="S289" s="132"/>
      <c r="T289" s="133"/>
      <c r="U289" s="132"/>
      <c r="V289" s="132"/>
      <c r="W289" s="132"/>
    </row>
    <row r="290" spans="1:23" ht="16.5" customHeight="1">
      <c r="A290" s="1376" t="s">
        <v>14</v>
      </c>
      <c r="B290" s="1378" t="s">
        <v>14</v>
      </c>
      <c r="C290" s="1345" t="s">
        <v>261</v>
      </c>
      <c r="D290" s="1338" t="s">
        <v>262</v>
      </c>
      <c r="E290" s="1342" t="s">
        <v>89</v>
      </c>
      <c r="F290" s="1340" t="s">
        <v>182</v>
      </c>
      <c r="G290" s="88" t="s">
        <v>167</v>
      </c>
      <c r="H290" s="89">
        <v>0</v>
      </c>
      <c r="I290" s="50">
        <v>0</v>
      </c>
      <c r="J290" s="90"/>
      <c r="K290" s="91">
        <v>0</v>
      </c>
      <c r="L290" s="92">
        <v>0</v>
      </c>
      <c r="M290" s="52">
        <v>25</v>
      </c>
      <c r="N290" s="277" t="s">
        <v>169</v>
      </c>
      <c r="O290" s="304"/>
      <c r="P290" s="305" t="s">
        <v>99</v>
      </c>
      <c r="Q290" s="330"/>
      <c r="R290" s="132"/>
      <c r="S290" s="132"/>
      <c r="T290" s="133"/>
      <c r="U290" s="132"/>
      <c r="V290" s="132"/>
      <c r="W290" s="132"/>
    </row>
    <row r="291" spans="1:23" ht="13.5" customHeight="1">
      <c r="A291" s="1380"/>
      <c r="B291" s="1381"/>
      <c r="C291" s="1382"/>
      <c r="D291" s="1383"/>
      <c r="E291" s="1354"/>
      <c r="F291" s="1515"/>
      <c r="G291" s="257" t="s">
        <v>136</v>
      </c>
      <c r="H291" s="258"/>
      <c r="I291" s="259"/>
      <c r="J291" s="260"/>
      <c r="K291" s="261"/>
      <c r="L291" s="262"/>
      <c r="M291" s="263"/>
      <c r="N291" s="348" t="s">
        <v>168</v>
      </c>
      <c r="O291" s="307"/>
      <c r="P291" s="308"/>
      <c r="Q291" s="281"/>
      <c r="R291" s="132"/>
      <c r="S291" s="132"/>
      <c r="T291" s="133"/>
      <c r="U291" s="132"/>
      <c r="V291" s="132"/>
      <c r="W291" s="132"/>
    </row>
    <row r="292" spans="1:23" ht="13.2">
      <c r="A292" s="1380"/>
      <c r="B292" s="1381"/>
      <c r="C292" s="1382"/>
      <c r="D292" s="1383"/>
      <c r="E292" s="1355"/>
      <c r="F292" s="1386"/>
      <c r="G292" s="109" t="s">
        <v>170</v>
      </c>
      <c r="H292" s="94"/>
      <c r="I292" s="95"/>
      <c r="J292" s="96"/>
      <c r="K292" s="97"/>
      <c r="L292" s="98"/>
      <c r="M292" s="99">
        <v>58</v>
      </c>
      <c r="N292" s="348" t="s">
        <v>177</v>
      </c>
      <c r="O292" s="341"/>
      <c r="P292" s="342" t="s">
        <v>99</v>
      </c>
      <c r="Q292" s="343"/>
      <c r="R292" s="132"/>
      <c r="S292" s="132"/>
      <c r="T292" s="133"/>
      <c r="U292" s="132"/>
      <c r="V292" s="132"/>
      <c r="W292" s="132"/>
    </row>
    <row r="293" spans="1:23" ht="13.2">
      <c r="A293" s="1380"/>
      <c r="B293" s="1381"/>
      <c r="C293" s="1382"/>
      <c r="D293" s="1383"/>
      <c r="E293" s="1355"/>
      <c r="F293" s="1355"/>
      <c r="G293" s="109"/>
      <c r="H293" s="94"/>
      <c r="I293" s="95"/>
      <c r="J293" s="96"/>
      <c r="K293" s="97"/>
      <c r="L293" s="98"/>
      <c r="M293" s="99"/>
      <c r="N293" s="348" t="s">
        <v>171</v>
      </c>
      <c r="O293" s="341"/>
      <c r="P293" s="342"/>
      <c r="Q293" s="343" t="s">
        <v>99</v>
      </c>
      <c r="R293" s="132"/>
      <c r="S293" s="132"/>
      <c r="T293" s="133"/>
      <c r="U293" s="132"/>
      <c r="V293" s="132"/>
      <c r="W293" s="132"/>
    </row>
    <row r="294" spans="1:23" ht="12.75" customHeight="1" thickBot="1">
      <c r="A294" s="1377"/>
      <c r="B294" s="1379"/>
      <c r="C294" s="1346"/>
      <c r="D294" s="1339"/>
      <c r="E294" s="1341"/>
      <c r="F294" s="1341"/>
      <c r="G294" s="102" t="s">
        <v>13</v>
      </c>
      <c r="H294" s="103">
        <f t="shared" ref="H294:M294" si="56">SUM(H290:H292)</f>
        <v>0</v>
      </c>
      <c r="I294" s="104">
        <f t="shared" si="56"/>
        <v>0</v>
      </c>
      <c r="J294" s="105">
        <f t="shared" si="56"/>
        <v>0</v>
      </c>
      <c r="K294" s="106">
        <f t="shared" si="56"/>
        <v>0</v>
      </c>
      <c r="L294" s="107">
        <f t="shared" si="56"/>
        <v>0</v>
      </c>
      <c r="M294" s="110">
        <f t="shared" si="56"/>
        <v>83</v>
      </c>
      <c r="N294" s="347" t="s">
        <v>193</v>
      </c>
      <c r="O294" s="313"/>
      <c r="P294" s="314"/>
      <c r="Q294" s="346"/>
      <c r="R294" s="132"/>
      <c r="S294" s="132"/>
      <c r="T294" s="133"/>
      <c r="U294" s="132"/>
      <c r="V294" s="132"/>
      <c r="W294" s="132"/>
    </row>
    <row r="295" spans="1:23" ht="15.75" customHeight="1">
      <c r="A295" s="1376" t="s">
        <v>14</v>
      </c>
      <c r="B295" s="1378" t="s">
        <v>14</v>
      </c>
      <c r="C295" s="1345" t="s">
        <v>263</v>
      </c>
      <c r="D295" s="1338" t="s">
        <v>264</v>
      </c>
      <c r="E295" s="1342" t="s">
        <v>89</v>
      </c>
      <c r="F295" s="1340" t="s">
        <v>182</v>
      </c>
      <c r="G295" s="88" t="s">
        <v>167</v>
      </c>
      <c r="H295" s="89">
        <v>0</v>
      </c>
      <c r="I295" s="50">
        <v>0</v>
      </c>
      <c r="J295" s="90"/>
      <c r="K295" s="91">
        <v>0</v>
      </c>
      <c r="L295" s="92">
        <v>0</v>
      </c>
      <c r="M295" s="52">
        <v>44</v>
      </c>
      <c r="N295" s="277" t="s">
        <v>169</v>
      </c>
      <c r="O295" s="304"/>
      <c r="P295" s="305" t="s">
        <v>99</v>
      </c>
      <c r="Q295" s="330"/>
      <c r="R295" s="132"/>
      <c r="S295" s="132"/>
      <c r="T295" s="133"/>
      <c r="U295" s="132"/>
      <c r="V295" s="132"/>
      <c r="W295" s="132"/>
    </row>
    <row r="296" spans="1:23" ht="15" customHeight="1">
      <c r="A296" s="1380"/>
      <c r="B296" s="1381"/>
      <c r="C296" s="1382"/>
      <c r="D296" s="1383"/>
      <c r="E296" s="1354"/>
      <c r="F296" s="1515"/>
      <c r="G296" s="257" t="s">
        <v>136</v>
      </c>
      <c r="H296" s="258"/>
      <c r="I296" s="259"/>
      <c r="J296" s="260"/>
      <c r="K296" s="261"/>
      <c r="L296" s="262"/>
      <c r="M296" s="263"/>
      <c r="N296" s="348" t="s">
        <v>177</v>
      </c>
      <c r="O296" s="307"/>
      <c r="P296" s="308" t="s">
        <v>99</v>
      </c>
      <c r="Q296" s="281"/>
      <c r="R296" s="132"/>
      <c r="S296" s="132"/>
      <c r="T296" s="133"/>
      <c r="U296" s="132"/>
      <c r="V296" s="132"/>
      <c r="W296" s="132"/>
    </row>
    <row r="297" spans="1:23" ht="14.25" customHeight="1">
      <c r="A297" s="1380"/>
      <c r="B297" s="1381"/>
      <c r="C297" s="1382"/>
      <c r="D297" s="1383"/>
      <c r="E297" s="1355"/>
      <c r="F297" s="1386"/>
      <c r="G297" s="109" t="s">
        <v>170</v>
      </c>
      <c r="H297" s="94"/>
      <c r="I297" s="95"/>
      <c r="J297" s="96"/>
      <c r="K297" s="97"/>
      <c r="L297" s="98"/>
      <c r="M297" s="99">
        <v>18.600000000000001</v>
      </c>
      <c r="N297" s="348" t="s">
        <v>238</v>
      </c>
      <c r="O297" s="341"/>
      <c r="P297" s="342" t="s">
        <v>99</v>
      </c>
      <c r="Q297" s="343"/>
      <c r="R297" s="132"/>
      <c r="S297" s="132"/>
      <c r="T297" s="133"/>
      <c r="U297" s="132"/>
      <c r="V297" s="132"/>
      <c r="W297" s="132"/>
    </row>
    <row r="298" spans="1:23" ht="14.25" customHeight="1">
      <c r="A298" s="1380"/>
      <c r="B298" s="1381"/>
      <c r="C298" s="1382"/>
      <c r="D298" s="1383"/>
      <c r="E298" s="1355"/>
      <c r="F298" s="1355"/>
      <c r="G298" s="109"/>
      <c r="H298" s="94"/>
      <c r="I298" s="95"/>
      <c r="J298" s="96"/>
      <c r="K298" s="97"/>
      <c r="L298" s="98"/>
      <c r="M298" s="99"/>
      <c r="N298" s="348" t="s">
        <v>171</v>
      </c>
      <c r="O298" s="341"/>
      <c r="P298" s="342"/>
      <c r="Q298" s="343" t="s">
        <v>99</v>
      </c>
      <c r="R298" s="132"/>
      <c r="S298" s="132"/>
      <c r="T298" s="133"/>
      <c r="U298" s="132"/>
      <c r="V298" s="132"/>
      <c r="W298" s="132"/>
    </row>
    <row r="299" spans="1:23" ht="22.8" customHeight="1" thickBot="1">
      <c r="A299" s="1377"/>
      <c r="B299" s="1379"/>
      <c r="C299" s="1346"/>
      <c r="D299" s="1339"/>
      <c r="E299" s="1341"/>
      <c r="F299" s="1341"/>
      <c r="G299" s="102" t="s">
        <v>13</v>
      </c>
      <c r="H299" s="103">
        <f t="shared" ref="H299:M299" si="57">SUM(H295:H297)</f>
        <v>0</v>
      </c>
      <c r="I299" s="104">
        <f t="shared" si="57"/>
        <v>0</v>
      </c>
      <c r="J299" s="105">
        <f t="shared" si="57"/>
        <v>0</v>
      </c>
      <c r="K299" s="106">
        <f t="shared" si="57"/>
        <v>0</v>
      </c>
      <c r="L299" s="107">
        <f t="shared" si="57"/>
        <v>0</v>
      </c>
      <c r="M299" s="110">
        <f t="shared" si="57"/>
        <v>62.6</v>
      </c>
      <c r="N299" s="347" t="s">
        <v>193</v>
      </c>
      <c r="O299" s="313"/>
      <c r="P299" s="314"/>
      <c r="Q299" s="346"/>
      <c r="R299" s="132"/>
      <c r="S299" s="132"/>
      <c r="T299" s="133"/>
      <c r="U299" s="132"/>
      <c r="V299" s="132"/>
      <c r="W299" s="132"/>
    </row>
    <row r="300" spans="1:23" ht="14.25" customHeight="1">
      <c r="A300" s="1376" t="s">
        <v>14</v>
      </c>
      <c r="B300" s="1378" t="s">
        <v>14</v>
      </c>
      <c r="C300" s="1345" t="s">
        <v>265</v>
      </c>
      <c r="D300" s="1338" t="s">
        <v>266</v>
      </c>
      <c r="E300" s="1342" t="s">
        <v>89</v>
      </c>
      <c r="F300" s="1340" t="s">
        <v>202</v>
      </c>
      <c r="G300" s="88" t="s">
        <v>167</v>
      </c>
      <c r="H300" s="89">
        <v>0</v>
      </c>
      <c r="I300" s="50">
        <v>0</v>
      </c>
      <c r="J300" s="90"/>
      <c r="K300" s="91">
        <v>0</v>
      </c>
      <c r="L300" s="92">
        <v>0</v>
      </c>
      <c r="M300" s="52">
        <v>58</v>
      </c>
      <c r="N300" s="277" t="s">
        <v>169</v>
      </c>
      <c r="O300" s="304"/>
      <c r="P300" s="305"/>
      <c r="Q300" s="330" t="s">
        <v>99</v>
      </c>
      <c r="R300" s="132"/>
      <c r="S300" s="132"/>
      <c r="T300" s="133"/>
      <c r="U300" s="132"/>
      <c r="V300" s="132"/>
      <c r="W300" s="132"/>
    </row>
    <row r="301" spans="1:23" ht="15" customHeight="1">
      <c r="A301" s="1380"/>
      <c r="B301" s="1381"/>
      <c r="C301" s="1382"/>
      <c r="D301" s="1383"/>
      <c r="E301" s="1354"/>
      <c r="F301" s="1515"/>
      <c r="G301" s="257" t="s">
        <v>136</v>
      </c>
      <c r="H301" s="258"/>
      <c r="I301" s="259"/>
      <c r="J301" s="260"/>
      <c r="K301" s="261"/>
      <c r="L301" s="262"/>
      <c r="M301" s="263">
        <v>232</v>
      </c>
      <c r="N301" s="348" t="s">
        <v>177</v>
      </c>
      <c r="O301" s="307"/>
      <c r="P301" s="308"/>
      <c r="Q301" s="281" t="s">
        <v>99</v>
      </c>
      <c r="R301" s="132"/>
      <c r="S301" s="132"/>
      <c r="T301" s="133"/>
      <c r="U301" s="132"/>
      <c r="V301" s="132"/>
      <c r="W301" s="132"/>
    </row>
    <row r="302" spans="1:23" ht="14.25" customHeight="1">
      <c r="A302" s="1380"/>
      <c r="B302" s="1381"/>
      <c r="C302" s="1382"/>
      <c r="D302" s="1383"/>
      <c r="E302" s="1355"/>
      <c r="F302" s="1386"/>
      <c r="G302" s="109" t="s">
        <v>170</v>
      </c>
      <c r="H302" s="94"/>
      <c r="I302" s="95"/>
      <c r="J302" s="96"/>
      <c r="K302" s="97"/>
      <c r="L302" s="98"/>
      <c r="M302" s="99"/>
      <c r="N302" s="348" t="s">
        <v>238</v>
      </c>
      <c r="O302" s="341"/>
      <c r="P302" s="342"/>
      <c r="Q302" s="343"/>
      <c r="R302" s="132"/>
      <c r="S302" s="132"/>
      <c r="T302" s="133"/>
      <c r="U302" s="132"/>
      <c r="V302" s="132"/>
      <c r="W302" s="132"/>
    </row>
    <row r="303" spans="1:23" ht="26.4" customHeight="1" thickBot="1">
      <c r="A303" s="1377"/>
      <c r="B303" s="1379"/>
      <c r="C303" s="1346"/>
      <c r="D303" s="1339"/>
      <c r="E303" s="1341"/>
      <c r="F303" s="1341"/>
      <c r="G303" s="102" t="s">
        <v>13</v>
      </c>
      <c r="H303" s="103">
        <f t="shared" ref="H303:M303" si="58">SUM(H300:H302)</f>
        <v>0</v>
      </c>
      <c r="I303" s="104">
        <f t="shared" si="58"/>
        <v>0</v>
      </c>
      <c r="J303" s="105">
        <f t="shared" si="58"/>
        <v>0</v>
      </c>
      <c r="K303" s="106">
        <f t="shared" si="58"/>
        <v>0</v>
      </c>
      <c r="L303" s="107">
        <f t="shared" si="58"/>
        <v>0</v>
      </c>
      <c r="M303" s="110">
        <f t="shared" si="58"/>
        <v>290</v>
      </c>
      <c r="N303" s="348" t="s">
        <v>171</v>
      </c>
      <c r="O303" s="313"/>
      <c r="P303" s="314"/>
      <c r="Q303" s="346"/>
      <c r="R303" s="132"/>
      <c r="S303" s="132"/>
      <c r="T303" s="133"/>
      <c r="U303" s="132"/>
      <c r="V303" s="132"/>
      <c r="W303" s="132"/>
    </row>
    <row r="304" spans="1:23" ht="16.5" customHeight="1">
      <c r="A304" s="1376" t="s">
        <v>14</v>
      </c>
      <c r="B304" s="1378" t="s">
        <v>14</v>
      </c>
      <c r="C304" s="1345" t="s">
        <v>267</v>
      </c>
      <c r="D304" s="1338" t="s">
        <v>268</v>
      </c>
      <c r="E304" s="1342" t="s">
        <v>89</v>
      </c>
      <c r="F304" s="1340" t="s">
        <v>202</v>
      </c>
      <c r="G304" s="88" t="s">
        <v>167</v>
      </c>
      <c r="H304" s="89">
        <v>0</v>
      </c>
      <c r="I304" s="50">
        <v>0</v>
      </c>
      <c r="J304" s="90"/>
      <c r="K304" s="91">
        <v>0</v>
      </c>
      <c r="L304" s="92">
        <v>0</v>
      </c>
      <c r="M304" s="52">
        <v>63</v>
      </c>
      <c r="N304" s="277" t="s">
        <v>169</v>
      </c>
      <c r="O304" s="304"/>
      <c r="P304" s="305" t="s">
        <v>99</v>
      </c>
      <c r="Q304" s="330"/>
      <c r="R304" s="132"/>
      <c r="S304" s="132"/>
      <c r="T304" s="133"/>
      <c r="U304" s="132"/>
      <c r="V304" s="132"/>
      <c r="W304" s="132"/>
    </row>
    <row r="305" spans="1:23" ht="14.25" customHeight="1">
      <c r="A305" s="1380"/>
      <c r="B305" s="1381"/>
      <c r="C305" s="1382"/>
      <c r="D305" s="1383"/>
      <c r="E305" s="1354"/>
      <c r="F305" s="1515"/>
      <c r="G305" s="257" t="s">
        <v>136</v>
      </c>
      <c r="H305" s="258"/>
      <c r="I305" s="259"/>
      <c r="J305" s="260"/>
      <c r="K305" s="261"/>
      <c r="L305" s="262"/>
      <c r="M305" s="263">
        <v>252.6</v>
      </c>
      <c r="N305" s="348" t="s">
        <v>168</v>
      </c>
      <c r="O305" s="307"/>
      <c r="P305" s="308"/>
      <c r="Q305" s="281"/>
      <c r="R305" s="132"/>
      <c r="S305" s="132"/>
      <c r="T305" s="133"/>
      <c r="U305" s="132"/>
      <c r="V305" s="132"/>
      <c r="W305" s="132"/>
    </row>
    <row r="306" spans="1:23" ht="15" customHeight="1">
      <c r="A306" s="1380"/>
      <c r="B306" s="1381"/>
      <c r="C306" s="1382"/>
      <c r="D306" s="1383"/>
      <c r="E306" s="1355"/>
      <c r="F306" s="1386"/>
      <c r="G306" s="109" t="s">
        <v>170</v>
      </c>
      <c r="H306" s="258"/>
      <c r="I306" s="310"/>
      <c r="J306" s="260"/>
      <c r="K306" s="311"/>
      <c r="L306" s="262"/>
      <c r="M306" s="263">
        <v>0</v>
      </c>
      <c r="N306" s="348" t="s">
        <v>177</v>
      </c>
      <c r="O306" s="341"/>
      <c r="P306" s="342" t="s">
        <v>99</v>
      </c>
      <c r="Q306" s="343"/>
      <c r="R306" s="132"/>
      <c r="S306" s="132"/>
      <c r="T306" s="133"/>
      <c r="U306" s="132"/>
      <c r="V306" s="132"/>
      <c r="W306" s="132"/>
    </row>
    <row r="307" spans="1:23" ht="15" customHeight="1">
      <c r="A307" s="1380"/>
      <c r="B307" s="1381"/>
      <c r="C307" s="1382"/>
      <c r="D307" s="1383"/>
      <c r="E307" s="1355"/>
      <c r="F307" s="1355"/>
      <c r="G307" s="109"/>
      <c r="H307" s="94"/>
      <c r="I307" s="95"/>
      <c r="J307" s="96"/>
      <c r="K307" s="97"/>
      <c r="L307" s="98"/>
      <c r="M307" s="99"/>
      <c r="N307" s="348" t="s">
        <v>171</v>
      </c>
      <c r="O307" s="341"/>
      <c r="P307" s="342" t="s">
        <v>99</v>
      </c>
      <c r="Q307" s="343"/>
      <c r="R307" s="132"/>
      <c r="S307" s="132"/>
      <c r="T307" s="133"/>
      <c r="U307" s="132"/>
      <c r="V307" s="132"/>
      <c r="W307" s="132"/>
    </row>
    <row r="308" spans="1:23" ht="18.75" customHeight="1" thickBot="1">
      <c r="A308" s="1377"/>
      <c r="B308" s="1379"/>
      <c r="C308" s="1346"/>
      <c r="D308" s="1339"/>
      <c r="E308" s="1341"/>
      <c r="F308" s="1341"/>
      <c r="G308" s="102" t="s">
        <v>13</v>
      </c>
      <c r="H308" s="103">
        <f t="shared" ref="H308:M308" si="59">SUM(H304:H306)</f>
        <v>0</v>
      </c>
      <c r="I308" s="104">
        <f t="shared" si="59"/>
        <v>0</v>
      </c>
      <c r="J308" s="105">
        <f t="shared" si="59"/>
        <v>0</v>
      </c>
      <c r="K308" s="106">
        <f t="shared" si="59"/>
        <v>0</v>
      </c>
      <c r="L308" s="107">
        <f t="shared" si="59"/>
        <v>0</v>
      </c>
      <c r="M308" s="110">
        <f t="shared" si="59"/>
        <v>315.60000000000002</v>
      </c>
      <c r="N308" s="347" t="s">
        <v>193</v>
      </c>
      <c r="O308" s="313"/>
      <c r="P308" s="314"/>
      <c r="Q308" s="346"/>
      <c r="R308" s="132"/>
      <c r="S308" s="132"/>
      <c r="T308" s="133"/>
      <c r="U308" s="132"/>
      <c r="V308" s="132"/>
      <c r="W308" s="132"/>
    </row>
    <row r="309" spans="1:23" ht="15" customHeight="1">
      <c r="A309" s="1376" t="s">
        <v>14</v>
      </c>
      <c r="B309" s="1378" t="s">
        <v>14</v>
      </c>
      <c r="C309" s="1345" t="s">
        <v>269</v>
      </c>
      <c r="D309" s="1338" t="s">
        <v>270</v>
      </c>
      <c r="E309" s="1342" t="s">
        <v>89</v>
      </c>
      <c r="F309" s="1340" t="s">
        <v>202</v>
      </c>
      <c r="G309" s="88"/>
      <c r="H309" s="89">
        <v>0</v>
      </c>
      <c r="I309" s="50">
        <v>0</v>
      </c>
      <c r="J309" s="90"/>
      <c r="K309" s="91">
        <v>0</v>
      </c>
      <c r="L309" s="92">
        <v>0</v>
      </c>
      <c r="M309" s="52">
        <v>0</v>
      </c>
      <c r="N309" s="277" t="s">
        <v>169</v>
      </c>
      <c r="O309" s="304" t="s">
        <v>99</v>
      </c>
      <c r="P309" s="305"/>
      <c r="Q309" s="330"/>
      <c r="R309" s="132"/>
      <c r="S309" s="132"/>
      <c r="T309" s="133"/>
      <c r="U309" s="132"/>
      <c r="V309" s="132"/>
      <c r="W309" s="132"/>
    </row>
    <row r="310" spans="1:23" ht="14.25" customHeight="1">
      <c r="A310" s="1380"/>
      <c r="B310" s="1381"/>
      <c r="C310" s="1382"/>
      <c r="D310" s="1383"/>
      <c r="E310" s="1354"/>
      <c r="F310" s="1515"/>
      <c r="G310" s="351" t="s">
        <v>136</v>
      </c>
      <c r="H310" s="352">
        <v>30</v>
      </c>
      <c r="I310" s="259"/>
      <c r="J310" s="260"/>
      <c r="K310" s="261">
        <v>30</v>
      </c>
      <c r="L310" s="262"/>
      <c r="M310" s="263"/>
      <c r="N310" s="348" t="s">
        <v>168</v>
      </c>
      <c r="O310" s="307"/>
      <c r="P310" s="308"/>
      <c r="Q310" s="281"/>
      <c r="R310" s="132"/>
      <c r="S310" s="132"/>
      <c r="T310" s="133"/>
      <c r="U310" s="132"/>
      <c r="V310" s="132"/>
      <c r="W310" s="132"/>
    </row>
    <row r="311" spans="1:23" ht="18.75" customHeight="1">
      <c r="A311" s="1380"/>
      <c r="B311" s="1381"/>
      <c r="C311" s="1382"/>
      <c r="D311" s="1383"/>
      <c r="E311" s="1355"/>
      <c r="F311" s="1386"/>
      <c r="G311" s="362"/>
      <c r="H311" s="363"/>
      <c r="I311" s="364"/>
      <c r="J311" s="365"/>
      <c r="K311" s="366"/>
      <c r="L311" s="367"/>
      <c r="M311" s="368"/>
      <c r="N311" s="348" t="s">
        <v>177</v>
      </c>
      <c r="O311" s="341"/>
      <c r="P311" s="342"/>
      <c r="Q311" s="343"/>
      <c r="R311" s="132"/>
      <c r="S311" s="132"/>
      <c r="T311" s="133"/>
      <c r="U311" s="132"/>
      <c r="V311" s="132"/>
      <c r="W311" s="132"/>
    </row>
    <row r="312" spans="1:23" ht="25.5" customHeight="1">
      <c r="A312" s="1380"/>
      <c r="B312" s="1381"/>
      <c r="C312" s="1382"/>
      <c r="D312" s="1383"/>
      <c r="E312" s="1355"/>
      <c r="F312" s="1355"/>
      <c r="G312" s="356"/>
      <c r="H312" s="291"/>
      <c r="I312" s="357"/>
      <c r="J312" s="292"/>
      <c r="K312" s="358"/>
      <c r="L312" s="294"/>
      <c r="M312" s="165"/>
      <c r="N312" s="348" t="s">
        <v>171</v>
      </c>
      <c r="O312" s="341" t="s">
        <v>99</v>
      </c>
      <c r="P312" s="342"/>
      <c r="Q312" s="343"/>
      <c r="R312" s="132"/>
      <c r="S312" s="132"/>
      <c r="T312" s="133"/>
      <c r="U312" s="132"/>
      <c r="V312" s="132"/>
      <c r="W312" s="132"/>
    </row>
    <row r="313" spans="1:23" ht="24" customHeight="1" thickBot="1">
      <c r="A313" s="1377"/>
      <c r="B313" s="1379"/>
      <c r="C313" s="1346"/>
      <c r="D313" s="1339"/>
      <c r="E313" s="1341"/>
      <c r="F313" s="1341"/>
      <c r="G313" s="102" t="s">
        <v>13</v>
      </c>
      <c r="H313" s="103">
        <f t="shared" ref="H313:M313" si="60">SUM(H309:H311)</f>
        <v>30</v>
      </c>
      <c r="I313" s="104">
        <f t="shared" si="60"/>
        <v>0</v>
      </c>
      <c r="J313" s="105">
        <f t="shared" si="60"/>
        <v>0</v>
      </c>
      <c r="K313" s="106">
        <f t="shared" si="60"/>
        <v>30</v>
      </c>
      <c r="L313" s="107">
        <f t="shared" si="60"/>
        <v>0</v>
      </c>
      <c r="M313" s="110">
        <f t="shared" si="60"/>
        <v>0</v>
      </c>
      <c r="N313" s="347" t="s">
        <v>193</v>
      </c>
      <c r="O313" s="313"/>
      <c r="P313" s="314"/>
      <c r="Q313" s="346"/>
      <c r="R313" s="132"/>
      <c r="S313" s="132"/>
      <c r="T313" s="133"/>
      <c r="U313" s="132"/>
      <c r="V313" s="132"/>
      <c r="W313" s="132"/>
    </row>
    <row r="314" spans="1:23" ht="13.5" customHeight="1">
      <c r="A314" s="1376" t="s">
        <v>14</v>
      </c>
      <c r="B314" s="1378" t="s">
        <v>14</v>
      </c>
      <c r="C314" s="1345" t="s">
        <v>271</v>
      </c>
      <c r="D314" s="1525" t="s">
        <v>272</v>
      </c>
      <c r="E314" s="1342" t="s">
        <v>89</v>
      </c>
      <c r="F314" s="1340" t="s">
        <v>202</v>
      </c>
      <c r="G314" s="369" t="s">
        <v>136</v>
      </c>
      <c r="H314" s="370">
        <v>13</v>
      </c>
      <c r="I314" s="50">
        <v>0</v>
      </c>
      <c r="J314" s="90"/>
      <c r="K314" s="91">
        <v>13</v>
      </c>
      <c r="L314" s="92">
        <v>0</v>
      </c>
      <c r="M314" s="52">
        <v>0</v>
      </c>
      <c r="N314" s="277" t="s">
        <v>169</v>
      </c>
      <c r="O314" s="304" t="s">
        <v>99</v>
      </c>
      <c r="P314" s="305"/>
      <c r="Q314" s="330"/>
      <c r="R314" s="132"/>
      <c r="S314" s="132"/>
      <c r="T314" s="133"/>
      <c r="U314" s="132"/>
      <c r="V314" s="132"/>
      <c r="W314" s="132"/>
    </row>
    <row r="315" spans="1:23" ht="17.25" customHeight="1">
      <c r="A315" s="1380"/>
      <c r="B315" s="1381"/>
      <c r="C315" s="1382"/>
      <c r="D315" s="1526"/>
      <c r="E315" s="1354"/>
      <c r="F315" s="1515"/>
      <c r="G315" s="257"/>
      <c r="H315" s="258"/>
      <c r="I315" s="259"/>
      <c r="J315" s="260"/>
      <c r="K315" s="261"/>
      <c r="L315" s="262"/>
      <c r="M315" s="263"/>
      <c r="N315" s="348" t="s">
        <v>168</v>
      </c>
      <c r="O315" s="307"/>
      <c r="P315" s="308"/>
      <c r="Q315" s="281"/>
      <c r="R315" s="132"/>
      <c r="S315" s="132"/>
      <c r="T315" s="133"/>
      <c r="U315" s="132"/>
      <c r="V315" s="132"/>
      <c r="W315" s="132"/>
    </row>
    <row r="316" spans="1:23" ht="15" customHeight="1">
      <c r="A316" s="1380"/>
      <c r="B316" s="1381"/>
      <c r="C316" s="1382"/>
      <c r="D316" s="1526"/>
      <c r="E316" s="1355"/>
      <c r="F316" s="1386"/>
      <c r="G316" s="109"/>
      <c r="H316" s="258"/>
      <c r="I316" s="310"/>
      <c r="J316" s="260"/>
      <c r="K316" s="311"/>
      <c r="L316" s="262"/>
      <c r="M316" s="263"/>
      <c r="N316" s="348" t="s">
        <v>177</v>
      </c>
      <c r="O316" s="341"/>
      <c r="P316" s="342"/>
      <c r="Q316" s="343"/>
      <c r="R316" s="132"/>
      <c r="S316" s="132"/>
      <c r="T316" s="133"/>
      <c r="U316" s="132"/>
      <c r="V316" s="132"/>
      <c r="W316" s="132"/>
    </row>
    <row r="317" spans="1:23" ht="13.5" customHeight="1">
      <c r="A317" s="1380"/>
      <c r="B317" s="1381"/>
      <c r="C317" s="1382"/>
      <c r="D317" s="1526"/>
      <c r="E317" s="1355"/>
      <c r="F317" s="1355"/>
      <c r="G317" s="109"/>
      <c r="H317" s="94"/>
      <c r="I317" s="95"/>
      <c r="J317" s="96"/>
      <c r="K317" s="97"/>
      <c r="L317" s="98"/>
      <c r="M317" s="99"/>
      <c r="N317" s="348" t="s">
        <v>171</v>
      </c>
      <c r="O317" s="341" t="s">
        <v>99</v>
      </c>
      <c r="P317" s="342"/>
      <c r="Q317" s="343"/>
      <c r="R317" s="132"/>
      <c r="S317" s="132"/>
      <c r="T317" s="133"/>
      <c r="U317" s="132"/>
      <c r="V317" s="132"/>
      <c r="W317" s="132"/>
    </row>
    <row r="318" spans="1:23" ht="24.75" customHeight="1" thickBot="1">
      <c r="A318" s="1377"/>
      <c r="B318" s="1379"/>
      <c r="C318" s="1346"/>
      <c r="D318" s="1527"/>
      <c r="E318" s="1341"/>
      <c r="F318" s="1341"/>
      <c r="G318" s="102" t="s">
        <v>13</v>
      </c>
      <c r="H318" s="103">
        <f t="shared" ref="H318:M318" si="61">SUM(H314:H316)</f>
        <v>13</v>
      </c>
      <c r="I318" s="104">
        <f t="shared" si="61"/>
        <v>0</v>
      </c>
      <c r="J318" s="105">
        <f t="shared" si="61"/>
        <v>0</v>
      </c>
      <c r="K318" s="106">
        <f t="shared" si="61"/>
        <v>13</v>
      </c>
      <c r="L318" s="107">
        <f t="shared" si="61"/>
        <v>0</v>
      </c>
      <c r="M318" s="110">
        <f t="shared" si="61"/>
        <v>0</v>
      </c>
      <c r="N318" s="347" t="s">
        <v>193</v>
      </c>
      <c r="O318" s="313"/>
      <c r="P318" s="314"/>
      <c r="Q318" s="346"/>
      <c r="R318" s="132"/>
      <c r="S318" s="132"/>
      <c r="T318" s="133"/>
      <c r="U318" s="132"/>
      <c r="V318" s="132"/>
      <c r="W318" s="132"/>
    </row>
    <row r="319" spans="1:23" ht="13.5" customHeight="1">
      <c r="A319" s="1376" t="s">
        <v>14</v>
      </c>
      <c r="B319" s="1378" t="s">
        <v>14</v>
      </c>
      <c r="C319" s="1345" t="s">
        <v>273</v>
      </c>
      <c r="D319" s="1338" t="s">
        <v>803</v>
      </c>
      <c r="E319" s="1342" t="s">
        <v>89</v>
      </c>
      <c r="F319" s="1340" t="s">
        <v>202</v>
      </c>
      <c r="G319" s="369" t="s">
        <v>136</v>
      </c>
      <c r="H319" s="370">
        <v>50</v>
      </c>
      <c r="I319" s="50">
        <v>0</v>
      </c>
      <c r="J319" s="90"/>
      <c r="K319" s="91">
        <v>50</v>
      </c>
      <c r="L319" s="92">
        <v>0</v>
      </c>
      <c r="M319" s="52">
        <v>0</v>
      </c>
      <c r="N319" s="277" t="s">
        <v>169</v>
      </c>
      <c r="O319" s="304" t="s">
        <v>99</v>
      </c>
      <c r="P319" s="305"/>
      <c r="Q319" s="330"/>
      <c r="R319" s="132"/>
      <c r="S319" s="132"/>
      <c r="T319" s="133"/>
      <c r="U319" s="132"/>
      <c r="V319" s="132"/>
      <c r="W319" s="132"/>
    </row>
    <row r="320" spans="1:23" ht="13.5" customHeight="1">
      <c r="A320" s="1380"/>
      <c r="B320" s="1381"/>
      <c r="C320" s="1382"/>
      <c r="D320" s="1383"/>
      <c r="E320" s="1354"/>
      <c r="F320" s="1515"/>
      <c r="G320" s="257"/>
      <c r="H320" s="258"/>
      <c r="I320" s="259"/>
      <c r="J320" s="260"/>
      <c r="K320" s="261"/>
      <c r="L320" s="262"/>
      <c r="M320" s="263"/>
      <c r="N320" s="348" t="s">
        <v>168</v>
      </c>
      <c r="O320" s="307"/>
      <c r="P320" s="308"/>
      <c r="Q320" s="281"/>
      <c r="R320" s="132"/>
      <c r="S320" s="132"/>
      <c r="T320" s="133"/>
      <c r="U320" s="132"/>
      <c r="V320" s="132"/>
      <c r="W320" s="132"/>
    </row>
    <row r="321" spans="1:23" ht="13.5" customHeight="1">
      <c r="A321" s="1380"/>
      <c r="B321" s="1381"/>
      <c r="C321" s="1382"/>
      <c r="D321" s="1383"/>
      <c r="E321" s="1354"/>
      <c r="F321" s="1515"/>
      <c r="G321" s="109"/>
      <c r="H321" s="94"/>
      <c r="I321" s="371"/>
      <c r="J321" s="96"/>
      <c r="K321" s="372"/>
      <c r="L321" s="98"/>
      <c r="M321" s="99"/>
      <c r="N321" s="348" t="s">
        <v>177</v>
      </c>
      <c r="O321" s="341" t="s">
        <v>99</v>
      </c>
      <c r="P321" s="342"/>
      <c r="Q321" s="343"/>
      <c r="R321" s="132"/>
      <c r="S321" s="132"/>
      <c r="T321" s="133"/>
      <c r="U321" s="132"/>
      <c r="V321" s="132"/>
      <c r="W321" s="132"/>
    </row>
    <row r="322" spans="1:23" ht="13.5" customHeight="1">
      <c r="A322" s="1380"/>
      <c r="B322" s="1381"/>
      <c r="C322" s="1382"/>
      <c r="D322" s="1383"/>
      <c r="E322" s="1355"/>
      <c r="F322" s="1386"/>
      <c r="G322" s="109"/>
      <c r="H322" s="94"/>
      <c r="I322" s="95"/>
      <c r="J322" s="96"/>
      <c r="K322" s="97"/>
      <c r="L322" s="98"/>
      <c r="M322" s="99"/>
      <c r="N322" s="348" t="s">
        <v>171</v>
      </c>
      <c r="O322" s="341" t="s">
        <v>99</v>
      </c>
      <c r="P322" s="342"/>
      <c r="Q322" s="343"/>
      <c r="R322" s="132"/>
      <c r="S322" s="132"/>
      <c r="T322" s="133"/>
      <c r="U322" s="132"/>
      <c r="V322" s="132"/>
      <c r="W322" s="132"/>
    </row>
    <row r="323" spans="1:23" ht="13.5" customHeight="1" thickBot="1">
      <c r="A323" s="1377"/>
      <c r="B323" s="1379"/>
      <c r="C323" s="1346"/>
      <c r="D323" s="1339"/>
      <c r="E323" s="1341"/>
      <c r="F323" s="1341"/>
      <c r="G323" s="102" t="s">
        <v>13</v>
      </c>
      <c r="H323" s="103">
        <f t="shared" ref="H323:M323" si="62">SUM(H319:H322)</f>
        <v>50</v>
      </c>
      <c r="I323" s="104">
        <f t="shared" si="62"/>
        <v>0</v>
      </c>
      <c r="J323" s="105">
        <f t="shared" si="62"/>
        <v>0</v>
      </c>
      <c r="K323" s="106">
        <f t="shared" si="62"/>
        <v>50</v>
      </c>
      <c r="L323" s="107">
        <f t="shared" si="62"/>
        <v>0</v>
      </c>
      <c r="M323" s="110">
        <f t="shared" si="62"/>
        <v>0</v>
      </c>
      <c r="N323" s="347" t="s">
        <v>193</v>
      </c>
      <c r="O323" s="313"/>
      <c r="P323" s="314"/>
      <c r="Q323" s="346"/>
      <c r="R323" s="132"/>
      <c r="S323" s="132"/>
      <c r="T323" s="133"/>
      <c r="U323" s="132"/>
      <c r="V323" s="132"/>
      <c r="W323" s="132"/>
    </row>
    <row r="324" spans="1:23" ht="13.5" customHeight="1">
      <c r="A324" s="202" t="s">
        <v>14</v>
      </c>
      <c r="B324" s="203" t="s">
        <v>14</v>
      </c>
      <c r="C324" s="204" t="s">
        <v>274</v>
      </c>
      <c r="D324" s="1537" t="s">
        <v>802</v>
      </c>
      <c r="E324" s="1372" t="s">
        <v>89</v>
      </c>
      <c r="F324" s="373" t="s">
        <v>248</v>
      </c>
      <c r="G324" s="374" t="s">
        <v>136</v>
      </c>
      <c r="H324" s="375"/>
      <c r="I324" s="376"/>
      <c r="J324" s="377"/>
      <c r="K324" s="378"/>
      <c r="L324" s="379">
        <v>289.60000000000002</v>
      </c>
      <c r="M324" s="380"/>
      <c r="N324" s="277" t="s">
        <v>169</v>
      </c>
      <c r="O324" s="381"/>
      <c r="P324" s="382" t="s">
        <v>99</v>
      </c>
      <c r="Q324" s="383"/>
      <c r="R324" s="132"/>
      <c r="S324" s="132"/>
      <c r="T324" s="133"/>
      <c r="U324" s="132"/>
      <c r="V324" s="132"/>
      <c r="W324" s="132"/>
    </row>
    <row r="325" spans="1:23" ht="13.5" customHeight="1">
      <c r="A325" s="202"/>
      <c r="B325" s="203"/>
      <c r="C325" s="204"/>
      <c r="D325" s="1523"/>
      <c r="E325" s="1373"/>
      <c r="F325" s="373"/>
      <c r="G325" s="384"/>
      <c r="H325" s="385"/>
      <c r="I325" s="386"/>
      <c r="J325" s="387"/>
      <c r="K325" s="388"/>
      <c r="L325" s="389"/>
      <c r="M325" s="390"/>
      <c r="N325" s="348" t="s">
        <v>168</v>
      </c>
      <c r="O325" s="341"/>
      <c r="P325" s="342"/>
      <c r="Q325" s="343"/>
      <c r="R325" s="132"/>
      <c r="S325" s="132"/>
      <c r="T325" s="133"/>
      <c r="U325" s="132"/>
      <c r="V325" s="132"/>
      <c r="W325" s="132"/>
    </row>
    <row r="326" spans="1:23" ht="13.5" customHeight="1">
      <c r="A326" s="202"/>
      <c r="B326" s="203"/>
      <c r="C326" s="204"/>
      <c r="D326" s="1523"/>
      <c r="E326" s="1373"/>
      <c r="F326" s="373"/>
      <c r="G326" s="384"/>
      <c r="H326" s="385"/>
      <c r="I326" s="386"/>
      <c r="J326" s="387"/>
      <c r="K326" s="388"/>
      <c r="L326" s="389"/>
      <c r="M326" s="390"/>
      <c r="N326" s="348" t="s">
        <v>177</v>
      </c>
      <c r="O326" s="341"/>
      <c r="P326" s="342"/>
      <c r="Q326" s="343"/>
      <c r="R326" s="132"/>
      <c r="S326" s="132"/>
      <c r="T326" s="133"/>
      <c r="U326" s="132"/>
      <c r="V326" s="132"/>
      <c r="W326" s="132"/>
    </row>
    <row r="327" spans="1:23" ht="13.5" customHeight="1" thickBot="1">
      <c r="A327" s="202"/>
      <c r="B327" s="203"/>
      <c r="C327" s="204"/>
      <c r="D327" s="1538"/>
      <c r="E327" s="1539"/>
      <c r="F327" s="373"/>
      <c r="G327" s="391"/>
      <c r="H327" s="392">
        <f>H324+H325+H326</f>
        <v>0</v>
      </c>
      <c r="I327" s="392">
        <f t="shared" ref="I327:M327" si="63">I324+I325+I326</f>
        <v>0</v>
      </c>
      <c r="J327" s="392">
        <f t="shared" si="63"/>
        <v>0</v>
      </c>
      <c r="K327" s="392">
        <f t="shared" si="63"/>
        <v>0</v>
      </c>
      <c r="L327" s="392">
        <f t="shared" si="63"/>
        <v>289.60000000000002</v>
      </c>
      <c r="M327" s="392">
        <f t="shared" si="63"/>
        <v>0</v>
      </c>
      <c r="N327" s="348" t="s">
        <v>171</v>
      </c>
      <c r="O327" s="313"/>
      <c r="P327" s="314" t="s">
        <v>99</v>
      </c>
      <c r="Q327" s="346"/>
      <c r="R327" s="132"/>
      <c r="S327" s="132"/>
      <c r="T327" s="133"/>
      <c r="U327" s="132"/>
      <c r="V327" s="132"/>
      <c r="W327" s="132"/>
    </row>
    <row r="328" spans="1:23" ht="15" customHeight="1">
      <c r="A328" s="1376" t="s">
        <v>14</v>
      </c>
      <c r="B328" s="1378" t="s">
        <v>14</v>
      </c>
      <c r="C328" s="1345" t="s">
        <v>275</v>
      </c>
      <c r="D328" s="1338" t="s">
        <v>276</v>
      </c>
      <c r="E328" s="1342" t="s">
        <v>89</v>
      </c>
      <c r="F328" s="1340" t="s">
        <v>879</v>
      </c>
      <c r="G328" s="88" t="s">
        <v>61</v>
      </c>
      <c r="H328" s="89">
        <v>139</v>
      </c>
      <c r="I328" s="50">
        <v>0</v>
      </c>
      <c r="J328" s="90"/>
      <c r="K328" s="91">
        <v>0</v>
      </c>
      <c r="L328" s="92">
        <v>0</v>
      </c>
      <c r="M328" s="52">
        <v>0</v>
      </c>
      <c r="N328" s="1546" t="s">
        <v>812</v>
      </c>
      <c r="O328" s="305" t="s">
        <v>99</v>
      </c>
      <c r="P328" s="305"/>
      <c r="Q328" s="330"/>
      <c r="S328" s="132"/>
      <c r="T328" s="133"/>
      <c r="U328" s="132"/>
      <c r="V328" s="132"/>
      <c r="W328" s="132"/>
    </row>
    <row r="329" spans="1:23" ht="15" customHeight="1">
      <c r="A329" s="1380"/>
      <c r="B329" s="1381"/>
      <c r="C329" s="1382"/>
      <c r="D329" s="1383"/>
      <c r="E329" s="1354"/>
      <c r="F329" s="1515"/>
      <c r="G329" s="257"/>
      <c r="H329" s="258"/>
      <c r="I329" s="259"/>
      <c r="J329" s="260"/>
      <c r="K329" s="261"/>
      <c r="L329" s="262"/>
      <c r="M329" s="263"/>
      <c r="N329" s="1547"/>
      <c r="O329" s="308"/>
      <c r="P329" s="308"/>
      <c r="Q329" s="281"/>
      <c r="S329" s="132"/>
      <c r="T329" s="133"/>
      <c r="U329" s="132"/>
      <c r="V329" s="132"/>
      <c r="W329" s="132"/>
    </row>
    <row r="330" spans="1:23" ht="14.25" customHeight="1">
      <c r="A330" s="1380"/>
      <c r="B330" s="1381"/>
      <c r="C330" s="1382"/>
      <c r="D330" s="1383"/>
      <c r="E330" s="1355"/>
      <c r="F330" s="1386"/>
      <c r="G330" s="109"/>
      <c r="H330" s="94"/>
      <c r="I330" s="95"/>
      <c r="J330" s="96"/>
      <c r="K330" s="97"/>
      <c r="L330" s="98"/>
      <c r="M330" s="99"/>
      <c r="N330" s="393" t="s">
        <v>277</v>
      </c>
      <c r="O330" s="342"/>
      <c r="P330" s="342" t="s">
        <v>99</v>
      </c>
      <c r="Q330" s="343"/>
      <c r="S330" s="132"/>
      <c r="T330" s="133"/>
      <c r="U330" s="132"/>
      <c r="V330" s="132"/>
      <c r="W330" s="132"/>
    </row>
    <row r="331" spans="1:23" ht="15.75" customHeight="1" thickBot="1">
      <c r="A331" s="1377"/>
      <c r="B331" s="1379"/>
      <c r="C331" s="1346"/>
      <c r="D331" s="1339"/>
      <c r="E331" s="1341"/>
      <c r="F331" s="1341"/>
      <c r="G331" s="102" t="s">
        <v>13</v>
      </c>
      <c r="H331" s="103">
        <f t="shared" ref="H331:M331" si="64">SUM(H328:H330)</f>
        <v>139</v>
      </c>
      <c r="I331" s="104">
        <f t="shared" si="64"/>
        <v>0</v>
      </c>
      <c r="J331" s="105">
        <f t="shared" si="64"/>
        <v>0</v>
      </c>
      <c r="K331" s="106">
        <f t="shared" si="64"/>
        <v>0</v>
      </c>
      <c r="L331" s="107">
        <f t="shared" si="64"/>
        <v>0</v>
      </c>
      <c r="M331" s="110">
        <f t="shared" si="64"/>
        <v>0</v>
      </c>
      <c r="N331" s="394"/>
      <c r="O331" s="314"/>
      <c r="P331" s="314"/>
      <c r="Q331" s="346"/>
      <c r="S331" s="132"/>
      <c r="T331" s="133"/>
      <c r="U331" s="132"/>
      <c r="V331" s="132"/>
      <c r="W331" s="132"/>
    </row>
    <row r="332" spans="1:23" ht="18.75" customHeight="1">
      <c r="A332" s="1376" t="s">
        <v>14</v>
      </c>
      <c r="B332" s="1378" t="s">
        <v>14</v>
      </c>
      <c r="C332" s="1345" t="s">
        <v>278</v>
      </c>
      <c r="D332" s="1338" t="s">
        <v>279</v>
      </c>
      <c r="E332" s="1342" t="s">
        <v>89</v>
      </c>
      <c r="F332" s="1340" t="s">
        <v>248</v>
      </c>
      <c r="G332" s="88" t="s">
        <v>61</v>
      </c>
      <c r="H332" s="89">
        <v>110.6</v>
      </c>
      <c r="I332" s="50">
        <v>0</v>
      </c>
      <c r="J332" s="49">
        <v>84.4</v>
      </c>
      <c r="K332" s="91">
        <v>0</v>
      </c>
      <c r="L332" s="92">
        <v>0</v>
      </c>
      <c r="M332" s="52">
        <v>0</v>
      </c>
      <c r="N332" s="395"/>
      <c r="O332" s="350"/>
      <c r="P332" s="350"/>
      <c r="Q332" s="256"/>
      <c r="R332" s="132"/>
      <c r="S332" s="132"/>
      <c r="T332" s="133"/>
      <c r="U332" s="132"/>
      <c r="V332" s="132"/>
      <c r="W332" s="132"/>
    </row>
    <row r="333" spans="1:23" ht="12.75" customHeight="1" thickBot="1">
      <c r="A333" s="1377"/>
      <c r="B333" s="1379"/>
      <c r="C333" s="1346"/>
      <c r="D333" s="1339"/>
      <c r="E333" s="1341"/>
      <c r="F333" s="1341"/>
      <c r="G333" s="102" t="s">
        <v>13</v>
      </c>
      <c r="H333" s="103">
        <f t="shared" ref="H333:M333" si="65">SUM(H332:H332)</f>
        <v>110.6</v>
      </c>
      <c r="I333" s="104">
        <f t="shared" si="65"/>
        <v>0</v>
      </c>
      <c r="J333" s="105">
        <f t="shared" si="65"/>
        <v>84.4</v>
      </c>
      <c r="K333" s="106">
        <f t="shared" si="65"/>
        <v>0</v>
      </c>
      <c r="L333" s="107">
        <f t="shared" si="65"/>
        <v>0</v>
      </c>
      <c r="M333" s="110">
        <f t="shared" si="65"/>
        <v>0</v>
      </c>
      <c r="N333" s="394"/>
      <c r="O333" s="339"/>
      <c r="P333" s="339"/>
      <c r="Q333" s="274"/>
      <c r="R333" s="132"/>
      <c r="S333" s="132"/>
      <c r="T333" s="133"/>
      <c r="U333" s="132"/>
      <c r="V333" s="132"/>
      <c r="W333" s="132"/>
    </row>
    <row r="334" spans="1:23" ht="15.6" customHeight="1">
      <c r="A334" s="1376" t="s">
        <v>14</v>
      </c>
      <c r="B334" s="1378" t="s">
        <v>14</v>
      </c>
      <c r="C334" s="1345" t="s">
        <v>280</v>
      </c>
      <c r="D334" s="1338" t="s">
        <v>281</v>
      </c>
      <c r="E334" s="1342" t="s">
        <v>89</v>
      </c>
      <c r="F334" s="1340" t="s">
        <v>248</v>
      </c>
      <c r="G334" s="88" t="s">
        <v>167</v>
      </c>
      <c r="H334" s="89"/>
      <c r="I334" s="50"/>
      <c r="J334" s="90"/>
      <c r="K334" s="91"/>
      <c r="L334" s="92">
        <v>0</v>
      </c>
      <c r="M334" s="52">
        <v>0</v>
      </c>
      <c r="N334" s="395"/>
      <c r="O334" s="350"/>
      <c r="P334" s="350"/>
      <c r="Q334" s="256"/>
      <c r="R334" s="132"/>
      <c r="S334" s="132"/>
      <c r="T334" s="133"/>
      <c r="U334" s="132"/>
      <c r="V334" s="132"/>
      <c r="W334" s="132"/>
    </row>
    <row r="335" spans="1:23" ht="10.8" customHeight="1">
      <c r="A335" s="1380"/>
      <c r="B335" s="1381"/>
      <c r="C335" s="1382"/>
      <c r="D335" s="1383"/>
      <c r="E335" s="1354"/>
      <c r="F335" s="1515"/>
      <c r="G335" s="257" t="s">
        <v>167</v>
      </c>
      <c r="H335" s="258">
        <v>335.3</v>
      </c>
      <c r="I335" s="259"/>
      <c r="J335" s="260"/>
      <c r="K335" s="261">
        <v>320.3</v>
      </c>
      <c r="L335" s="262"/>
      <c r="M335" s="263"/>
      <c r="N335" s="393"/>
      <c r="O335" s="355"/>
      <c r="P335" s="355"/>
      <c r="Q335" s="267"/>
      <c r="R335" s="132"/>
      <c r="S335" s="132"/>
      <c r="T335" s="133"/>
      <c r="U335" s="132"/>
      <c r="V335" s="132"/>
      <c r="W335" s="132"/>
    </row>
    <row r="336" spans="1:23" ht="14.25" customHeight="1">
      <c r="A336" s="1380"/>
      <c r="B336" s="1381"/>
      <c r="C336" s="1382"/>
      <c r="D336" s="1383"/>
      <c r="E336" s="1355"/>
      <c r="F336" s="1386"/>
      <c r="G336" s="109"/>
      <c r="H336" s="94"/>
      <c r="I336" s="95"/>
      <c r="J336" s="96"/>
      <c r="K336" s="97"/>
      <c r="L336" s="98"/>
      <c r="M336" s="99"/>
      <c r="N336" s="393"/>
      <c r="O336" s="336"/>
      <c r="P336" s="336"/>
      <c r="Q336" s="269"/>
      <c r="R336" s="132"/>
      <c r="S336" s="132"/>
      <c r="T336" s="133"/>
      <c r="U336" s="132"/>
      <c r="V336" s="132"/>
      <c r="W336" s="132"/>
    </row>
    <row r="337" spans="1:39" ht="9.6" customHeight="1" thickBot="1">
      <c r="A337" s="1377"/>
      <c r="B337" s="1379"/>
      <c r="C337" s="1346"/>
      <c r="D337" s="1339"/>
      <c r="E337" s="1341"/>
      <c r="F337" s="1341"/>
      <c r="G337" s="102" t="s">
        <v>13</v>
      </c>
      <c r="H337" s="103">
        <f>SUM(H334:H336)</f>
        <v>335.3</v>
      </c>
      <c r="I337" s="104">
        <f t="shared" ref="I337:M337" si="66">SUM(I334:I336)</f>
        <v>0</v>
      </c>
      <c r="J337" s="105">
        <f t="shared" si="66"/>
        <v>0</v>
      </c>
      <c r="K337" s="106">
        <f t="shared" si="66"/>
        <v>320.3</v>
      </c>
      <c r="L337" s="107">
        <f t="shared" si="66"/>
        <v>0</v>
      </c>
      <c r="M337" s="110">
        <f t="shared" si="66"/>
        <v>0</v>
      </c>
      <c r="N337" s="394"/>
      <c r="O337" s="339"/>
      <c r="P337" s="339"/>
      <c r="Q337" s="274"/>
      <c r="R337" s="132"/>
      <c r="S337" s="132"/>
      <c r="T337" s="133"/>
      <c r="U337" s="132"/>
      <c r="V337" s="132"/>
      <c r="W337" s="132"/>
    </row>
    <row r="338" spans="1:39" ht="14.25" customHeight="1" thickBot="1">
      <c r="A338" s="116" t="s">
        <v>14</v>
      </c>
      <c r="B338" s="86" t="s">
        <v>14</v>
      </c>
      <c r="C338" s="1327" t="s">
        <v>15</v>
      </c>
      <c r="D338" s="1328"/>
      <c r="E338" s="1328"/>
      <c r="F338" s="1328"/>
      <c r="G338" s="1330"/>
      <c r="H338" s="115">
        <f>H174+H179+H184+H189+H194+H199+H204+H209+H214+H219+H224+H229+H234+H239+H244+H249+H254+H259+H264+H269+H274+H279+H284+H289+H294+H299+H303+H308+H313+H318+H323+H331+H333+H337+H327</f>
        <v>880.09999999999991</v>
      </c>
      <c r="I338" s="115">
        <f t="shared" ref="I338:K338" si="67">I174+I179+I184+I189+I194+I199+I204+I209+I214+I219+I224+I229+I234+I239+I244+I249+I254+I259+I264+I269+I274+I279+I284+I289+I294+I299+I303+I308+I313+I318+I323+I331+I333+I337</f>
        <v>0</v>
      </c>
      <c r="J338" s="115">
        <f t="shared" si="67"/>
        <v>84.4</v>
      </c>
      <c r="K338" s="115">
        <f t="shared" si="67"/>
        <v>615.5</v>
      </c>
      <c r="L338" s="115">
        <f>L174+L179+L184+L189+L194+L199+L204+L209+L214+L219+L224+L229+L234+L239+L244+L249+L254+L259+L264+L269+L274+L279+L284+L289+L294+L299+L303+L308+L313+L318+L323+L331+L333+L337+L327</f>
        <v>4728.1000000000004</v>
      </c>
      <c r="M338" s="115">
        <f>M174+M179+M184+M189+M194+M199+M204+M209+M214+M219+M224+M229+M234+M239+M244+M249+M254+M259+M264+M269+M274+M279+M284+M289+M294+M299+M303+M308+M313+M318+M323+M331+M333+M337+M327</f>
        <v>9551.7000000000007</v>
      </c>
      <c r="N338" s="87"/>
      <c r="O338" s="117"/>
      <c r="P338" s="117"/>
      <c r="Q338" s="396"/>
      <c r="R338" s="132"/>
      <c r="S338" s="132"/>
      <c r="T338" s="132"/>
      <c r="U338" s="132"/>
      <c r="V338" s="132"/>
      <c r="W338" s="132"/>
    </row>
    <row r="339" spans="1:39" s="26" customFormat="1" ht="14.25" customHeight="1" thickBot="1">
      <c r="A339" s="116" t="s">
        <v>14</v>
      </c>
      <c r="B339" s="1356" t="s">
        <v>16</v>
      </c>
      <c r="C339" s="1356"/>
      <c r="D339" s="1356"/>
      <c r="E339" s="1356"/>
      <c r="F339" s="1356"/>
      <c r="G339" s="1357"/>
      <c r="H339" s="119">
        <f t="shared" ref="H339:M339" si="68">H338+H168</f>
        <v>2642.5</v>
      </c>
      <c r="I339" s="119">
        <f t="shared" si="68"/>
        <v>0</v>
      </c>
      <c r="J339" s="119">
        <f t="shared" si="68"/>
        <v>84.4</v>
      </c>
      <c r="K339" s="119">
        <f t="shared" si="68"/>
        <v>2377.9</v>
      </c>
      <c r="L339" s="119">
        <f t="shared" si="68"/>
        <v>10122.1</v>
      </c>
      <c r="M339" s="119">
        <f t="shared" si="68"/>
        <v>17601.2</v>
      </c>
      <c r="N339" s="71"/>
      <c r="O339" s="71"/>
      <c r="P339" s="71"/>
      <c r="Q339" s="72"/>
      <c r="R339" s="25"/>
      <c r="S339" s="25"/>
      <c r="T339" s="25"/>
      <c r="U339" s="25"/>
      <c r="V339" s="25"/>
      <c r="W339" s="25"/>
      <c r="X339" s="25"/>
      <c r="Y339" s="25"/>
      <c r="Z339" s="25"/>
      <c r="AA339" s="25"/>
      <c r="AB339" s="25"/>
      <c r="AC339" s="25"/>
      <c r="AD339" s="25"/>
      <c r="AE339" s="25"/>
      <c r="AF339" s="25"/>
      <c r="AG339" s="25"/>
      <c r="AH339" s="25"/>
      <c r="AI339" s="25"/>
      <c r="AJ339" s="25"/>
      <c r="AK339" s="25"/>
      <c r="AL339" s="25"/>
      <c r="AM339" s="25"/>
    </row>
    <row r="340" spans="1:39" s="26" customFormat="1" ht="14.25" customHeight="1" thickBot="1">
      <c r="A340" s="156"/>
      <c r="B340" s="1511" t="s">
        <v>17</v>
      </c>
      <c r="C340" s="1511"/>
      <c r="D340" s="1511"/>
      <c r="E340" s="1511"/>
      <c r="F340" s="1511"/>
      <c r="G340" s="1511"/>
      <c r="H340" s="120">
        <f t="shared" ref="H340:M340" si="69">H339+H93</f>
        <v>2941.4</v>
      </c>
      <c r="I340" s="120">
        <f t="shared" si="69"/>
        <v>0</v>
      </c>
      <c r="J340" s="120">
        <f t="shared" si="69"/>
        <v>84.4</v>
      </c>
      <c r="K340" s="120">
        <f t="shared" si="69"/>
        <v>2657.4</v>
      </c>
      <c r="L340" s="120">
        <f t="shared" si="69"/>
        <v>15969.8</v>
      </c>
      <c r="M340" s="120">
        <f t="shared" si="69"/>
        <v>25288.9</v>
      </c>
      <c r="N340" s="1496"/>
      <c r="O340" s="1497"/>
      <c r="P340" s="1497"/>
      <c r="Q340" s="1498"/>
      <c r="R340" s="25"/>
      <c r="S340" s="25"/>
      <c r="T340" s="25"/>
      <c r="U340" s="25"/>
      <c r="V340" s="25"/>
      <c r="W340" s="25"/>
      <c r="X340" s="25"/>
      <c r="Y340" s="25"/>
      <c r="Z340" s="25"/>
      <c r="AA340" s="25"/>
      <c r="AB340" s="25"/>
      <c r="AC340" s="25"/>
      <c r="AD340" s="25"/>
      <c r="AE340" s="25"/>
      <c r="AF340" s="25"/>
      <c r="AG340" s="25"/>
      <c r="AH340" s="25"/>
      <c r="AI340" s="25"/>
      <c r="AJ340" s="25"/>
      <c r="AK340" s="25"/>
      <c r="AL340" s="25"/>
      <c r="AM340" s="25"/>
    </row>
    <row r="341" spans="1:39" ht="13.5" customHeight="1">
      <c r="A341" s="174"/>
      <c r="B341" s="175"/>
      <c r="C341" s="175"/>
      <c r="D341" s="175"/>
      <c r="E341" s="175"/>
      <c r="F341" s="5"/>
      <c r="G341" s="5"/>
      <c r="H341" s="5"/>
      <c r="I341" s="5"/>
      <c r="J341" s="5"/>
      <c r="K341" s="5"/>
      <c r="L341" s="5"/>
      <c r="M341" s="5"/>
      <c r="N341" s="397"/>
      <c r="O341" s="397"/>
      <c r="P341" s="397"/>
      <c r="Q341" s="397"/>
    </row>
    <row r="342" spans="1:39" ht="20.25" customHeight="1" thickBot="1">
      <c r="A342" s="174"/>
      <c r="B342" s="175"/>
      <c r="C342" s="175"/>
      <c r="D342" s="175"/>
      <c r="E342" s="175"/>
      <c r="F342" s="1505" t="s">
        <v>18</v>
      </c>
      <c r="G342" s="1506"/>
      <c r="H342" s="1506"/>
      <c r="I342" s="1506"/>
      <c r="J342" s="1506"/>
      <c r="K342" s="1506"/>
      <c r="L342" s="1506"/>
      <c r="M342" s="1506"/>
      <c r="N342" s="397"/>
      <c r="O342" s="397"/>
      <c r="P342" s="397"/>
      <c r="Q342" s="397"/>
    </row>
    <row r="343" spans="1:39" ht="36.6" customHeight="1" thickBot="1">
      <c r="C343" s="1491" t="s">
        <v>19</v>
      </c>
      <c r="D343" s="1492"/>
      <c r="E343" s="1492"/>
      <c r="F343" s="1492"/>
      <c r="G343" s="1493"/>
      <c r="H343" s="1435" t="s">
        <v>282</v>
      </c>
      <c r="I343" s="1436"/>
      <c r="J343" s="1436"/>
      <c r="K343" s="1437"/>
      <c r="L343" s="5"/>
      <c r="M343" s="5"/>
    </row>
    <row r="344" spans="1:39" ht="14.1" customHeight="1" thickBot="1">
      <c r="C344" s="1471" t="s">
        <v>20</v>
      </c>
      <c r="D344" s="1472"/>
      <c r="E344" s="1472"/>
      <c r="F344" s="1472"/>
      <c r="G344" s="1473"/>
      <c r="H344" s="1474">
        <f>H345+H346+H347+H348+H349</f>
        <v>2398</v>
      </c>
      <c r="I344" s="1475"/>
      <c r="J344" s="1475"/>
      <c r="K344" s="1476"/>
      <c r="L344" s="5"/>
      <c r="M344" s="5"/>
    </row>
    <row r="345" spans="1:39" ht="23.25" customHeight="1">
      <c r="C345" s="1507" t="s">
        <v>128</v>
      </c>
      <c r="D345" s="1508"/>
      <c r="E345" s="1508"/>
      <c r="F345" s="1508"/>
      <c r="G345" s="1509"/>
      <c r="H345" s="1457">
        <v>249.6</v>
      </c>
      <c r="I345" s="1458"/>
      <c r="J345" s="1458"/>
      <c r="K345" s="1459"/>
      <c r="L345" s="5"/>
      <c r="M345" s="5"/>
    </row>
    <row r="346" spans="1:39" ht="14.1" customHeight="1">
      <c r="C346" s="1484" t="s">
        <v>129</v>
      </c>
      <c r="D346" s="1485"/>
      <c r="E346" s="1485"/>
      <c r="F346" s="1485"/>
      <c r="G346" s="1486"/>
      <c r="H346" s="1487"/>
      <c r="I346" s="1477"/>
      <c r="J346" s="1477"/>
      <c r="K346" s="1478"/>
      <c r="L346" s="5"/>
      <c r="M346" s="5"/>
    </row>
    <row r="347" spans="1:39" ht="14.1" customHeight="1">
      <c r="C347" s="1465" t="s">
        <v>283</v>
      </c>
      <c r="D347" s="1466"/>
      <c r="E347" s="1466"/>
      <c r="F347" s="1466"/>
      <c r="G347" s="1488"/>
      <c r="H347" s="1487"/>
      <c r="I347" s="1477"/>
      <c r="J347" s="1477"/>
      <c r="K347" s="1478"/>
      <c r="L347" s="5"/>
      <c r="M347" s="5"/>
    </row>
    <row r="348" spans="1:39" ht="12.75" customHeight="1">
      <c r="C348" s="1465" t="s">
        <v>130</v>
      </c>
      <c r="D348" s="1466"/>
      <c r="E348" s="1466"/>
      <c r="F348" s="1466"/>
      <c r="G348" s="1488"/>
      <c r="H348" s="1487">
        <v>0</v>
      </c>
      <c r="I348" s="1477"/>
      <c r="J348" s="1477"/>
      <c r="K348" s="1478"/>
      <c r="L348" s="5"/>
      <c r="M348" s="5"/>
    </row>
    <row r="349" spans="1:39" ht="14.1" customHeight="1" thickBot="1">
      <c r="C349" s="1484" t="s">
        <v>131</v>
      </c>
      <c r="D349" s="1485"/>
      <c r="E349" s="1485"/>
      <c r="F349" s="1485"/>
      <c r="G349" s="1486"/>
      <c r="H349" s="1487">
        <v>2148.4</v>
      </c>
      <c r="I349" s="1477"/>
      <c r="J349" s="1477"/>
      <c r="K349" s="1478"/>
      <c r="L349" s="5"/>
      <c r="M349" s="5"/>
    </row>
    <row r="350" spans="1:39" ht="14.1" customHeight="1" thickBot="1">
      <c r="C350" s="1471" t="s">
        <v>21</v>
      </c>
      <c r="D350" s="1472"/>
      <c r="E350" s="1472"/>
      <c r="F350" s="1472"/>
      <c r="G350" s="1473"/>
      <c r="H350" s="1474">
        <f>SUM(H351:K353)</f>
        <v>543.4</v>
      </c>
      <c r="I350" s="1475"/>
      <c r="J350" s="1475"/>
      <c r="K350" s="1476"/>
      <c r="L350" s="5"/>
      <c r="M350" s="5"/>
    </row>
    <row r="351" spans="1:39" ht="14.1" customHeight="1">
      <c r="C351" s="1540" t="s">
        <v>132</v>
      </c>
      <c r="D351" s="1541"/>
      <c r="E351" s="1541"/>
      <c r="F351" s="1541"/>
      <c r="G351" s="1542"/>
      <c r="H351" s="1543">
        <v>543.4</v>
      </c>
      <c r="I351" s="1482"/>
      <c r="J351" s="1482"/>
      <c r="K351" s="1483"/>
      <c r="L351" s="5"/>
      <c r="M351" s="5"/>
    </row>
    <row r="352" spans="1:39" ht="14.1" customHeight="1">
      <c r="C352" s="1479" t="s">
        <v>133</v>
      </c>
      <c r="D352" s="1544"/>
      <c r="E352" s="1544"/>
      <c r="F352" s="1544"/>
      <c r="G352" s="1545"/>
      <c r="H352" s="1487">
        <v>0</v>
      </c>
      <c r="I352" s="1477"/>
      <c r="J352" s="1477"/>
      <c r="K352" s="1478"/>
      <c r="L352" s="5"/>
      <c r="M352" s="5"/>
    </row>
    <row r="353" spans="2:23" ht="12" customHeight="1" thickBot="1">
      <c r="C353" s="1465" t="s">
        <v>134</v>
      </c>
      <c r="D353" s="1466"/>
      <c r="E353" s="1466"/>
      <c r="F353" s="1466"/>
      <c r="G353" s="1467"/>
      <c r="H353" s="1477"/>
      <c r="I353" s="1477"/>
      <c r="J353" s="1477"/>
      <c r="K353" s="1478"/>
    </row>
    <row r="354" spans="2:23" ht="13.8" thickBot="1">
      <c r="C354" s="1460" t="s">
        <v>22</v>
      </c>
      <c r="D354" s="1461"/>
      <c r="E354" s="1461"/>
      <c r="F354" s="1461"/>
      <c r="G354" s="1462"/>
      <c r="H354" s="1463">
        <f>H350+H344</f>
        <v>2941.4</v>
      </c>
      <c r="I354" s="1463"/>
      <c r="J354" s="1463"/>
      <c r="K354" s="1464"/>
    </row>
    <row r="355" spans="2:23">
      <c r="R355" s="132"/>
      <c r="S355" s="132"/>
      <c r="T355" s="132"/>
      <c r="U355" s="132"/>
      <c r="V355" s="132"/>
      <c r="W355" s="132"/>
    </row>
    <row r="356" spans="2:23">
      <c r="B356" s="131"/>
      <c r="C356" s="131"/>
      <c r="D356" s="131"/>
      <c r="E356" s="398"/>
      <c r="F356" s="131"/>
      <c r="G356" s="399"/>
      <c r="H356" s="131"/>
      <c r="I356" s="131"/>
      <c r="J356" s="131"/>
      <c r="K356" s="131"/>
      <c r="L356" s="131"/>
      <c r="M356" s="131"/>
      <c r="N356" s="131"/>
      <c r="O356" s="139"/>
      <c r="P356" s="131"/>
      <c r="Q356" s="131"/>
      <c r="R356" s="132"/>
      <c r="S356" s="132"/>
      <c r="T356" s="132"/>
      <c r="U356" s="132"/>
      <c r="V356" s="132"/>
      <c r="W356" s="132"/>
    </row>
    <row r="357" spans="2:23">
      <c r="B357" s="131"/>
      <c r="C357" s="131"/>
      <c r="D357" s="131"/>
      <c r="E357" s="398"/>
      <c r="F357" s="131"/>
      <c r="G357" s="399"/>
      <c r="H357" s="131"/>
      <c r="I357" s="131"/>
      <c r="J357" s="131"/>
      <c r="K357" s="131"/>
      <c r="L357" s="131"/>
      <c r="M357" s="131"/>
      <c r="N357" s="131"/>
      <c r="O357" s="139"/>
      <c r="P357" s="131"/>
      <c r="Q357" s="131"/>
    </row>
    <row r="358" spans="2:23">
      <c r="D358" s="400"/>
      <c r="E358" s="401"/>
      <c r="F358" s="400"/>
      <c r="G358" s="402"/>
      <c r="H358" s="400"/>
      <c r="I358" s="400"/>
      <c r="J358" s="400"/>
      <c r="K358" s="400"/>
    </row>
  </sheetData>
  <mergeCells count="446">
    <mergeCell ref="N328:N329"/>
    <mergeCell ref="N340:Q340"/>
    <mergeCell ref="F342:M342"/>
    <mergeCell ref="C343:G343"/>
    <mergeCell ref="H343:K343"/>
    <mergeCell ref="B334:B337"/>
    <mergeCell ref="C334:C337"/>
    <mergeCell ref="D334:D337"/>
    <mergeCell ref="E334:E337"/>
    <mergeCell ref="F334:F337"/>
    <mergeCell ref="C344:G344"/>
    <mergeCell ref="H344:K344"/>
    <mergeCell ref="C345:G345"/>
    <mergeCell ref="H345:K345"/>
    <mergeCell ref="C346:G346"/>
    <mergeCell ref="H346:K346"/>
    <mergeCell ref="C338:G338"/>
    <mergeCell ref="B339:G339"/>
    <mergeCell ref="B340:G340"/>
    <mergeCell ref="C354:G354"/>
    <mergeCell ref="H354:K354"/>
    <mergeCell ref="C350:G350"/>
    <mergeCell ref="H350:K350"/>
    <mergeCell ref="C351:G351"/>
    <mergeCell ref="H351:K351"/>
    <mergeCell ref="C352:G352"/>
    <mergeCell ref="H352:K352"/>
    <mergeCell ref="C347:G347"/>
    <mergeCell ref="H347:K347"/>
    <mergeCell ref="C348:G348"/>
    <mergeCell ref="H348:K348"/>
    <mergeCell ref="C349:G349"/>
    <mergeCell ref="H349:K349"/>
    <mergeCell ref="C353:G353"/>
    <mergeCell ref="H353:K353"/>
    <mergeCell ref="A332:A333"/>
    <mergeCell ref="B332:B333"/>
    <mergeCell ref="C332:C333"/>
    <mergeCell ref="D332:D333"/>
    <mergeCell ref="E332:E333"/>
    <mergeCell ref="F332:F333"/>
    <mergeCell ref="A334:A337"/>
    <mergeCell ref="D324:D327"/>
    <mergeCell ref="E324:E327"/>
    <mergeCell ref="A328:A331"/>
    <mergeCell ref="B328:B331"/>
    <mergeCell ref="C328:C331"/>
    <mergeCell ref="D328:D331"/>
    <mergeCell ref="E328:E331"/>
    <mergeCell ref="F328:F331"/>
    <mergeCell ref="A319:A323"/>
    <mergeCell ref="B319:B323"/>
    <mergeCell ref="C319:C323"/>
    <mergeCell ref="D319:D323"/>
    <mergeCell ref="E319:E323"/>
    <mergeCell ref="F319:F323"/>
    <mergeCell ref="A314:A318"/>
    <mergeCell ref="B314:B318"/>
    <mergeCell ref="C314:C318"/>
    <mergeCell ref="D314:D318"/>
    <mergeCell ref="E314:E318"/>
    <mergeCell ref="F314:F318"/>
    <mergeCell ref="A309:A313"/>
    <mergeCell ref="B309:B313"/>
    <mergeCell ref="C309:C313"/>
    <mergeCell ref="D309:D313"/>
    <mergeCell ref="E309:E313"/>
    <mergeCell ref="F309:F313"/>
    <mergeCell ref="A304:A308"/>
    <mergeCell ref="B304:B308"/>
    <mergeCell ref="C304:C308"/>
    <mergeCell ref="D304:D308"/>
    <mergeCell ref="E304:E308"/>
    <mergeCell ref="F304:F308"/>
    <mergeCell ref="A300:A303"/>
    <mergeCell ref="B300:B303"/>
    <mergeCell ref="C300:C303"/>
    <mergeCell ref="D300:D303"/>
    <mergeCell ref="E300:E303"/>
    <mergeCell ref="F300:F303"/>
    <mergeCell ref="A295:A299"/>
    <mergeCell ref="B295:B299"/>
    <mergeCell ref="C295:C299"/>
    <mergeCell ref="D295:D299"/>
    <mergeCell ref="E295:E299"/>
    <mergeCell ref="F295:F299"/>
    <mergeCell ref="A290:A294"/>
    <mergeCell ref="B290:B294"/>
    <mergeCell ref="C290:C294"/>
    <mergeCell ref="D290:D294"/>
    <mergeCell ref="E290:E294"/>
    <mergeCell ref="F290:F294"/>
    <mergeCell ref="A285:A289"/>
    <mergeCell ref="B285:B289"/>
    <mergeCell ref="C285:C289"/>
    <mergeCell ref="D285:D289"/>
    <mergeCell ref="E285:E289"/>
    <mergeCell ref="F285:F289"/>
    <mergeCell ref="A280:A284"/>
    <mergeCell ref="B280:B284"/>
    <mergeCell ref="C280:C284"/>
    <mergeCell ref="D280:D284"/>
    <mergeCell ref="E280:E284"/>
    <mergeCell ref="F280:F284"/>
    <mergeCell ref="A275:A279"/>
    <mergeCell ref="B275:B279"/>
    <mergeCell ref="C275:C279"/>
    <mergeCell ref="D275:D279"/>
    <mergeCell ref="E275:E279"/>
    <mergeCell ref="F275:F279"/>
    <mergeCell ref="A270:A274"/>
    <mergeCell ref="B270:B274"/>
    <mergeCell ref="C270:C274"/>
    <mergeCell ref="D270:D274"/>
    <mergeCell ref="E270:E274"/>
    <mergeCell ref="F270:F274"/>
    <mergeCell ref="A265:A269"/>
    <mergeCell ref="B265:B269"/>
    <mergeCell ref="C265:C269"/>
    <mergeCell ref="D265:D269"/>
    <mergeCell ref="E265:E269"/>
    <mergeCell ref="F265:F269"/>
    <mergeCell ref="A260:A264"/>
    <mergeCell ref="B260:B264"/>
    <mergeCell ref="C260:C264"/>
    <mergeCell ref="D260:D264"/>
    <mergeCell ref="E260:E264"/>
    <mergeCell ref="F260:F264"/>
    <mergeCell ref="A255:A259"/>
    <mergeCell ref="B255:B259"/>
    <mergeCell ref="C255:C259"/>
    <mergeCell ref="D255:D259"/>
    <mergeCell ref="E255:E259"/>
    <mergeCell ref="F255:F259"/>
    <mergeCell ref="A250:A254"/>
    <mergeCell ref="B250:B254"/>
    <mergeCell ref="C250:C254"/>
    <mergeCell ref="D250:D254"/>
    <mergeCell ref="E250:E254"/>
    <mergeCell ref="F250:F254"/>
    <mergeCell ref="A245:A249"/>
    <mergeCell ref="B245:B249"/>
    <mergeCell ref="C245:C249"/>
    <mergeCell ref="D245:D249"/>
    <mergeCell ref="E245:E249"/>
    <mergeCell ref="F245:F249"/>
    <mergeCell ref="A240:A244"/>
    <mergeCell ref="B240:B244"/>
    <mergeCell ref="C240:C244"/>
    <mergeCell ref="D240:D244"/>
    <mergeCell ref="E240:E244"/>
    <mergeCell ref="F240:F244"/>
    <mergeCell ref="A235:A239"/>
    <mergeCell ref="B235:B239"/>
    <mergeCell ref="C235:C239"/>
    <mergeCell ref="D235:D239"/>
    <mergeCell ref="E235:E239"/>
    <mergeCell ref="F235:F239"/>
    <mergeCell ref="A230:A234"/>
    <mergeCell ref="B230:B234"/>
    <mergeCell ref="C230:C234"/>
    <mergeCell ref="D230:D234"/>
    <mergeCell ref="E230:E234"/>
    <mergeCell ref="F230:F234"/>
    <mergeCell ref="A225:A229"/>
    <mergeCell ref="B225:B229"/>
    <mergeCell ref="C225:C229"/>
    <mergeCell ref="D225:D229"/>
    <mergeCell ref="E225:E229"/>
    <mergeCell ref="F225:F229"/>
    <mergeCell ref="A220:A224"/>
    <mergeCell ref="B220:B224"/>
    <mergeCell ref="C220:C224"/>
    <mergeCell ref="D220:D224"/>
    <mergeCell ref="E220:E224"/>
    <mergeCell ref="F220:F224"/>
    <mergeCell ref="A215:A219"/>
    <mergeCell ref="B215:B219"/>
    <mergeCell ref="C215:C219"/>
    <mergeCell ref="D215:D219"/>
    <mergeCell ref="E215:E219"/>
    <mergeCell ref="F215:F219"/>
    <mergeCell ref="A210:A214"/>
    <mergeCell ref="B210:B214"/>
    <mergeCell ref="C210:C214"/>
    <mergeCell ref="D210:D214"/>
    <mergeCell ref="E210:E214"/>
    <mergeCell ref="F210:F214"/>
    <mergeCell ref="A205:A209"/>
    <mergeCell ref="B205:B209"/>
    <mergeCell ref="C205:C209"/>
    <mergeCell ref="D205:D209"/>
    <mergeCell ref="E205:E209"/>
    <mergeCell ref="F205:F209"/>
    <mergeCell ref="A200:A204"/>
    <mergeCell ref="B200:B204"/>
    <mergeCell ref="C200:C204"/>
    <mergeCell ref="D200:D204"/>
    <mergeCell ref="E200:E204"/>
    <mergeCell ref="F200:F204"/>
    <mergeCell ref="A195:A199"/>
    <mergeCell ref="B195:B199"/>
    <mergeCell ref="C195:C199"/>
    <mergeCell ref="D195:D199"/>
    <mergeCell ref="E195:E199"/>
    <mergeCell ref="F195:F199"/>
    <mergeCell ref="A190:A194"/>
    <mergeCell ref="B190:B194"/>
    <mergeCell ref="C190:C194"/>
    <mergeCell ref="D190:D194"/>
    <mergeCell ref="E190:E194"/>
    <mergeCell ref="F190:F194"/>
    <mergeCell ref="A185:A189"/>
    <mergeCell ref="B185:B189"/>
    <mergeCell ref="C185:C189"/>
    <mergeCell ref="D185:D189"/>
    <mergeCell ref="E185:E189"/>
    <mergeCell ref="F185:F189"/>
    <mergeCell ref="A180:A184"/>
    <mergeCell ref="B180:B184"/>
    <mergeCell ref="C180:C184"/>
    <mergeCell ref="D180:D184"/>
    <mergeCell ref="E180:E184"/>
    <mergeCell ref="F180:F184"/>
    <mergeCell ref="A175:A179"/>
    <mergeCell ref="B175:B179"/>
    <mergeCell ref="C175:C179"/>
    <mergeCell ref="D175:D179"/>
    <mergeCell ref="E175:E179"/>
    <mergeCell ref="F175:F179"/>
    <mergeCell ref="C168:G168"/>
    <mergeCell ref="C169:Q169"/>
    <mergeCell ref="A170:A174"/>
    <mergeCell ref="B170:B174"/>
    <mergeCell ref="C170:C174"/>
    <mergeCell ref="D170:D174"/>
    <mergeCell ref="E170:E174"/>
    <mergeCell ref="F170:F174"/>
    <mergeCell ref="A156:A167"/>
    <mergeCell ref="B156:B167"/>
    <mergeCell ref="C156:C167"/>
    <mergeCell ref="D156:D167"/>
    <mergeCell ref="E156:E167"/>
    <mergeCell ref="F156:F167"/>
    <mergeCell ref="N156:N157"/>
    <mergeCell ref="N158:N159"/>
    <mergeCell ref="N166:N167"/>
    <mergeCell ref="N160:N162"/>
    <mergeCell ref="A151:A155"/>
    <mergeCell ref="B151:B155"/>
    <mergeCell ref="C151:C155"/>
    <mergeCell ref="D151:D155"/>
    <mergeCell ref="E151:E155"/>
    <mergeCell ref="F151:F155"/>
    <mergeCell ref="A146:A150"/>
    <mergeCell ref="B146:B150"/>
    <mergeCell ref="C146:C150"/>
    <mergeCell ref="D146:D150"/>
    <mergeCell ref="E146:E150"/>
    <mergeCell ref="F146:F150"/>
    <mergeCell ref="A141:A145"/>
    <mergeCell ref="B141:B145"/>
    <mergeCell ref="C141:C145"/>
    <mergeCell ref="D141:D145"/>
    <mergeCell ref="E141:E145"/>
    <mergeCell ref="F141:F145"/>
    <mergeCell ref="A136:A140"/>
    <mergeCell ref="B136:B140"/>
    <mergeCell ref="C136:C140"/>
    <mergeCell ref="D136:D140"/>
    <mergeCell ref="E136:E140"/>
    <mergeCell ref="F136:F140"/>
    <mergeCell ref="A131:A135"/>
    <mergeCell ref="B131:B135"/>
    <mergeCell ref="C131:C135"/>
    <mergeCell ref="D131:D135"/>
    <mergeCell ref="E131:E135"/>
    <mergeCell ref="F131:F135"/>
    <mergeCell ref="A126:A130"/>
    <mergeCell ref="B126:B130"/>
    <mergeCell ref="C126:C130"/>
    <mergeCell ref="D126:D130"/>
    <mergeCell ref="E126:E130"/>
    <mergeCell ref="F126:F130"/>
    <mergeCell ref="A121:A125"/>
    <mergeCell ref="B121:B125"/>
    <mergeCell ref="C121:C125"/>
    <mergeCell ref="D121:D125"/>
    <mergeCell ref="E121:E125"/>
    <mergeCell ref="F121:F125"/>
    <mergeCell ref="A116:A120"/>
    <mergeCell ref="B116:B120"/>
    <mergeCell ref="C116:C120"/>
    <mergeCell ref="D116:D120"/>
    <mergeCell ref="E116:E120"/>
    <mergeCell ref="F116:F120"/>
    <mergeCell ref="A111:A115"/>
    <mergeCell ref="B111:B115"/>
    <mergeCell ref="C111:C115"/>
    <mergeCell ref="D111:D115"/>
    <mergeCell ref="E111:E115"/>
    <mergeCell ref="F111:F115"/>
    <mergeCell ref="A106:A110"/>
    <mergeCell ref="B106:B110"/>
    <mergeCell ref="C106:C110"/>
    <mergeCell ref="D106:D110"/>
    <mergeCell ref="E106:E110"/>
    <mergeCell ref="F106:F110"/>
    <mergeCell ref="A101:A105"/>
    <mergeCell ref="B101:B105"/>
    <mergeCell ref="C101:C105"/>
    <mergeCell ref="D101:D105"/>
    <mergeCell ref="E101:E105"/>
    <mergeCell ref="F101:F105"/>
    <mergeCell ref="C92:G92"/>
    <mergeCell ref="B93:G93"/>
    <mergeCell ref="B94:Q94"/>
    <mergeCell ref="C95:Q95"/>
    <mergeCell ref="A96:A100"/>
    <mergeCell ref="B96:B100"/>
    <mergeCell ref="C96:C100"/>
    <mergeCell ref="D96:D100"/>
    <mergeCell ref="E96:E100"/>
    <mergeCell ref="F96:F100"/>
    <mergeCell ref="A88:A91"/>
    <mergeCell ref="B88:B91"/>
    <mergeCell ref="C88:C91"/>
    <mergeCell ref="D88:D91"/>
    <mergeCell ref="E88:E91"/>
    <mergeCell ref="F88:F91"/>
    <mergeCell ref="A84:A87"/>
    <mergeCell ref="B84:B87"/>
    <mergeCell ref="C84:C87"/>
    <mergeCell ref="D84:D87"/>
    <mergeCell ref="E84:E87"/>
    <mergeCell ref="F84:F87"/>
    <mergeCell ref="A79:A83"/>
    <mergeCell ref="B79:B83"/>
    <mergeCell ref="C79:C83"/>
    <mergeCell ref="D79:D83"/>
    <mergeCell ref="E79:E83"/>
    <mergeCell ref="F79:F83"/>
    <mergeCell ref="A75:A78"/>
    <mergeCell ref="B75:B78"/>
    <mergeCell ref="C75:C78"/>
    <mergeCell ref="D75:D78"/>
    <mergeCell ref="E75:E78"/>
    <mergeCell ref="F75:F78"/>
    <mergeCell ref="A70:A74"/>
    <mergeCell ref="B70:B74"/>
    <mergeCell ref="C70:C74"/>
    <mergeCell ref="D70:D74"/>
    <mergeCell ref="E70:E74"/>
    <mergeCell ref="F70:F74"/>
    <mergeCell ref="A65:A69"/>
    <mergeCell ref="B65:B69"/>
    <mergeCell ref="C65:C69"/>
    <mergeCell ref="D65:D69"/>
    <mergeCell ref="E65:E69"/>
    <mergeCell ref="F65:F69"/>
    <mergeCell ref="A60:A64"/>
    <mergeCell ref="B60:B64"/>
    <mergeCell ref="C60:C64"/>
    <mergeCell ref="D60:D64"/>
    <mergeCell ref="E60:E64"/>
    <mergeCell ref="F60:F64"/>
    <mergeCell ref="A55:A59"/>
    <mergeCell ref="B55:B59"/>
    <mergeCell ref="C55:C59"/>
    <mergeCell ref="D55:D59"/>
    <mergeCell ref="E55:E59"/>
    <mergeCell ref="F55:F59"/>
    <mergeCell ref="A50:A54"/>
    <mergeCell ref="B50:B54"/>
    <mergeCell ref="C50:C54"/>
    <mergeCell ref="D50:D54"/>
    <mergeCell ref="E50:E54"/>
    <mergeCell ref="F50:F54"/>
    <mergeCell ref="A45:A49"/>
    <mergeCell ref="B45:B49"/>
    <mergeCell ref="C45:C49"/>
    <mergeCell ref="D45:D49"/>
    <mergeCell ref="E45:E49"/>
    <mergeCell ref="F45:F49"/>
    <mergeCell ref="C38:G38"/>
    <mergeCell ref="C39:Q39"/>
    <mergeCell ref="A40:A44"/>
    <mergeCell ref="B40:B44"/>
    <mergeCell ref="C40:C44"/>
    <mergeCell ref="D40:D44"/>
    <mergeCell ref="E40:E44"/>
    <mergeCell ref="F40:F44"/>
    <mergeCell ref="D29:D33"/>
    <mergeCell ref="E29:E33"/>
    <mergeCell ref="F29:F33"/>
    <mergeCell ref="A34:A37"/>
    <mergeCell ref="B34:B37"/>
    <mergeCell ref="C34:C37"/>
    <mergeCell ref="D34:D37"/>
    <mergeCell ref="E34:E37"/>
    <mergeCell ref="F34:F37"/>
    <mergeCell ref="N22:N23"/>
    <mergeCell ref="A24:A28"/>
    <mergeCell ref="B24:B28"/>
    <mergeCell ref="C24:C28"/>
    <mergeCell ref="D24:D28"/>
    <mergeCell ref="E24:E28"/>
    <mergeCell ref="F24:F28"/>
    <mergeCell ref="A18:A23"/>
    <mergeCell ref="B18:B23"/>
    <mergeCell ref="C18:C23"/>
    <mergeCell ref="D18:D23"/>
    <mergeCell ref="E18:E23"/>
    <mergeCell ref="F18:F23"/>
    <mergeCell ref="A13:A17"/>
    <mergeCell ref="B13:B17"/>
    <mergeCell ref="C13:C17"/>
    <mergeCell ref="D13:D17"/>
    <mergeCell ref="E13:E17"/>
    <mergeCell ref="F13:F17"/>
    <mergeCell ref="B7:Q7"/>
    <mergeCell ref="C8:Q8"/>
    <mergeCell ref="A9:A12"/>
    <mergeCell ref="B9:B12"/>
    <mergeCell ref="C9:C12"/>
    <mergeCell ref="D9:D12"/>
    <mergeCell ref="E9:E12"/>
    <mergeCell ref="F9:F12"/>
    <mergeCell ref="M4:M6"/>
    <mergeCell ref="N4:Q4"/>
    <mergeCell ref="H5:H6"/>
    <mergeCell ref="I5:J5"/>
    <mergeCell ref="K5:K6"/>
    <mergeCell ref="N5:N6"/>
    <mergeCell ref="O5:Q5"/>
    <mergeCell ref="L1:Q1"/>
    <mergeCell ref="D3:W3"/>
    <mergeCell ref="A4:A6"/>
    <mergeCell ref="B4:B6"/>
    <mergeCell ref="C4:C6"/>
    <mergeCell ref="D4:D6"/>
    <mergeCell ref="E4:E6"/>
    <mergeCell ref="F4:F6"/>
    <mergeCell ref="G4:G6"/>
    <mergeCell ref="H4:K4"/>
    <mergeCell ref="L4:L6"/>
  </mergeCells>
  <pageMargins left="0.74803149606299213" right="0.74803149606299213" top="0.98425196850393704" bottom="0.98425196850393704" header="0.51181102362204722" footer="0.51181102362204722"/>
  <pageSetup paperSize="9"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4"/>
  <sheetViews>
    <sheetView view="pageBreakPreview" zoomScale="60" zoomScaleNormal="100" workbookViewId="0">
      <selection activeCell="E1" sqref="E1"/>
    </sheetView>
  </sheetViews>
  <sheetFormatPr defaultRowHeight="13.2"/>
  <cols>
    <col min="1" max="1" width="2.6640625" customWidth="1"/>
    <col min="2" max="3" width="2.5546875" customWidth="1"/>
    <col min="4" max="4" width="28.109375" customWidth="1"/>
    <col min="5" max="5" width="7.88671875" customWidth="1"/>
    <col min="6" max="6" width="4.44140625" customWidth="1"/>
    <col min="7" max="7" width="6" customWidth="1"/>
    <col min="8" max="8" width="5.5546875" customWidth="1"/>
    <col min="9" max="9" width="4.5546875" customWidth="1"/>
    <col min="10" max="11" width="5.5546875" customWidth="1"/>
    <col min="12" max="12" width="6" customWidth="1"/>
    <col min="13" max="13" width="4.88671875" customWidth="1"/>
    <col min="14" max="14" width="34.44140625" customWidth="1"/>
    <col min="15" max="15" width="3.33203125" customWidth="1"/>
    <col min="16" max="16" width="3" customWidth="1"/>
    <col min="17" max="17" width="2.88671875" customWidth="1"/>
  </cols>
  <sheetData>
    <row r="1" spans="1:23" ht="40.799999999999997" customHeight="1">
      <c r="A1" s="1"/>
      <c r="B1" s="1"/>
      <c r="C1" s="1"/>
      <c r="D1" s="1"/>
      <c r="E1" s="2"/>
      <c r="F1" s="1"/>
      <c r="G1" s="3"/>
      <c r="H1" s="1"/>
      <c r="I1" s="1"/>
      <c r="J1" s="1"/>
      <c r="K1" s="1"/>
      <c r="L1" s="1548"/>
      <c r="M1" s="1549"/>
      <c r="N1" s="1549"/>
      <c r="O1" s="1549"/>
      <c r="P1" s="1549"/>
      <c r="Q1" s="1549"/>
      <c r="R1" s="5"/>
      <c r="S1" s="5"/>
      <c r="T1" s="5"/>
      <c r="U1" s="5"/>
      <c r="V1" s="5"/>
      <c r="W1" s="5"/>
    </row>
    <row r="2" spans="1:23">
      <c r="A2" s="1"/>
      <c r="B2" s="1"/>
      <c r="C2" s="1"/>
      <c r="D2" s="403"/>
      <c r="E2" s="1172" t="s">
        <v>823</v>
      </c>
      <c r="F2" s="403"/>
      <c r="G2" s="1173"/>
      <c r="H2" s="403"/>
      <c r="I2" s="403"/>
      <c r="J2" s="403"/>
      <c r="K2" s="403"/>
      <c r="L2" s="404"/>
      <c r="M2" s="405"/>
      <c r="N2" s="405"/>
      <c r="O2" s="405"/>
      <c r="P2" s="405"/>
      <c r="Q2" s="405"/>
      <c r="R2" s="406"/>
      <c r="S2" s="406"/>
      <c r="T2" s="406"/>
      <c r="U2" s="406"/>
      <c r="V2" s="406"/>
      <c r="W2" s="406"/>
    </row>
    <row r="3" spans="1:23" ht="13.8" thickBot="1">
      <c r="A3" s="140"/>
      <c r="B3" s="141"/>
      <c r="C3" s="141"/>
      <c r="D3" s="1410" t="s">
        <v>57</v>
      </c>
      <c r="E3" s="1410"/>
      <c r="F3" s="1410"/>
      <c r="G3" s="1410"/>
      <c r="H3" s="1410"/>
      <c r="I3" s="1410"/>
      <c r="J3" s="1410"/>
      <c r="K3" s="1410"/>
      <c r="L3" s="1410"/>
      <c r="M3" s="1410"/>
      <c r="N3" s="1410"/>
      <c r="O3" s="1410"/>
      <c r="P3" s="1410"/>
      <c r="Q3" s="1410"/>
      <c r="R3" s="1410"/>
      <c r="S3" s="1410"/>
      <c r="T3" s="1410"/>
      <c r="U3" s="1410"/>
      <c r="V3" s="1410"/>
      <c r="W3" s="1410"/>
    </row>
    <row r="4" spans="1:23" ht="25.2" customHeight="1">
      <c r="A4" s="1391" t="s">
        <v>0</v>
      </c>
      <c r="B4" s="1394" t="s">
        <v>1</v>
      </c>
      <c r="C4" s="1394" t="s">
        <v>2</v>
      </c>
      <c r="D4" s="1397" t="s">
        <v>3</v>
      </c>
      <c r="E4" s="1400" t="s">
        <v>4</v>
      </c>
      <c r="F4" s="1427" t="s">
        <v>5</v>
      </c>
      <c r="G4" s="1449" t="s">
        <v>6</v>
      </c>
      <c r="H4" s="1435" t="s">
        <v>160</v>
      </c>
      <c r="I4" s="1436"/>
      <c r="J4" s="1436"/>
      <c r="K4" s="1437"/>
      <c r="L4" s="1446" t="s">
        <v>161</v>
      </c>
      <c r="M4" s="1411" t="s">
        <v>162</v>
      </c>
      <c r="N4" s="1414" t="s">
        <v>23</v>
      </c>
      <c r="O4" s="1415"/>
      <c r="P4" s="1415"/>
      <c r="Q4" s="1416"/>
      <c r="R4" s="5"/>
      <c r="S4" s="5"/>
      <c r="T4" s="5"/>
      <c r="U4" s="5"/>
      <c r="V4" s="5"/>
      <c r="W4" s="5"/>
    </row>
    <row r="5" spans="1:23">
      <c r="A5" s="1392"/>
      <c r="B5" s="1395"/>
      <c r="C5" s="1395"/>
      <c r="D5" s="1398"/>
      <c r="E5" s="1401"/>
      <c r="F5" s="1428"/>
      <c r="G5" s="1450"/>
      <c r="H5" s="1452" t="s">
        <v>7</v>
      </c>
      <c r="I5" s="1454" t="s">
        <v>8</v>
      </c>
      <c r="J5" s="1454"/>
      <c r="K5" s="1433" t="s">
        <v>9</v>
      </c>
      <c r="L5" s="1447"/>
      <c r="M5" s="1412"/>
      <c r="N5" s="1442" t="s">
        <v>56</v>
      </c>
      <c r="O5" s="1444" t="s">
        <v>10</v>
      </c>
      <c r="P5" s="1444"/>
      <c r="Q5" s="1445"/>
      <c r="R5" s="5"/>
      <c r="S5" s="5"/>
      <c r="T5" s="5"/>
      <c r="U5" s="5"/>
      <c r="V5" s="5"/>
      <c r="W5" s="5"/>
    </row>
    <row r="6" spans="1:23" ht="97.2" customHeight="1" thickBot="1">
      <c r="A6" s="1393"/>
      <c r="B6" s="1396"/>
      <c r="C6" s="1396"/>
      <c r="D6" s="1399"/>
      <c r="E6" s="1402"/>
      <c r="F6" s="1429"/>
      <c r="G6" s="1451"/>
      <c r="H6" s="1453"/>
      <c r="I6" s="1159" t="s">
        <v>7</v>
      </c>
      <c r="J6" s="34" t="s">
        <v>11</v>
      </c>
      <c r="K6" s="1434"/>
      <c r="L6" s="1448"/>
      <c r="M6" s="1413"/>
      <c r="N6" s="1443"/>
      <c r="O6" s="7" t="s">
        <v>125</v>
      </c>
      <c r="P6" s="7" t="s">
        <v>126</v>
      </c>
      <c r="Q6" s="8" t="s">
        <v>140</v>
      </c>
      <c r="R6" s="5"/>
      <c r="S6" s="5"/>
      <c r="T6" s="5"/>
      <c r="U6" s="5"/>
      <c r="V6" s="5"/>
      <c r="W6" s="5"/>
    </row>
    <row r="7" spans="1:23" ht="13.8" thickBot="1">
      <c r="A7" s="40" t="s">
        <v>12</v>
      </c>
      <c r="B7" s="1359" t="s">
        <v>824</v>
      </c>
      <c r="C7" s="1438"/>
      <c r="D7" s="1438"/>
      <c r="E7" s="1438"/>
      <c r="F7" s="1438"/>
      <c r="G7" s="1438"/>
      <c r="H7" s="1438"/>
      <c r="I7" s="1438"/>
      <c r="J7" s="1438"/>
      <c r="K7" s="1438"/>
      <c r="L7" s="1438"/>
      <c r="M7" s="1438"/>
      <c r="N7" s="1438"/>
      <c r="O7" s="1438"/>
      <c r="P7" s="1438"/>
      <c r="Q7" s="1439"/>
      <c r="R7" s="5"/>
      <c r="S7" s="5"/>
      <c r="T7" s="5"/>
      <c r="U7" s="5"/>
      <c r="V7" s="5"/>
      <c r="W7" s="5"/>
    </row>
    <row r="8" spans="1:23" ht="13.8" thickBot="1">
      <c r="A8" s="41" t="s">
        <v>12</v>
      </c>
      <c r="B8" s="42" t="s">
        <v>12</v>
      </c>
      <c r="C8" s="1440" t="s">
        <v>825</v>
      </c>
      <c r="D8" s="1440"/>
      <c r="E8" s="1440"/>
      <c r="F8" s="1440"/>
      <c r="G8" s="1440"/>
      <c r="H8" s="1440"/>
      <c r="I8" s="1440"/>
      <c r="J8" s="1440"/>
      <c r="K8" s="1440"/>
      <c r="L8" s="1440"/>
      <c r="M8" s="1440"/>
      <c r="N8" s="1440"/>
      <c r="O8" s="1440"/>
      <c r="P8" s="1440"/>
      <c r="Q8" s="1441"/>
      <c r="R8" s="5"/>
      <c r="S8" s="5"/>
      <c r="T8" s="5"/>
      <c r="U8" s="5"/>
      <c r="V8" s="5"/>
      <c r="W8" s="5"/>
    </row>
    <row r="9" spans="1:23">
      <c r="A9" s="1163" t="s">
        <v>12</v>
      </c>
      <c r="B9" s="1164" t="s">
        <v>12</v>
      </c>
      <c r="C9" s="1405" t="s">
        <v>14</v>
      </c>
      <c r="D9" s="1351" t="s">
        <v>826</v>
      </c>
      <c r="E9" s="1342" t="s">
        <v>89</v>
      </c>
      <c r="F9" s="1430" t="s">
        <v>827</v>
      </c>
      <c r="G9" s="14" t="s">
        <v>61</v>
      </c>
      <c r="H9" s="16">
        <v>20</v>
      </c>
      <c r="I9" s="15">
        <v>0</v>
      </c>
      <c r="J9" s="15"/>
      <c r="K9" s="17">
        <v>20</v>
      </c>
      <c r="L9" s="18">
        <v>0</v>
      </c>
      <c r="M9" s="19">
        <v>0</v>
      </c>
      <c r="N9" s="1174" t="s">
        <v>868</v>
      </c>
      <c r="O9" s="407" t="s">
        <v>99</v>
      </c>
      <c r="P9" s="407"/>
      <c r="Q9" s="408"/>
      <c r="R9" s="134"/>
      <c r="S9" s="132"/>
      <c r="T9" s="133"/>
      <c r="U9" s="132"/>
      <c r="V9" s="132"/>
      <c r="W9" s="132"/>
    </row>
    <row r="10" spans="1:23">
      <c r="A10" s="1163"/>
      <c r="B10" s="1164"/>
      <c r="C10" s="1382"/>
      <c r="D10" s="1352"/>
      <c r="E10" s="1355"/>
      <c r="F10" s="1431"/>
      <c r="G10" s="1218"/>
      <c r="H10" s="83"/>
      <c r="I10" s="84"/>
      <c r="J10" s="84"/>
      <c r="K10" s="409"/>
      <c r="L10" s="410"/>
      <c r="M10" s="85"/>
      <c r="N10" s="1550" t="s">
        <v>828</v>
      </c>
      <c r="O10" s="411" t="s">
        <v>99</v>
      </c>
      <c r="P10" s="411"/>
      <c r="Q10" s="412"/>
      <c r="R10" s="134"/>
      <c r="S10" s="132"/>
      <c r="T10" s="133"/>
      <c r="U10" s="132"/>
      <c r="V10" s="132"/>
      <c r="W10" s="132"/>
    </row>
    <row r="11" spans="1:23" ht="13.8" thickBot="1">
      <c r="A11" s="1163"/>
      <c r="B11" s="1164"/>
      <c r="C11" s="1406"/>
      <c r="D11" s="1353"/>
      <c r="E11" s="1341"/>
      <c r="F11" s="1432"/>
      <c r="G11" s="9" t="s">
        <v>13</v>
      </c>
      <c r="H11" s="11">
        <f>H9</f>
        <v>20</v>
      </c>
      <c r="I11" s="10">
        <f>I9</f>
        <v>0</v>
      </c>
      <c r="J11" s="10"/>
      <c r="K11" s="12">
        <f>K9</f>
        <v>20</v>
      </c>
      <c r="L11" s="20">
        <f>L9</f>
        <v>0</v>
      </c>
      <c r="M11" s="13">
        <f>M9</f>
        <v>0</v>
      </c>
      <c r="N11" s="1334"/>
      <c r="O11" s="413"/>
      <c r="P11" s="413"/>
      <c r="Q11" s="414"/>
      <c r="R11" s="134"/>
      <c r="S11" s="132"/>
      <c r="T11" s="133"/>
      <c r="U11" s="132"/>
      <c r="V11" s="132"/>
      <c r="W11" s="132"/>
    </row>
    <row r="12" spans="1:23">
      <c r="A12" s="1163" t="s">
        <v>12</v>
      </c>
      <c r="B12" s="1164" t="s">
        <v>12</v>
      </c>
      <c r="C12" s="1405" t="s">
        <v>58</v>
      </c>
      <c r="D12" s="1351" t="s">
        <v>829</v>
      </c>
      <c r="E12" s="1342" t="s">
        <v>89</v>
      </c>
      <c r="F12" s="1430" t="s">
        <v>827</v>
      </c>
      <c r="G12" s="14" t="s">
        <v>61</v>
      </c>
      <c r="H12" s="16">
        <v>15.7</v>
      </c>
      <c r="I12" s="15"/>
      <c r="J12" s="15"/>
      <c r="K12" s="17"/>
      <c r="L12" s="18">
        <v>16</v>
      </c>
      <c r="M12" s="19">
        <v>16</v>
      </c>
      <c r="N12" s="1175" t="s">
        <v>830</v>
      </c>
      <c r="O12" s="407" t="s">
        <v>99</v>
      </c>
      <c r="P12" s="407" t="s">
        <v>99</v>
      </c>
      <c r="Q12" s="408" t="s">
        <v>99</v>
      </c>
      <c r="R12" s="134"/>
      <c r="S12" s="132"/>
      <c r="T12" s="133"/>
      <c r="U12" s="132"/>
      <c r="V12" s="132"/>
      <c r="W12" s="132"/>
    </row>
    <row r="13" spans="1:23" ht="13.8" thickBot="1">
      <c r="A13" s="1163"/>
      <c r="B13" s="1164"/>
      <c r="C13" s="1382"/>
      <c r="D13" s="1352"/>
      <c r="E13" s="1355"/>
      <c r="F13" s="1431"/>
      <c r="G13" s="1176" t="s">
        <v>13</v>
      </c>
      <c r="H13" s="1177">
        <f>H12</f>
        <v>15.7</v>
      </c>
      <c r="I13" s="1178">
        <f>I12</f>
        <v>0</v>
      </c>
      <c r="J13" s="1178"/>
      <c r="K13" s="1179">
        <f>K12</f>
        <v>0</v>
      </c>
      <c r="L13" s="1180">
        <f>L12</f>
        <v>16</v>
      </c>
      <c r="M13" s="1181">
        <f>M12</f>
        <v>16</v>
      </c>
      <c r="N13" s="1182"/>
      <c r="O13" s="1183"/>
      <c r="P13" s="1183"/>
      <c r="Q13" s="1184"/>
      <c r="R13" s="134"/>
      <c r="S13" s="132"/>
      <c r="T13" s="133"/>
      <c r="U13" s="132"/>
      <c r="V13" s="132"/>
      <c r="W13" s="132"/>
    </row>
    <row r="14" spans="1:23">
      <c r="A14" s="1161" t="s">
        <v>12</v>
      </c>
      <c r="B14" s="1169" t="s">
        <v>12</v>
      </c>
      <c r="C14" s="1405" t="s">
        <v>59</v>
      </c>
      <c r="D14" s="1351" t="s">
        <v>831</v>
      </c>
      <c r="E14" s="1342" t="s">
        <v>89</v>
      </c>
      <c r="F14" s="1430" t="s">
        <v>827</v>
      </c>
      <c r="G14" s="14" t="s">
        <v>61</v>
      </c>
      <c r="H14" s="16">
        <v>0</v>
      </c>
      <c r="I14" s="15"/>
      <c r="J14" s="15"/>
      <c r="K14" s="17"/>
      <c r="L14" s="18">
        <v>0</v>
      </c>
      <c r="M14" s="19">
        <v>0</v>
      </c>
      <c r="N14" s="1185" t="s">
        <v>832</v>
      </c>
      <c r="O14" s="407" t="s">
        <v>99</v>
      </c>
      <c r="P14" s="407" t="s">
        <v>99</v>
      </c>
      <c r="Q14" s="408" t="s">
        <v>99</v>
      </c>
      <c r="R14" s="275"/>
      <c r="S14" s="132"/>
      <c r="T14" s="133"/>
      <c r="U14" s="132"/>
      <c r="V14" s="132"/>
      <c r="W14" s="132"/>
    </row>
    <row r="15" spans="1:23" ht="13.8" thickBot="1">
      <c r="A15" s="1162"/>
      <c r="B15" s="23"/>
      <c r="C15" s="1406"/>
      <c r="D15" s="1353"/>
      <c r="E15" s="1341"/>
      <c r="F15" s="1432"/>
      <c r="G15" s="9" t="s">
        <v>13</v>
      </c>
      <c r="H15" s="11">
        <f>H14</f>
        <v>0</v>
      </c>
      <c r="I15" s="10">
        <f>I14</f>
        <v>0</v>
      </c>
      <c r="J15" s="10"/>
      <c r="K15" s="12">
        <f>K14</f>
        <v>0</v>
      </c>
      <c r="L15" s="20">
        <f>L14</f>
        <v>0</v>
      </c>
      <c r="M15" s="13">
        <f>M14</f>
        <v>0</v>
      </c>
      <c r="N15" s="415"/>
      <c r="O15" s="413"/>
      <c r="P15" s="413"/>
      <c r="Q15" s="414"/>
      <c r="R15" s="275"/>
      <c r="S15" s="132"/>
      <c r="T15" s="133"/>
      <c r="U15" s="132"/>
      <c r="V15" s="132"/>
      <c r="W15" s="132"/>
    </row>
    <row r="16" spans="1:23">
      <c r="A16" s="1161" t="s">
        <v>12</v>
      </c>
      <c r="B16" s="1186" t="s">
        <v>12</v>
      </c>
      <c r="C16" s="1405" t="s">
        <v>63</v>
      </c>
      <c r="D16" s="1351" t="s">
        <v>833</v>
      </c>
      <c r="E16" s="1342" t="s">
        <v>89</v>
      </c>
      <c r="F16" s="1430" t="s">
        <v>827</v>
      </c>
      <c r="G16" s="14"/>
      <c r="H16" s="16"/>
      <c r="I16" s="15"/>
      <c r="J16" s="15"/>
      <c r="K16" s="17"/>
      <c r="L16" s="18"/>
      <c r="M16" s="19"/>
      <c r="N16" s="1187"/>
      <c r="O16" s="1188"/>
      <c r="P16" s="407"/>
      <c r="Q16" s="408"/>
      <c r="R16" s="275"/>
      <c r="S16" s="132"/>
      <c r="T16" s="133"/>
      <c r="U16" s="132"/>
      <c r="V16" s="132"/>
      <c r="W16" s="132"/>
    </row>
    <row r="17" spans="1:23">
      <c r="A17" s="1163"/>
      <c r="B17" s="1189"/>
      <c r="C17" s="1382"/>
      <c r="D17" s="1352"/>
      <c r="E17" s="1355"/>
      <c r="F17" s="1431"/>
      <c r="G17" s="1160" t="s">
        <v>167</v>
      </c>
      <c r="H17" s="83">
        <v>0.9</v>
      </c>
      <c r="I17" s="84"/>
      <c r="J17" s="84"/>
      <c r="K17" s="409">
        <v>0.9</v>
      </c>
      <c r="L17" s="1190">
        <v>0</v>
      </c>
      <c r="M17" s="85"/>
      <c r="N17" s="1551"/>
      <c r="O17" s="1191"/>
      <c r="P17" s="411"/>
      <c r="Q17" s="412"/>
      <c r="R17" s="275"/>
      <c r="S17" s="132"/>
      <c r="T17" s="133"/>
      <c r="U17" s="132"/>
      <c r="V17" s="132"/>
      <c r="W17" s="132"/>
    </row>
    <row r="18" spans="1:23">
      <c r="A18" s="1163"/>
      <c r="B18" s="1189"/>
      <c r="C18" s="1382"/>
      <c r="D18" s="1352"/>
      <c r="E18" s="1355"/>
      <c r="F18" s="1431"/>
      <c r="G18" s="142"/>
      <c r="H18" s="416"/>
      <c r="I18" s="416"/>
      <c r="J18" s="416"/>
      <c r="K18" s="143"/>
      <c r="L18" s="1192"/>
      <c r="M18" s="1193"/>
      <c r="N18" s="1552"/>
      <c r="O18" s="417"/>
      <c r="P18" s="418"/>
      <c r="Q18" s="419"/>
      <c r="R18" s="275"/>
      <c r="S18" s="132"/>
      <c r="T18" s="133"/>
      <c r="U18" s="132"/>
      <c r="V18" s="132"/>
      <c r="W18" s="132"/>
    </row>
    <row r="19" spans="1:23" ht="13.8" thickBot="1">
      <c r="A19" s="1162"/>
      <c r="B19" s="1194"/>
      <c r="C19" s="1406"/>
      <c r="D19" s="1353"/>
      <c r="E19" s="1341"/>
      <c r="F19" s="1432"/>
      <c r="G19" s="9" t="s">
        <v>13</v>
      </c>
      <c r="H19" s="11">
        <f>H16+H17+H18</f>
        <v>0.9</v>
      </c>
      <c r="I19" s="11">
        <f t="shared" ref="I19:M19" si="0">I16+I17+I18</f>
        <v>0</v>
      </c>
      <c r="J19" s="11">
        <f t="shared" si="0"/>
        <v>0</v>
      </c>
      <c r="K19" s="11">
        <f t="shared" si="0"/>
        <v>0.9</v>
      </c>
      <c r="L19" s="11">
        <f t="shared" si="0"/>
        <v>0</v>
      </c>
      <c r="M19" s="11">
        <f t="shared" si="0"/>
        <v>0</v>
      </c>
      <c r="N19" s="1553"/>
      <c r="O19" s="1195"/>
      <c r="P19" s="413"/>
      <c r="Q19" s="414"/>
      <c r="R19" s="275"/>
      <c r="S19" s="132"/>
      <c r="T19" s="133"/>
      <c r="U19" s="132"/>
      <c r="V19" s="132"/>
      <c r="W19" s="132"/>
    </row>
    <row r="20" spans="1:23">
      <c r="A20" s="1161" t="s">
        <v>12</v>
      </c>
      <c r="B20" s="1169" t="s">
        <v>12</v>
      </c>
      <c r="C20" s="1405" t="s">
        <v>64</v>
      </c>
      <c r="D20" s="1351" t="s">
        <v>834</v>
      </c>
      <c r="E20" s="1455" t="s">
        <v>89</v>
      </c>
      <c r="F20" s="1403" t="s">
        <v>827</v>
      </c>
      <c r="G20" s="14" t="s">
        <v>61</v>
      </c>
      <c r="H20" s="16">
        <v>0</v>
      </c>
      <c r="I20" s="15">
        <v>0</v>
      </c>
      <c r="J20" s="15"/>
      <c r="K20" s="17">
        <v>0</v>
      </c>
      <c r="L20" s="18">
        <v>0</v>
      </c>
      <c r="M20" s="19">
        <v>0</v>
      </c>
      <c r="N20" s="420"/>
      <c r="O20" s="421"/>
      <c r="P20" s="421" t="s">
        <v>99</v>
      </c>
      <c r="Q20" s="422"/>
      <c r="R20" s="134"/>
      <c r="S20" s="132"/>
      <c r="T20" s="133"/>
      <c r="U20" s="132"/>
      <c r="V20" s="132"/>
      <c r="W20" s="132"/>
    </row>
    <row r="21" spans="1:23" ht="13.8" thickBot="1">
      <c r="A21" s="1162"/>
      <c r="B21" s="23"/>
      <c r="C21" s="1406"/>
      <c r="D21" s="1554"/>
      <c r="E21" s="1456"/>
      <c r="F21" s="1404"/>
      <c r="G21" s="9" t="s">
        <v>13</v>
      </c>
      <c r="H21" s="11">
        <f>H20</f>
        <v>0</v>
      </c>
      <c r="I21" s="10">
        <f>I20</f>
        <v>0</v>
      </c>
      <c r="J21" s="10"/>
      <c r="K21" s="12">
        <f>K20</f>
        <v>0</v>
      </c>
      <c r="L21" s="20">
        <f>L20</f>
        <v>0</v>
      </c>
      <c r="M21" s="13">
        <f>M20</f>
        <v>0</v>
      </c>
      <c r="N21" s="423"/>
      <c r="O21" s="413"/>
      <c r="P21" s="413"/>
      <c r="Q21" s="414"/>
      <c r="R21" s="134"/>
      <c r="S21" s="132"/>
      <c r="T21" s="133"/>
      <c r="U21" s="132"/>
      <c r="V21" s="132"/>
      <c r="W21" s="132"/>
    </row>
    <row r="22" spans="1:23">
      <c r="A22" s="1161" t="s">
        <v>12</v>
      </c>
      <c r="B22" s="1169" t="s">
        <v>12</v>
      </c>
      <c r="C22" s="1405" t="s">
        <v>65</v>
      </c>
      <c r="D22" s="1351" t="s">
        <v>835</v>
      </c>
      <c r="E22" s="1342" t="s">
        <v>89</v>
      </c>
      <c r="F22" s="1430" t="s">
        <v>827</v>
      </c>
      <c r="G22" s="14"/>
      <c r="H22" s="16">
        <v>0</v>
      </c>
      <c r="I22" s="15">
        <v>0</v>
      </c>
      <c r="J22" s="15"/>
      <c r="K22" s="17">
        <v>0</v>
      </c>
      <c r="L22" s="18">
        <v>0</v>
      </c>
      <c r="M22" s="424">
        <v>0</v>
      </c>
      <c r="N22" s="1185" t="s">
        <v>836</v>
      </c>
      <c r="O22" s="1196" t="s">
        <v>99</v>
      </c>
      <c r="P22" s="421" t="s">
        <v>99</v>
      </c>
      <c r="Q22" s="422" t="s">
        <v>99</v>
      </c>
      <c r="R22" s="134"/>
      <c r="S22" s="132"/>
      <c r="T22" s="133"/>
      <c r="U22" s="132"/>
      <c r="V22" s="132"/>
      <c r="W22" s="132"/>
    </row>
    <row r="23" spans="1:23" ht="13.8" thickBot="1">
      <c r="A23" s="1162"/>
      <c r="B23" s="23"/>
      <c r="C23" s="1406"/>
      <c r="D23" s="1353"/>
      <c r="E23" s="1341"/>
      <c r="F23" s="1432"/>
      <c r="G23" s="9" t="s">
        <v>13</v>
      </c>
      <c r="H23" s="11">
        <f>H22</f>
        <v>0</v>
      </c>
      <c r="I23" s="10">
        <f>I22</f>
        <v>0</v>
      </c>
      <c r="J23" s="10"/>
      <c r="K23" s="12">
        <f>K22</f>
        <v>0</v>
      </c>
      <c r="L23" s="20">
        <f>L22</f>
        <v>0</v>
      </c>
      <c r="M23" s="13">
        <f>M22</f>
        <v>0</v>
      </c>
      <c r="N23" s="415"/>
      <c r="O23" s="413"/>
      <c r="P23" s="413"/>
      <c r="Q23" s="414"/>
      <c r="R23" s="134"/>
      <c r="S23" s="132"/>
      <c r="T23" s="133"/>
      <c r="U23" s="132"/>
      <c r="V23" s="132"/>
      <c r="W23" s="132"/>
    </row>
    <row r="24" spans="1:23">
      <c r="A24" s="1161" t="s">
        <v>837</v>
      </c>
      <c r="B24" s="1169" t="s">
        <v>12</v>
      </c>
      <c r="C24" s="1156" t="s">
        <v>67</v>
      </c>
      <c r="D24" s="1351" t="s">
        <v>838</v>
      </c>
      <c r="E24" s="1342" t="s">
        <v>89</v>
      </c>
      <c r="F24" s="1430" t="s">
        <v>827</v>
      </c>
      <c r="G24" s="14" t="s">
        <v>61</v>
      </c>
      <c r="H24" s="16">
        <v>0.2</v>
      </c>
      <c r="I24" s="15">
        <v>0</v>
      </c>
      <c r="J24" s="15"/>
      <c r="K24" s="17">
        <v>0.2</v>
      </c>
      <c r="L24" s="18">
        <v>0</v>
      </c>
      <c r="M24" s="19">
        <v>0</v>
      </c>
      <c r="N24" s="1567" t="s">
        <v>839</v>
      </c>
      <c r="O24" s="1197" t="s">
        <v>99</v>
      </c>
      <c r="P24" s="255"/>
      <c r="Q24" s="422"/>
      <c r="R24" s="132"/>
      <c r="S24" s="132"/>
      <c r="T24" s="132"/>
      <c r="U24" s="132"/>
      <c r="V24" s="132"/>
      <c r="W24" s="132"/>
    </row>
    <row r="25" spans="1:23">
      <c r="A25" s="1163"/>
      <c r="B25" s="1164"/>
      <c r="C25" s="1155"/>
      <c r="D25" s="1555"/>
      <c r="E25" s="1355"/>
      <c r="F25" s="1431"/>
      <c r="G25" s="1160"/>
      <c r="H25" s="83"/>
      <c r="I25" s="84"/>
      <c r="J25" s="84"/>
      <c r="K25" s="409"/>
      <c r="L25" s="410"/>
      <c r="M25" s="85"/>
      <c r="N25" s="1568"/>
      <c r="O25" s="1198"/>
      <c r="P25" s="266"/>
      <c r="Q25" s="419"/>
      <c r="R25" s="132"/>
      <c r="S25" s="132"/>
      <c r="T25" s="132"/>
      <c r="U25" s="132"/>
      <c r="V25" s="132"/>
      <c r="W25" s="132"/>
    </row>
    <row r="26" spans="1:23" ht="13.8" thickBot="1">
      <c r="A26" s="1162"/>
      <c r="B26" s="23"/>
      <c r="C26" s="1157"/>
      <c r="D26" s="1556"/>
      <c r="E26" s="1341"/>
      <c r="F26" s="1432"/>
      <c r="G26" s="9" t="s">
        <v>13</v>
      </c>
      <c r="H26" s="11">
        <f>H24</f>
        <v>0.2</v>
      </c>
      <c r="I26" s="10">
        <f>I24</f>
        <v>0</v>
      </c>
      <c r="J26" s="10"/>
      <c r="K26" s="12">
        <f>K24</f>
        <v>0.2</v>
      </c>
      <c r="L26" s="20">
        <f>L24</f>
        <v>0</v>
      </c>
      <c r="M26" s="13">
        <f>M24</f>
        <v>0</v>
      </c>
      <c r="N26" s="1500"/>
      <c r="O26" s="1199"/>
      <c r="P26" s="273"/>
      <c r="Q26" s="414"/>
      <c r="R26" s="132"/>
      <c r="S26" s="132"/>
      <c r="T26" s="132"/>
      <c r="U26" s="132"/>
      <c r="V26" s="132"/>
      <c r="W26" s="132"/>
    </row>
    <row r="27" spans="1:23">
      <c r="A27" s="1161" t="s">
        <v>837</v>
      </c>
      <c r="B27" s="1169" t="s">
        <v>12</v>
      </c>
      <c r="C27" s="1156" t="s">
        <v>69</v>
      </c>
      <c r="D27" s="1351" t="s">
        <v>840</v>
      </c>
      <c r="E27" s="1342" t="s">
        <v>89</v>
      </c>
      <c r="F27" s="1430" t="s">
        <v>827</v>
      </c>
      <c r="G27" s="14" t="s">
        <v>61</v>
      </c>
      <c r="H27" s="16">
        <v>15</v>
      </c>
      <c r="I27" s="15">
        <v>0</v>
      </c>
      <c r="J27" s="15"/>
      <c r="K27" s="17">
        <v>15</v>
      </c>
      <c r="L27" s="18">
        <v>0</v>
      </c>
      <c r="M27" s="19">
        <v>0</v>
      </c>
      <c r="N27" s="1567" t="s">
        <v>841</v>
      </c>
      <c r="O27" s="1197" t="s">
        <v>99</v>
      </c>
      <c r="P27" s="255"/>
      <c r="Q27" s="422"/>
      <c r="R27" s="132"/>
      <c r="S27" s="132"/>
      <c r="T27" s="132"/>
      <c r="U27" s="132"/>
      <c r="V27" s="132"/>
      <c r="W27" s="132"/>
    </row>
    <row r="28" spans="1:23">
      <c r="A28" s="1163"/>
      <c r="B28" s="1164"/>
      <c r="C28" s="1155"/>
      <c r="D28" s="1555"/>
      <c r="E28" s="1355"/>
      <c r="F28" s="1431"/>
      <c r="G28" s="1160"/>
      <c r="H28" s="83"/>
      <c r="I28" s="84"/>
      <c r="J28" s="84"/>
      <c r="K28" s="409"/>
      <c r="L28" s="410"/>
      <c r="M28" s="85"/>
      <c r="N28" s="1568"/>
      <c r="O28" s="1198"/>
      <c r="P28" s="266"/>
      <c r="Q28" s="419"/>
      <c r="R28" s="132"/>
      <c r="S28" s="132"/>
      <c r="T28" s="132"/>
      <c r="U28" s="132"/>
      <c r="V28" s="132"/>
      <c r="W28" s="132"/>
    </row>
    <row r="29" spans="1:23" ht="13.8" thickBot="1">
      <c r="A29" s="1162"/>
      <c r="B29" s="23"/>
      <c r="C29" s="1157"/>
      <c r="D29" s="1556"/>
      <c r="E29" s="1341"/>
      <c r="F29" s="1432"/>
      <c r="G29" s="9" t="s">
        <v>13</v>
      </c>
      <c r="H29" s="11">
        <f>H27</f>
        <v>15</v>
      </c>
      <c r="I29" s="10">
        <f>I27</f>
        <v>0</v>
      </c>
      <c r="J29" s="10"/>
      <c r="K29" s="12">
        <f>K27</f>
        <v>15</v>
      </c>
      <c r="L29" s="20">
        <f>L27</f>
        <v>0</v>
      </c>
      <c r="M29" s="13">
        <f>M27</f>
        <v>0</v>
      </c>
      <c r="N29" s="1500"/>
      <c r="O29" s="1199"/>
      <c r="P29" s="273"/>
      <c r="Q29" s="414"/>
      <c r="R29" s="132"/>
      <c r="S29" s="132"/>
      <c r="T29" s="132"/>
      <c r="U29" s="132"/>
      <c r="V29" s="132"/>
      <c r="W29" s="132"/>
    </row>
    <row r="30" spans="1:23" ht="13.8" thickBot="1">
      <c r="A30" s="41" t="s">
        <v>12</v>
      </c>
      <c r="B30" s="86" t="s">
        <v>12</v>
      </c>
      <c r="C30" s="1327"/>
      <c r="D30" s="1328"/>
      <c r="E30" s="1328"/>
      <c r="F30" s="1328"/>
      <c r="G30" s="1330"/>
      <c r="H30" s="177">
        <f t="shared" ref="H30:M30" si="1">H23+H19+H11+H21+H15+H13+H26+H29</f>
        <v>51.8</v>
      </c>
      <c r="I30" s="177">
        <f t="shared" si="1"/>
        <v>0</v>
      </c>
      <c r="J30" s="177">
        <f t="shared" si="1"/>
        <v>0</v>
      </c>
      <c r="K30" s="177">
        <f t="shared" si="1"/>
        <v>36.099999999999994</v>
      </c>
      <c r="L30" s="177">
        <f t="shared" si="1"/>
        <v>16</v>
      </c>
      <c r="M30" s="177">
        <f t="shared" si="1"/>
        <v>16</v>
      </c>
      <c r="N30" s="87"/>
      <c r="O30" s="117"/>
      <c r="P30" s="117"/>
      <c r="Q30" s="118"/>
      <c r="R30" s="132"/>
      <c r="S30" s="132"/>
      <c r="T30" s="132"/>
      <c r="U30" s="132"/>
      <c r="V30" s="132"/>
      <c r="W30" s="132"/>
    </row>
    <row r="31" spans="1:23">
      <c r="A31" s="1158" t="s">
        <v>12</v>
      </c>
      <c r="B31" s="1154" t="s">
        <v>14</v>
      </c>
      <c r="C31" s="1557" t="s">
        <v>842</v>
      </c>
      <c r="D31" s="1557"/>
      <c r="E31" s="1557"/>
      <c r="F31" s="1557"/>
      <c r="G31" s="1557"/>
      <c r="H31" s="1557"/>
      <c r="I31" s="1557"/>
      <c r="J31" s="1557"/>
      <c r="K31" s="1557"/>
      <c r="L31" s="1557"/>
      <c r="M31" s="1557"/>
      <c r="N31" s="1557"/>
      <c r="O31" s="1557"/>
      <c r="P31" s="1557"/>
      <c r="Q31" s="1558"/>
      <c r="R31" s="132"/>
      <c r="S31" s="132"/>
      <c r="T31" s="132"/>
      <c r="U31" s="132"/>
      <c r="V31" s="132"/>
      <c r="W31" s="132"/>
    </row>
    <row r="32" spans="1:23">
      <c r="A32" s="1559" t="s">
        <v>12</v>
      </c>
      <c r="B32" s="1560" t="s">
        <v>14</v>
      </c>
      <c r="C32" s="1561" t="s">
        <v>12</v>
      </c>
      <c r="D32" s="1562" t="s">
        <v>843</v>
      </c>
      <c r="E32" s="1563" t="s">
        <v>89</v>
      </c>
      <c r="F32" s="1565" t="s">
        <v>827</v>
      </c>
      <c r="G32" s="1200" t="s">
        <v>61</v>
      </c>
      <c r="H32" s="258">
        <v>17</v>
      </c>
      <c r="I32" s="259">
        <v>0</v>
      </c>
      <c r="J32" s="260"/>
      <c r="K32" s="261">
        <v>17</v>
      </c>
      <c r="L32" s="425">
        <v>20</v>
      </c>
      <c r="M32" s="263">
        <v>20</v>
      </c>
      <c r="N32" s="1201" t="s">
        <v>844</v>
      </c>
      <c r="O32" s="1165" t="s">
        <v>99</v>
      </c>
      <c r="P32" s="1165" t="s">
        <v>99</v>
      </c>
      <c r="Q32" s="1167" t="s">
        <v>99</v>
      </c>
      <c r="R32" s="132"/>
      <c r="S32" s="132"/>
      <c r="T32" s="132"/>
      <c r="U32" s="132"/>
      <c r="V32" s="132"/>
      <c r="W32" s="132"/>
    </row>
    <row r="33" spans="1:23">
      <c r="A33" s="1380"/>
      <c r="B33" s="1381"/>
      <c r="C33" s="1382"/>
      <c r="D33" s="1383"/>
      <c r="E33" s="1354"/>
      <c r="F33" s="1566"/>
      <c r="G33" s="109"/>
      <c r="H33" s="94"/>
      <c r="I33" s="371"/>
      <c r="J33" s="96"/>
      <c r="K33" s="372"/>
      <c r="L33" s="426">
        <v>0</v>
      </c>
      <c r="M33" s="99">
        <v>0</v>
      </c>
      <c r="N33" s="1201" t="s">
        <v>845</v>
      </c>
      <c r="O33" s="100" t="s">
        <v>99</v>
      </c>
      <c r="P33" s="100" t="s">
        <v>99</v>
      </c>
      <c r="Q33" s="101"/>
      <c r="R33" s="132"/>
      <c r="S33" s="132"/>
      <c r="T33" s="132"/>
      <c r="U33" s="132"/>
      <c r="V33" s="132"/>
      <c r="W33" s="132"/>
    </row>
    <row r="34" spans="1:23" ht="13.8" thickBot="1">
      <c r="A34" s="1377"/>
      <c r="B34" s="1379"/>
      <c r="C34" s="1346"/>
      <c r="D34" s="1339"/>
      <c r="E34" s="1564"/>
      <c r="F34" s="1368"/>
      <c r="G34" s="102" t="s">
        <v>13</v>
      </c>
      <c r="H34" s="103">
        <f t="shared" ref="H34:M34" si="2">H32+H33</f>
        <v>17</v>
      </c>
      <c r="I34" s="103">
        <f t="shared" si="2"/>
        <v>0</v>
      </c>
      <c r="J34" s="103">
        <f t="shared" si="2"/>
        <v>0</v>
      </c>
      <c r="K34" s="103">
        <f t="shared" si="2"/>
        <v>17</v>
      </c>
      <c r="L34" s="103">
        <f t="shared" si="2"/>
        <v>20</v>
      </c>
      <c r="M34" s="103">
        <f t="shared" si="2"/>
        <v>20</v>
      </c>
      <c r="N34" s="1202"/>
      <c r="O34" s="1166"/>
      <c r="P34" s="1166"/>
      <c r="Q34" s="1168"/>
      <c r="R34" s="132"/>
      <c r="S34" s="132"/>
      <c r="T34" s="132"/>
      <c r="U34" s="132"/>
      <c r="V34" s="132"/>
      <c r="W34" s="132"/>
    </row>
    <row r="35" spans="1:23">
      <c r="A35" s="1376" t="s">
        <v>12</v>
      </c>
      <c r="B35" s="1378" t="s">
        <v>14</v>
      </c>
      <c r="C35" s="1345" t="s">
        <v>14</v>
      </c>
      <c r="D35" s="1338" t="s">
        <v>846</v>
      </c>
      <c r="E35" s="1342" t="s">
        <v>89</v>
      </c>
      <c r="F35" s="1367" t="s">
        <v>827</v>
      </c>
      <c r="G35" s="88" t="s">
        <v>61</v>
      </c>
      <c r="H35" s="89">
        <v>0.4</v>
      </c>
      <c r="I35" s="50">
        <v>0</v>
      </c>
      <c r="J35" s="90"/>
      <c r="K35" s="91">
        <v>0</v>
      </c>
      <c r="L35" s="114">
        <v>0</v>
      </c>
      <c r="M35" s="52">
        <v>0</v>
      </c>
      <c r="N35" s="1203" t="s">
        <v>847</v>
      </c>
      <c r="O35" s="76" t="s">
        <v>99</v>
      </c>
      <c r="P35" s="76" t="s">
        <v>99</v>
      </c>
      <c r="Q35" s="93" t="s">
        <v>99</v>
      </c>
      <c r="R35" s="132"/>
      <c r="S35" s="132"/>
      <c r="T35" s="132"/>
      <c r="U35" s="132"/>
      <c r="V35" s="132"/>
      <c r="W35" s="132"/>
    </row>
    <row r="36" spans="1:23" ht="13.8" thickBot="1">
      <c r="A36" s="1377"/>
      <c r="B36" s="1379"/>
      <c r="C36" s="1346"/>
      <c r="D36" s="1339"/>
      <c r="E36" s="1564"/>
      <c r="F36" s="1368"/>
      <c r="G36" s="102" t="s">
        <v>13</v>
      </c>
      <c r="H36" s="103">
        <f>H35</f>
        <v>0.4</v>
      </c>
      <c r="I36" s="104">
        <f>SUM(I35:I35)</f>
        <v>0</v>
      </c>
      <c r="J36" s="105"/>
      <c r="K36" s="106">
        <f>SUM(K35:K35)</f>
        <v>0</v>
      </c>
      <c r="L36" s="107">
        <f>L35</f>
        <v>0</v>
      </c>
      <c r="M36" s="110">
        <f>M35</f>
        <v>0</v>
      </c>
      <c r="N36" s="1202"/>
      <c r="O36" s="1166"/>
      <c r="P36" s="1166"/>
      <c r="Q36" s="1168"/>
      <c r="R36" s="132"/>
      <c r="S36" s="132"/>
      <c r="T36" s="132"/>
      <c r="U36" s="132"/>
      <c r="V36" s="132"/>
      <c r="W36" s="132"/>
    </row>
    <row r="37" spans="1:23">
      <c r="A37" s="1376" t="s">
        <v>12</v>
      </c>
      <c r="B37" s="1378" t="s">
        <v>14</v>
      </c>
      <c r="C37" s="1345" t="s">
        <v>58</v>
      </c>
      <c r="D37" s="1338" t="s">
        <v>848</v>
      </c>
      <c r="E37" s="1342" t="s">
        <v>89</v>
      </c>
      <c r="F37" s="1367" t="s">
        <v>827</v>
      </c>
      <c r="G37" s="88" t="s">
        <v>61</v>
      </c>
      <c r="H37" s="89">
        <v>0</v>
      </c>
      <c r="I37" s="50">
        <v>0</v>
      </c>
      <c r="J37" s="90"/>
      <c r="K37" s="91">
        <v>0</v>
      </c>
      <c r="L37" s="114">
        <v>10</v>
      </c>
      <c r="M37" s="52">
        <v>10</v>
      </c>
      <c r="N37" s="1203" t="s">
        <v>849</v>
      </c>
      <c r="O37" s="76"/>
      <c r="P37" s="76" t="s">
        <v>99</v>
      </c>
      <c r="Q37" s="93" t="s">
        <v>99</v>
      </c>
      <c r="R37" s="132"/>
      <c r="S37" s="132"/>
      <c r="T37" s="132"/>
      <c r="U37" s="132"/>
      <c r="V37" s="132"/>
      <c r="W37" s="132"/>
    </row>
    <row r="38" spans="1:23" ht="13.8" thickBot="1">
      <c r="A38" s="1377"/>
      <c r="B38" s="1379"/>
      <c r="C38" s="1346"/>
      <c r="D38" s="1339"/>
      <c r="E38" s="1564"/>
      <c r="F38" s="1368"/>
      <c r="G38" s="102" t="s">
        <v>13</v>
      </c>
      <c r="H38" s="103">
        <f>H37</f>
        <v>0</v>
      </c>
      <c r="I38" s="104">
        <f>SUM(I37:I37)</f>
        <v>0</v>
      </c>
      <c r="J38" s="105"/>
      <c r="K38" s="106">
        <f>SUM(K37:K37)</f>
        <v>0</v>
      </c>
      <c r="L38" s="107">
        <f>L37</f>
        <v>10</v>
      </c>
      <c r="M38" s="110">
        <f>M37</f>
        <v>10</v>
      </c>
      <c r="N38" s="1202"/>
      <c r="O38" s="1166"/>
      <c r="P38" s="1166"/>
      <c r="Q38" s="1168"/>
      <c r="R38" s="132"/>
      <c r="S38" s="132"/>
      <c r="T38" s="132"/>
      <c r="U38" s="132"/>
      <c r="V38" s="132"/>
      <c r="W38" s="132"/>
    </row>
    <row r="39" spans="1:23" ht="13.8" thickBot="1">
      <c r="A39" s="116" t="s">
        <v>12</v>
      </c>
      <c r="B39" s="86" t="s">
        <v>14</v>
      </c>
      <c r="C39" s="1327" t="s">
        <v>15</v>
      </c>
      <c r="D39" s="1328"/>
      <c r="E39" s="1329"/>
      <c r="F39" s="1329"/>
      <c r="G39" s="1330"/>
      <c r="H39" s="115">
        <f>H34+H36+H38</f>
        <v>17.399999999999999</v>
      </c>
      <c r="I39" s="115">
        <f t="shared" ref="I39:M39" si="3">I34+I36+I38</f>
        <v>0</v>
      </c>
      <c r="J39" s="115">
        <f t="shared" si="3"/>
        <v>0</v>
      </c>
      <c r="K39" s="115">
        <f t="shared" si="3"/>
        <v>17</v>
      </c>
      <c r="L39" s="115">
        <f t="shared" si="3"/>
        <v>30</v>
      </c>
      <c r="M39" s="115">
        <f t="shared" si="3"/>
        <v>30</v>
      </c>
      <c r="N39" s="87"/>
      <c r="O39" s="117"/>
      <c r="P39" s="117"/>
      <c r="Q39" s="118"/>
      <c r="R39" s="132"/>
      <c r="S39" s="132"/>
      <c r="T39" s="132"/>
      <c r="U39" s="132"/>
      <c r="V39" s="132"/>
      <c r="W39" s="132"/>
    </row>
    <row r="40" spans="1:23" ht="13.8" thickBot="1">
      <c r="A40" s="41" t="s">
        <v>12</v>
      </c>
      <c r="B40" s="42" t="s">
        <v>58</v>
      </c>
      <c r="C40" s="1440" t="s">
        <v>850</v>
      </c>
      <c r="D40" s="1440"/>
      <c r="E40" s="1440"/>
      <c r="F40" s="1440"/>
      <c r="G40" s="1440"/>
      <c r="H40" s="1440"/>
      <c r="I40" s="1440"/>
      <c r="J40" s="1440"/>
      <c r="K40" s="1440"/>
      <c r="L40" s="1440"/>
      <c r="M40" s="1440"/>
      <c r="N40" s="1440"/>
      <c r="O40" s="1440"/>
      <c r="P40" s="1440"/>
      <c r="Q40" s="1441"/>
      <c r="R40" s="132"/>
      <c r="S40" s="132"/>
      <c r="T40" s="132"/>
      <c r="U40" s="132"/>
      <c r="V40" s="132"/>
      <c r="W40" s="132"/>
    </row>
    <row r="41" spans="1:23">
      <c r="A41" s="1569" t="s">
        <v>12</v>
      </c>
      <c r="B41" s="1572" t="s">
        <v>58</v>
      </c>
      <c r="C41" s="1405" t="s">
        <v>14</v>
      </c>
      <c r="D41" s="1537" t="s">
        <v>851</v>
      </c>
      <c r="E41" s="1455" t="s">
        <v>89</v>
      </c>
      <c r="F41" s="1403" t="s">
        <v>852</v>
      </c>
      <c r="G41" s="1204" t="s">
        <v>61</v>
      </c>
      <c r="H41" s="89">
        <v>2.5</v>
      </c>
      <c r="I41" s="50"/>
      <c r="J41" s="90"/>
      <c r="K41" s="91"/>
      <c r="L41" s="92"/>
      <c r="M41" s="52"/>
      <c r="N41" s="1205" t="s">
        <v>853</v>
      </c>
      <c r="O41" s="1206" t="s">
        <v>99</v>
      </c>
      <c r="P41" s="1206"/>
      <c r="Q41" s="1207"/>
      <c r="R41" s="132"/>
      <c r="S41" s="132"/>
      <c r="T41" s="133"/>
      <c r="U41" s="132"/>
      <c r="V41" s="132"/>
      <c r="W41" s="132"/>
    </row>
    <row r="42" spans="1:23" ht="26.4">
      <c r="A42" s="1570"/>
      <c r="B42" s="1381"/>
      <c r="C42" s="1382"/>
      <c r="D42" s="1523"/>
      <c r="E42" s="1354"/>
      <c r="F42" s="1518"/>
      <c r="G42" s="257" t="s">
        <v>61</v>
      </c>
      <c r="H42" s="258">
        <v>10.7</v>
      </c>
      <c r="I42" s="259"/>
      <c r="J42" s="260"/>
      <c r="K42" s="261"/>
      <c r="L42" s="262"/>
      <c r="M42" s="263"/>
      <c r="N42" s="427" t="s">
        <v>854</v>
      </c>
      <c r="O42" s="1208" t="s">
        <v>99</v>
      </c>
      <c r="P42" s="1208"/>
      <c r="Q42" s="1209"/>
      <c r="R42" s="132"/>
      <c r="S42" s="132"/>
      <c r="T42" s="133"/>
      <c r="U42" s="132"/>
      <c r="V42" s="132"/>
      <c r="W42" s="132"/>
    </row>
    <row r="43" spans="1:23">
      <c r="A43" s="1570"/>
      <c r="B43" s="1381"/>
      <c r="C43" s="1382"/>
      <c r="D43" s="1523"/>
      <c r="E43" s="1354"/>
      <c r="F43" s="1518"/>
      <c r="G43" s="257" t="s">
        <v>61</v>
      </c>
      <c r="H43" s="258">
        <v>2.6</v>
      </c>
      <c r="I43" s="259"/>
      <c r="J43" s="260"/>
      <c r="K43" s="261"/>
      <c r="L43" s="262"/>
      <c r="M43" s="263"/>
      <c r="N43" s="1574" t="s">
        <v>855</v>
      </c>
      <c r="O43" s="1208" t="s">
        <v>99</v>
      </c>
      <c r="P43" s="1208" t="s">
        <v>99</v>
      </c>
      <c r="Q43" s="1209" t="s">
        <v>99</v>
      </c>
      <c r="R43" s="132"/>
      <c r="S43" s="132"/>
      <c r="T43" s="133"/>
      <c r="U43" s="132"/>
      <c r="V43" s="132"/>
      <c r="W43" s="132"/>
    </row>
    <row r="44" spans="1:23" ht="13.8" thickBot="1">
      <c r="A44" s="1571"/>
      <c r="B44" s="1573"/>
      <c r="C44" s="1406"/>
      <c r="D44" s="1538"/>
      <c r="E44" s="1456"/>
      <c r="F44" s="1404"/>
      <c r="G44" s="9" t="s">
        <v>13</v>
      </c>
      <c r="H44" s="103">
        <f>H41+H43+H42</f>
        <v>15.799999999999999</v>
      </c>
      <c r="I44" s="103">
        <f t="shared" ref="I44:K44" si="4">I41+I43+I42</f>
        <v>0</v>
      </c>
      <c r="J44" s="103">
        <f t="shared" si="4"/>
        <v>0</v>
      </c>
      <c r="K44" s="103">
        <f t="shared" si="4"/>
        <v>0</v>
      </c>
      <c r="L44" s="103">
        <v>20</v>
      </c>
      <c r="M44" s="103">
        <v>20</v>
      </c>
      <c r="N44" s="1575"/>
      <c r="O44" s="80"/>
      <c r="P44" s="80"/>
      <c r="Q44" s="81"/>
      <c r="R44" s="132"/>
      <c r="S44" s="132"/>
      <c r="T44" s="133"/>
      <c r="U44" s="132"/>
      <c r="V44" s="132"/>
      <c r="W44" s="132"/>
    </row>
    <row r="45" spans="1:23" ht="39.6">
      <c r="A45" s="1376" t="s">
        <v>12</v>
      </c>
      <c r="B45" s="1378" t="s">
        <v>58</v>
      </c>
      <c r="C45" s="1345" t="s">
        <v>58</v>
      </c>
      <c r="D45" s="1537" t="s">
        <v>856</v>
      </c>
      <c r="E45" s="1342" t="s">
        <v>89</v>
      </c>
      <c r="F45" s="1430" t="s">
        <v>852</v>
      </c>
      <c r="G45" s="1204" t="s">
        <v>61</v>
      </c>
      <c r="H45" s="89">
        <v>3</v>
      </c>
      <c r="I45" s="50"/>
      <c r="J45" s="90"/>
      <c r="K45" s="51">
        <v>0</v>
      </c>
      <c r="L45" s="1210">
        <v>0</v>
      </c>
      <c r="M45" s="52">
        <v>0</v>
      </c>
      <c r="N45" s="1170" t="s">
        <v>857</v>
      </c>
      <c r="O45" s="146" t="s">
        <v>99</v>
      </c>
      <c r="P45" s="146"/>
      <c r="Q45" s="428"/>
      <c r="R45" s="132"/>
      <c r="S45" s="132"/>
      <c r="T45" s="133"/>
      <c r="U45" s="132"/>
      <c r="V45" s="132"/>
      <c r="W45" s="132"/>
    </row>
    <row r="46" spans="1:23">
      <c r="A46" s="1380"/>
      <c r="B46" s="1381"/>
      <c r="C46" s="1382"/>
      <c r="D46" s="1523"/>
      <c r="E46" s="1354"/>
      <c r="F46" s="1409"/>
      <c r="G46" s="257" t="s">
        <v>61</v>
      </c>
      <c r="H46" s="258">
        <v>1.5</v>
      </c>
      <c r="I46" s="429"/>
      <c r="J46" s="260"/>
      <c r="K46" s="425"/>
      <c r="L46" s="1211"/>
      <c r="M46" s="263"/>
      <c r="N46" s="430" t="s">
        <v>858</v>
      </c>
      <c r="O46" s="431" t="s">
        <v>99</v>
      </c>
      <c r="P46" s="431"/>
      <c r="Q46" s="432"/>
      <c r="R46" s="132"/>
      <c r="S46" s="132"/>
      <c r="T46" s="133"/>
      <c r="U46" s="132"/>
      <c r="V46" s="132"/>
      <c r="W46" s="132"/>
    </row>
    <row r="47" spans="1:23" ht="52.8">
      <c r="A47" s="1380"/>
      <c r="B47" s="1381"/>
      <c r="C47" s="1382"/>
      <c r="D47" s="1523"/>
      <c r="E47" s="1354"/>
      <c r="F47" s="1409"/>
      <c r="G47" s="257" t="s">
        <v>61</v>
      </c>
      <c r="H47" s="258">
        <v>4</v>
      </c>
      <c r="I47" s="429"/>
      <c r="J47" s="260"/>
      <c r="K47" s="425"/>
      <c r="L47" s="1211"/>
      <c r="M47" s="263"/>
      <c r="N47" s="430" t="s">
        <v>859</v>
      </c>
      <c r="O47" s="431" t="s">
        <v>99</v>
      </c>
      <c r="P47" s="431"/>
      <c r="Q47" s="432"/>
      <c r="R47" s="132"/>
      <c r="S47" s="132"/>
      <c r="T47" s="133"/>
      <c r="U47" s="132"/>
      <c r="V47" s="132"/>
      <c r="W47" s="132"/>
    </row>
    <row r="48" spans="1:23">
      <c r="A48" s="1380"/>
      <c r="B48" s="1381"/>
      <c r="C48" s="1382"/>
      <c r="D48" s="1523"/>
      <c r="E48" s="1354"/>
      <c r="F48" s="1409"/>
      <c r="G48" s="1212" t="s">
        <v>61</v>
      </c>
      <c r="H48" s="94">
        <v>9</v>
      </c>
      <c r="I48" s="433"/>
      <c r="J48" s="96"/>
      <c r="K48" s="426"/>
      <c r="L48" s="1213"/>
      <c r="M48" s="99"/>
      <c r="N48" s="1576" t="s">
        <v>860</v>
      </c>
      <c r="O48" s="431" t="s">
        <v>99</v>
      </c>
      <c r="P48" s="431"/>
      <c r="Q48" s="432"/>
      <c r="R48" s="132"/>
      <c r="S48" s="132"/>
      <c r="T48" s="133"/>
      <c r="U48" s="132"/>
      <c r="V48" s="132"/>
      <c r="W48" s="132"/>
    </row>
    <row r="49" spans="1:23" ht="13.8" thickBot="1">
      <c r="A49" s="1377"/>
      <c r="B49" s="1379"/>
      <c r="C49" s="1346"/>
      <c r="D49" s="1538"/>
      <c r="E49" s="1341"/>
      <c r="F49" s="1432"/>
      <c r="G49" s="9" t="s">
        <v>13</v>
      </c>
      <c r="H49" s="103">
        <f>H45+H46+H47+H48</f>
        <v>17.5</v>
      </c>
      <c r="I49" s="103">
        <f t="shared" ref="I49:K49" si="5">I45+I46+I47+I48</f>
        <v>0</v>
      </c>
      <c r="J49" s="103">
        <f t="shared" si="5"/>
        <v>0</v>
      </c>
      <c r="K49" s="103">
        <f t="shared" si="5"/>
        <v>0</v>
      </c>
      <c r="L49" s="283">
        <v>20</v>
      </c>
      <c r="M49" s="110">
        <v>20</v>
      </c>
      <c r="N49" s="1332"/>
      <c r="O49" s="1166"/>
      <c r="P49" s="1166"/>
      <c r="Q49" s="1168"/>
      <c r="R49" s="132"/>
      <c r="S49" s="132"/>
      <c r="T49" s="133"/>
      <c r="U49" s="132"/>
      <c r="V49" s="132"/>
      <c r="W49" s="132"/>
    </row>
    <row r="50" spans="1:23">
      <c r="A50" s="1376" t="s">
        <v>12</v>
      </c>
      <c r="B50" s="1378" t="s">
        <v>58</v>
      </c>
      <c r="C50" s="1345" t="s">
        <v>63</v>
      </c>
      <c r="D50" s="1338" t="s">
        <v>861</v>
      </c>
      <c r="E50" s="1342" t="s">
        <v>89</v>
      </c>
      <c r="F50" s="1430" t="s">
        <v>852</v>
      </c>
      <c r="G50" s="1204" t="s">
        <v>61</v>
      </c>
      <c r="H50" s="89">
        <v>1.4</v>
      </c>
      <c r="I50" s="50"/>
      <c r="J50" s="90"/>
      <c r="K50" s="91"/>
      <c r="L50" s="114">
        <v>1.5</v>
      </c>
      <c r="M50" s="52">
        <v>1.5</v>
      </c>
      <c r="N50" s="1546" t="s">
        <v>862</v>
      </c>
      <c r="O50" s="76" t="s">
        <v>86</v>
      </c>
      <c r="P50" s="76" t="s">
        <v>86</v>
      </c>
      <c r="Q50" s="93" t="s">
        <v>86</v>
      </c>
      <c r="R50" s="132"/>
      <c r="S50" s="132"/>
      <c r="T50" s="133"/>
      <c r="U50" s="132"/>
      <c r="V50" s="132"/>
      <c r="W50" s="132"/>
    </row>
    <row r="51" spans="1:23">
      <c r="A51" s="1380"/>
      <c r="B51" s="1381"/>
      <c r="C51" s="1382"/>
      <c r="D51" s="1383"/>
      <c r="E51" s="1355"/>
      <c r="F51" s="1431"/>
      <c r="G51" s="1212"/>
      <c r="H51" s="94"/>
      <c r="I51" s="95"/>
      <c r="J51" s="96"/>
      <c r="K51" s="97"/>
      <c r="L51" s="426"/>
      <c r="M51" s="99"/>
      <c r="N51" s="1577"/>
      <c r="O51" s="100"/>
      <c r="P51" s="100"/>
      <c r="Q51" s="101"/>
      <c r="R51" s="132"/>
      <c r="S51" s="132"/>
      <c r="T51" s="133"/>
      <c r="U51" s="132"/>
      <c r="V51" s="132"/>
      <c r="W51" s="132"/>
    </row>
    <row r="52" spans="1:23" ht="13.8" thickBot="1">
      <c r="A52" s="1377"/>
      <c r="B52" s="1379"/>
      <c r="C52" s="1346"/>
      <c r="D52" s="1339"/>
      <c r="E52" s="1341"/>
      <c r="F52" s="1432"/>
      <c r="G52" s="9" t="s">
        <v>13</v>
      </c>
      <c r="H52" s="103">
        <f>H50</f>
        <v>1.4</v>
      </c>
      <c r="I52" s="104">
        <f>SUM(I50:I51)</f>
        <v>0</v>
      </c>
      <c r="J52" s="105"/>
      <c r="K52" s="106">
        <f>SUM(K50:K51)</f>
        <v>0</v>
      </c>
      <c r="L52" s="107">
        <f>L50</f>
        <v>1.5</v>
      </c>
      <c r="M52" s="110">
        <f>M50</f>
        <v>1.5</v>
      </c>
      <c r="N52" s="1578"/>
      <c r="O52" s="1166"/>
      <c r="P52" s="1166"/>
      <c r="Q52" s="1168"/>
      <c r="R52" s="132"/>
      <c r="S52" s="132"/>
      <c r="T52" s="133"/>
      <c r="U52" s="132"/>
      <c r="V52" s="132"/>
      <c r="W52" s="132"/>
    </row>
    <row r="53" spans="1:23" ht="13.8" thickBot="1">
      <c r="A53" s="116" t="s">
        <v>12</v>
      </c>
      <c r="B53" s="86" t="s">
        <v>58</v>
      </c>
      <c r="C53" s="1327" t="s">
        <v>15</v>
      </c>
      <c r="D53" s="1328"/>
      <c r="E53" s="1329"/>
      <c r="F53" s="1329"/>
      <c r="G53" s="1330"/>
      <c r="H53" s="115">
        <f>H44+H49+H52</f>
        <v>34.699999999999996</v>
      </c>
      <c r="I53" s="115">
        <f t="shared" ref="I53:M53" si="6">I44+I49+I52</f>
        <v>0</v>
      </c>
      <c r="J53" s="115">
        <f t="shared" si="6"/>
        <v>0</v>
      </c>
      <c r="K53" s="115">
        <f t="shared" si="6"/>
        <v>0</v>
      </c>
      <c r="L53" s="115">
        <f t="shared" si="6"/>
        <v>41.5</v>
      </c>
      <c r="M53" s="115">
        <f t="shared" si="6"/>
        <v>41.5</v>
      </c>
      <c r="N53" s="87"/>
      <c r="O53" s="117"/>
      <c r="P53" s="117"/>
      <c r="Q53" s="118"/>
      <c r="R53" s="5"/>
      <c r="S53" s="5"/>
      <c r="T53" s="5"/>
      <c r="U53" s="5"/>
      <c r="V53" s="5"/>
      <c r="W53" s="5"/>
    </row>
    <row r="54" spans="1:23" ht="13.8" thickBot="1">
      <c r="A54" s="41" t="s">
        <v>12</v>
      </c>
      <c r="B54" s="42" t="s">
        <v>59</v>
      </c>
      <c r="C54" s="1440" t="s">
        <v>863</v>
      </c>
      <c r="D54" s="1440"/>
      <c r="E54" s="1440"/>
      <c r="F54" s="1440"/>
      <c r="G54" s="1440"/>
      <c r="H54" s="1440"/>
      <c r="I54" s="1440"/>
      <c r="J54" s="1440"/>
      <c r="K54" s="1440"/>
      <c r="L54" s="1440"/>
      <c r="M54" s="1440"/>
      <c r="N54" s="1440"/>
      <c r="O54" s="1440"/>
      <c r="P54" s="1440"/>
      <c r="Q54" s="1441"/>
      <c r="R54" s="132"/>
      <c r="S54" s="132"/>
      <c r="T54" s="132"/>
      <c r="U54" s="132"/>
      <c r="V54" s="132"/>
      <c r="W54" s="132"/>
    </row>
    <row r="55" spans="1:23">
      <c r="A55" s="1376" t="s">
        <v>12</v>
      </c>
      <c r="B55" s="1378" t="s">
        <v>59</v>
      </c>
      <c r="C55" s="1345" t="s">
        <v>12</v>
      </c>
      <c r="D55" s="1537" t="s">
        <v>864</v>
      </c>
      <c r="E55" s="1342" t="s">
        <v>89</v>
      </c>
      <c r="F55" s="1430" t="s">
        <v>852</v>
      </c>
      <c r="G55" s="1204" t="s">
        <v>61</v>
      </c>
      <c r="H55" s="89">
        <v>0</v>
      </c>
      <c r="I55" s="50"/>
      <c r="J55" s="90"/>
      <c r="K55" s="51">
        <v>0</v>
      </c>
      <c r="L55" s="1214"/>
      <c r="M55" s="1215"/>
      <c r="N55" s="1170"/>
      <c r="O55" s="146"/>
      <c r="P55" s="146"/>
      <c r="Q55" s="428"/>
      <c r="R55" s="132"/>
      <c r="S55" s="132"/>
      <c r="T55" s="132"/>
      <c r="U55" s="132"/>
      <c r="V55" s="132"/>
      <c r="W55" s="132"/>
    </row>
    <row r="56" spans="1:23" ht="27" thickBot="1">
      <c r="A56" s="1377"/>
      <c r="B56" s="1379"/>
      <c r="C56" s="1346"/>
      <c r="D56" s="1538"/>
      <c r="E56" s="1341"/>
      <c r="F56" s="1432"/>
      <c r="G56" s="9" t="s">
        <v>13</v>
      </c>
      <c r="H56" s="103">
        <f>H55</f>
        <v>0</v>
      </c>
      <c r="I56" s="103">
        <f>I55</f>
        <v>0</v>
      </c>
      <c r="J56" s="103">
        <f>J55</f>
        <v>0</v>
      </c>
      <c r="K56" s="103">
        <f>K55</f>
        <v>0</v>
      </c>
      <c r="L56" s="103"/>
      <c r="M56" s="103"/>
      <c r="N56" s="434" t="s">
        <v>865</v>
      </c>
      <c r="O56" s="1166" t="s">
        <v>99</v>
      </c>
      <c r="P56" s="1166"/>
      <c r="Q56" s="1168"/>
      <c r="R56" s="132"/>
      <c r="S56" s="132"/>
      <c r="T56" s="132"/>
      <c r="U56" s="132"/>
      <c r="V56" s="132"/>
      <c r="W56" s="132"/>
    </row>
    <row r="57" spans="1:23">
      <c r="A57" s="1376" t="s">
        <v>12</v>
      </c>
      <c r="B57" s="1378" t="s">
        <v>59</v>
      </c>
      <c r="C57" s="1345" t="s">
        <v>58</v>
      </c>
      <c r="D57" s="1537" t="s">
        <v>866</v>
      </c>
      <c r="E57" s="1342" t="s">
        <v>89</v>
      </c>
      <c r="F57" s="1430" t="s">
        <v>852</v>
      </c>
      <c r="G57" s="1204" t="s">
        <v>61</v>
      </c>
      <c r="H57" s="89">
        <v>0</v>
      </c>
      <c r="I57" s="50"/>
      <c r="J57" s="90"/>
      <c r="K57" s="51">
        <v>0</v>
      </c>
      <c r="L57" s="1214"/>
      <c r="M57" s="1215"/>
      <c r="N57" s="1170"/>
      <c r="O57" s="146"/>
      <c r="P57" s="146"/>
      <c r="Q57" s="428"/>
      <c r="R57" s="132"/>
      <c r="S57" s="132"/>
      <c r="T57" s="132"/>
      <c r="U57" s="132"/>
      <c r="V57" s="132"/>
      <c r="W57" s="132"/>
    </row>
    <row r="58" spans="1:23" ht="13.8" thickBot="1">
      <c r="A58" s="1377"/>
      <c r="B58" s="1379"/>
      <c r="C58" s="1346"/>
      <c r="D58" s="1538"/>
      <c r="E58" s="1341"/>
      <c r="F58" s="1432"/>
      <c r="G58" s="9" t="s">
        <v>13</v>
      </c>
      <c r="H58" s="103">
        <f>H57</f>
        <v>0</v>
      </c>
      <c r="I58" s="103">
        <f>I57</f>
        <v>0</v>
      </c>
      <c r="J58" s="103">
        <f>J57</f>
        <v>0</v>
      </c>
      <c r="K58" s="103">
        <f>K57</f>
        <v>0</v>
      </c>
      <c r="L58" s="103"/>
      <c r="M58" s="103"/>
      <c r="N58" s="434" t="s">
        <v>867</v>
      </c>
      <c r="O58" s="1166"/>
      <c r="P58" s="1166" t="s">
        <v>99</v>
      </c>
      <c r="Q58" s="1168"/>
      <c r="R58" s="132"/>
      <c r="S58" s="132"/>
      <c r="T58" s="132"/>
      <c r="U58" s="132"/>
      <c r="V58" s="132"/>
      <c r="W58" s="132"/>
    </row>
    <row r="59" spans="1:23" ht="13.8" thickBot="1">
      <c r="A59" s="116" t="s">
        <v>12</v>
      </c>
      <c r="B59" s="86" t="s">
        <v>59</v>
      </c>
      <c r="C59" s="1327" t="s">
        <v>15</v>
      </c>
      <c r="D59" s="1328"/>
      <c r="E59" s="1329"/>
      <c r="F59" s="1329"/>
      <c r="G59" s="1330"/>
      <c r="H59" s="115">
        <f>H58+H56</f>
        <v>0</v>
      </c>
      <c r="I59" s="115">
        <f t="shared" ref="I59:M59" si="7">I58*1</f>
        <v>0</v>
      </c>
      <c r="J59" s="115">
        <f t="shared" si="7"/>
        <v>0</v>
      </c>
      <c r="K59" s="115">
        <f t="shared" si="7"/>
        <v>0</v>
      </c>
      <c r="L59" s="115">
        <f t="shared" si="7"/>
        <v>0</v>
      </c>
      <c r="M59" s="115">
        <f t="shared" si="7"/>
        <v>0</v>
      </c>
      <c r="N59" s="87"/>
      <c r="O59" s="117"/>
      <c r="P59" s="117"/>
      <c r="Q59" s="118"/>
      <c r="R59" s="5"/>
      <c r="S59" s="5"/>
      <c r="T59" s="5"/>
      <c r="U59" s="5"/>
      <c r="V59" s="5"/>
      <c r="W59" s="5"/>
    </row>
    <row r="60" spans="1:23" ht="13.8" thickBot="1">
      <c r="A60" s="116" t="s">
        <v>12</v>
      </c>
      <c r="B60" s="1356" t="s">
        <v>16</v>
      </c>
      <c r="C60" s="1356"/>
      <c r="D60" s="1356"/>
      <c r="E60" s="1356"/>
      <c r="F60" s="1356"/>
      <c r="G60" s="1357"/>
      <c r="H60" s="119">
        <f>H59+H53+H39+H30</f>
        <v>103.89999999999999</v>
      </c>
      <c r="I60" s="119">
        <f t="shared" ref="I60:M60" si="8">I59+I53+I39+I30</f>
        <v>0</v>
      </c>
      <c r="J60" s="119">
        <f t="shared" si="8"/>
        <v>0</v>
      </c>
      <c r="K60" s="119">
        <f t="shared" si="8"/>
        <v>53.099999999999994</v>
      </c>
      <c r="L60" s="119">
        <f t="shared" si="8"/>
        <v>87.5</v>
      </c>
      <c r="M60" s="119">
        <f t="shared" si="8"/>
        <v>87.5</v>
      </c>
      <c r="N60" s="71"/>
      <c r="O60" s="71"/>
      <c r="P60" s="71"/>
      <c r="Q60" s="72"/>
      <c r="R60" s="132"/>
      <c r="S60" s="132"/>
      <c r="T60" s="132"/>
      <c r="U60" s="132"/>
      <c r="V60" s="132"/>
      <c r="W60" s="132"/>
    </row>
    <row r="61" spans="1:23">
      <c r="A61" s="1"/>
      <c r="B61" s="1"/>
      <c r="C61" s="275"/>
      <c r="D61" s="435"/>
      <c r="E61" s="436"/>
      <c r="F61" s="5"/>
      <c r="G61" s="5"/>
      <c r="H61" s="5"/>
      <c r="I61" s="5"/>
      <c r="J61" s="5"/>
      <c r="K61" s="5"/>
      <c r="L61" s="5"/>
      <c r="M61" s="5"/>
      <c r="N61" s="1"/>
      <c r="O61" s="4"/>
      <c r="P61" s="1"/>
      <c r="Q61" s="1"/>
      <c r="R61" s="5"/>
      <c r="S61" s="5"/>
      <c r="T61" s="5"/>
      <c r="U61" s="5"/>
      <c r="V61" s="5"/>
      <c r="W61" s="5"/>
    </row>
    <row r="62" spans="1:23" ht="13.8" thickBot="1">
      <c r="A62" s="1"/>
      <c r="B62" s="1"/>
      <c r="C62" s="275"/>
      <c r="D62" s="435"/>
      <c r="E62" s="436"/>
      <c r="F62" s="1505" t="s">
        <v>18</v>
      </c>
      <c r="G62" s="1506"/>
      <c r="H62" s="1506"/>
      <c r="I62" s="1506"/>
      <c r="J62" s="1506"/>
      <c r="K62" s="1506"/>
      <c r="L62" s="1506"/>
      <c r="M62" s="1506"/>
      <c r="N62" s="1"/>
      <c r="O62" s="4"/>
      <c r="P62" s="1"/>
      <c r="Q62" s="1"/>
      <c r="R62" s="5"/>
      <c r="S62" s="5"/>
      <c r="T62" s="5"/>
      <c r="U62" s="5"/>
      <c r="V62" s="5"/>
      <c r="W62" s="5"/>
    </row>
    <row r="63" spans="1:23" ht="22.2" customHeight="1" thickBot="1">
      <c r="A63" s="1"/>
      <c r="B63" s="1"/>
      <c r="C63" s="1491" t="s">
        <v>19</v>
      </c>
      <c r="D63" s="1492"/>
      <c r="E63" s="1492"/>
      <c r="F63" s="1492"/>
      <c r="G63" s="1493"/>
      <c r="H63" s="1435" t="s">
        <v>284</v>
      </c>
      <c r="I63" s="1436"/>
      <c r="J63" s="1436"/>
      <c r="K63" s="1437"/>
      <c r="L63" s="5"/>
      <c r="M63" s="5"/>
      <c r="N63" s="1"/>
      <c r="O63" s="4"/>
      <c r="P63" s="1"/>
      <c r="Q63" s="1"/>
      <c r="R63" s="5"/>
      <c r="S63" s="5"/>
      <c r="T63" s="5"/>
      <c r="U63" s="5"/>
      <c r="V63" s="5"/>
      <c r="W63" s="5"/>
    </row>
    <row r="64" spans="1:23" ht="13.8" thickBot="1">
      <c r="A64" s="1"/>
      <c r="B64" s="1"/>
      <c r="C64" s="1471" t="s">
        <v>20</v>
      </c>
      <c r="D64" s="1472"/>
      <c r="E64" s="1472"/>
      <c r="F64" s="1472"/>
      <c r="G64" s="1473"/>
      <c r="H64" s="1474">
        <f>H65</f>
        <v>103</v>
      </c>
      <c r="I64" s="1475"/>
      <c r="J64" s="1475"/>
      <c r="K64" s="1476"/>
      <c r="L64" s="5"/>
      <c r="M64" s="5"/>
      <c r="N64" s="1"/>
      <c r="O64" s="4"/>
      <c r="P64" s="1"/>
      <c r="Q64" s="1"/>
      <c r="R64" s="5"/>
      <c r="S64" s="5"/>
      <c r="T64" s="5"/>
      <c r="U64" s="5"/>
      <c r="V64" s="5"/>
      <c r="W64" s="5"/>
    </row>
    <row r="65" spans="1:23">
      <c r="A65" s="1"/>
      <c r="B65" s="1"/>
      <c r="C65" s="1507" t="s">
        <v>128</v>
      </c>
      <c r="D65" s="1508"/>
      <c r="E65" s="1508"/>
      <c r="F65" s="1508"/>
      <c r="G65" s="1509"/>
      <c r="H65" s="1457">
        <v>103</v>
      </c>
      <c r="I65" s="1458"/>
      <c r="J65" s="1458"/>
      <c r="K65" s="1459"/>
      <c r="L65" s="5"/>
      <c r="M65" s="5"/>
      <c r="N65" s="1"/>
      <c r="O65" s="4"/>
      <c r="P65" s="1"/>
      <c r="Q65" s="1"/>
      <c r="R65" s="5"/>
      <c r="S65" s="5"/>
      <c r="T65" s="5"/>
      <c r="U65" s="5"/>
      <c r="V65" s="5"/>
      <c r="W65" s="5"/>
    </row>
    <row r="66" spans="1:23">
      <c r="A66" s="1"/>
      <c r="B66" s="1"/>
      <c r="C66" s="1484" t="s">
        <v>129</v>
      </c>
      <c r="D66" s="1485"/>
      <c r="E66" s="1485"/>
      <c r="F66" s="1485"/>
      <c r="G66" s="1486"/>
      <c r="H66" s="1487"/>
      <c r="I66" s="1477"/>
      <c r="J66" s="1477"/>
      <c r="K66" s="1478"/>
      <c r="L66" s="5"/>
      <c r="M66" s="5"/>
      <c r="N66" s="1"/>
      <c r="O66" s="4"/>
      <c r="P66" s="1"/>
      <c r="Q66" s="1"/>
      <c r="R66" s="5"/>
      <c r="S66" s="5"/>
      <c r="T66" s="5"/>
      <c r="U66" s="5"/>
      <c r="V66" s="5"/>
      <c r="W66" s="5"/>
    </row>
    <row r="67" spans="1:23">
      <c r="A67" s="1"/>
      <c r="B67" s="1"/>
      <c r="C67" s="1465" t="s">
        <v>283</v>
      </c>
      <c r="D67" s="1466"/>
      <c r="E67" s="1466"/>
      <c r="F67" s="1466"/>
      <c r="G67" s="1488"/>
      <c r="H67" s="1487"/>
      <c r="I67" s="1477"/>
      <c r="J67" s="1477"/>
      <c r="K67" s="1478"/>
      <c r="L67" s="5"/>
      <c r="M67" s="5"/>
      <c r="N67" s="1"/>
      <c r="O67" s="4"/>
      <c r="P67" s="1"/>
      <c r="Q67" s="1"/>
      <c r="R67" s="5"/>
      <c r="S67" s="5"/>
      <c r="T67" s="5"/>
      <c r="U67" s="5"/>
      <c r="V67" s="5"/>
      <c r="W67" s="5"/>
    </row>
    <row r="68" spans="1:23">
      <c r="A68" s="1"/>
      <c r="B68" s="1"/>
      <c r="C68" s="1465" t="s">
        <v>130</v>
      </c>
      <c r="D68" s="1466"/>
      <c r="E68" s="1466"/>
      <c r="F68" s="1466"/>
      <c r="G68" s="1488"/>
      <c r="H68" s="1487"/>
      <c r="I68" s="1477"/>
      <c r="J68" s="1477"/>
      <c r="K68" s="1478"/>
      <c r="L68" s="5"/>
      <c r="M68" s="5"/>
      <c r="N68" s="1"/>
      <c r="O68" s="4"/>
      <c r="P68" s="1"/>
      <c r="Q68" s="1"/>
      <c r="R68" s="5"/>
      <c r="S68" s="5"/>
      <c r="T68" s="5"/>
      <c r="U68" s="5"/>
      <c r="V68" s="5"/>
      <c r="W68" s="5"/>
    </row>
    <row r="69" spans="1:23" ht="13.8" thickBot="1">
      <c r="A69" s="1"/>
      <c r="B69" s="1"/>
      <c r="C69" s="1484" t="s">
        <v>131</v>
      </c>
      <c r="D69" s="1485"/>
      <c r="E69" s="1485"/>
      <c r="F69" s="1485"/>
      <c r="G69" s="1486"/>
      <c r="H69" s="1487"/>
      <c r="I69" s="1477"/>
      <c r="J69" s="1477"/>
      <c r="K69" s="1478"/>
      <c r="L69" s="5"/>
      <c r="M69" s="5"/>
      <c r="N69" s="1"/>
      <c r="O69" s="4"/>
      <c r="P69" s="1"/>
      <c r="Q69" s="1"/>
      <c r="R69" s="5"/>
      <c r="S69" s="5"/>
      <c r="T69" s="5"/>
      <c r="U69" s="5"/>
      <c r="V69" s="5"/>
      <c r="W69" s="5"/>
    </row>
    <row r="70" spans="1:23" ht="13.8" thickBot="1">
      <c r="A70" s="1"/>
      <c r="B70" s="1"/>
      <c r="C70" s="1471" t="s">
        <v>21</v>
      </c>
      <c r="D70" s="1472"/>
      <c r="E70" s="1472"/>
      <c r="F70" s="1472"/>
      <c r="G70" s="1473"/>
      <c r="H70" s="1474">
        <f>SUM(H71:K73)</f>
        <v>0.9</v>
      </c>
      <c r="I70" s="1475"/>
      <c r="J70" s="1475"/>
      <c r="K70" s="1476"/>
      <c r="L70" s="5"/>
      <c r="M70" s="5"/>
      <c r="N70" s="1"/>
      <c r="O70" s="4"/>
      <c r="P70" s="1"/>
      <c r="Q70" s="1"/>
      <c r="R70" s="5"/>
      <c r="S70" s="5"/>
      <c r="T70" s="5"/>
      <c r="U70" s="5"/>
      <c r="V70" s="5"/>
      <c r="W70" s="5"/>
    </row>
    <row r="71" spans="1:23">
      <c r="A71" s="1"/>
      <c r="B71" s="1"/>
      <c r="C71" s="1465" t="s">
        <v>132</v>
      </c>
      <c r="D71" s="1579"/>
      <c r="E71" s="1579"/>
      <c r="F71" s="1579"/>
      <c r="G71" s="1580"/>
      <c r="H71" s="1482">
        <v>0.9</v>
      </c>
      <c r="I71" s="1482"/>
      <c r="J71" s="1482"/>
      <c r="K71" s="1483"/>
      <c r="L71" s="5"/>
      <c r="M71" s="5"/>
      <c r="N71" s="1"/>
      <c r="O71" s="4"/>
      <c r="P71" s="1"/>
      <c r="Q71" s="1"/>
      <c r="R71" s="5"/>
      <c r="S71" s="5"/>
      <c r="T71" s="5"/>
      <c r="U71" s="5"/>
      <c r="V71" s="5"/>
      <c r="W71" s="5"/>
    </row>
    <row r="72" spans="1:23">
      <c r="A72" s="1"/>
      <c r="B72" s="1"/>
      <c r="C72" s="1479" t="s">
        <v>133</v>
      </c>
      <c r="D72" s="1480"/>
      <c r="E72" s="1480"/>
      <c r="F72" s="1480"/>
      <c r="G72" s="1481"/>
      <c r="H72" s="1477">
        <v>0</v>
      </c>
      <c r="I72" s="1477"/>
      <c r="J72" s="1477"/>
      <c r="K72" s="1478"/>
      <c r="L72" s="5"/>
      <c r="M72" s="5"/>
      <c r="N72" s="1"/>
      <c r="O72" s="4"/>
      <c r="P72" s="1"/>
      <c r="Q72" s="1"/>
      <c r="R72" s="5"/>
      <c r="S72" s="5"/>
      <c r="T72" s="5"/>
      <c r="U72" s="5"/>
      <c r="V72" s="5"/>
      <c r="W72" s="5"/>
    </row>
    <row r="73" spans="1:23" ht="13.8" thickBot="1">
      <c r="A73" s="1"/>
      <c r="B73" s="1"/>
      <c r="C73" s="1465" t="s">
        <v>134</v>
      </c>
      <c r="D73" s="1466"/>
      <c r="E73" s="1466"/>
      <c r="F73" s="1466"/>
      <c r="G73" s="1467"/>
      <c r="H73" s="1477"/>
      <c r="I73" s="1477"/>
      <c r="J73" s="1477"/>
      <c r="K73" s="1478"/>
      <c r="L73" s="5"/>
      <c r="M73" s="5"/>
      <c r="N73" s="1"/>
      <c r="O73" s="4"/>
      <c r="P73" s="1"/>
      <c r="Q73" s="1"/>
      <c r="R73" s="5"/>
      <c r="S73" s="5"/>
      <c r="T73" s="5"/>
      <c r="U73" s="5"/>
      <c r="V73" s="5"/>
      <c r="W73" s="5"/>
    </row>
    <row r="74" spans="1:23" ht="13.8" thickBot="1">
      <c r="A74" s="1"/>
      <c r="B74" s="1"/>
      <c r="C74" s="1460" t="s">
        <v>22</v>
      </c>
      <c r="D74" s="1461"/>
      <c r="E74" s="1461"/>
      <c r="F74" s="1461"/>
      <c r="G74" s="1462"/>
      <c r="H74" s="1463">
        <f>H70+H64</f>
        <v>103.9</v>
      </c>
      <c r="I74" s="1463"/>
      <c r="J74" s="1463"/>
      <c r="K74" s="1464"/>
      <c r="L74" s="1"/>
      <c r="M74" s="1"/>
      <c r="N74" s="1"/>
      <c r="O74" s="4"/>
      <c r="P74" s="1"/>
      <c r="Q74" s="1"/>
      <c r="R74" s="5"/>
      <c r="S74" s="5"/>
      <c r="T74" s="5"/>
      <c r="U74" s="5"/>
      <c r="V74" s="5"/>
      <c r="W74" s="5"/>
    </row>
  </sheetData>
  <mergeCells count="138">
    <mergeCell ref="C74:G74"/>
    <mergeCell ref="H74:K74"/>
    <mergeCell ref="C71:G71"/>
    <mergeCell ref="H71:K71"/>
    <mergeCell ref="C72:G72"/>
    <mergeCell ref="H72:K72"/>
    <mergeCell ref="C73:G73"/>
    <mergeCell ref="H73:K73"/>
    <mergeCell ref="C68:G68"/>
    <mergeCell ref="H68:K68"/>
    <mergeCell ref="C69:G69"/>
    <mergeCell ref="H69:K69"/>
    <mergeCell ref="C70:G70"/>
    <mergeCell ref="H70:K70"/>
    <mergeCell ref="C65:G65"/>
    <mergeCell ref="H65:K65"/>
    <mergeCell ref="C66:G66"/>
    <mergeCell ref="H66:K66"/>
    <mergeCell ref="C67:G67"/>
    <mergeCell ref="H67:K67"/>
    <mergeCell ref="C59:G59"/>
    <mergeCell ref="B60:G60"/>
    <mergeCell ref="F62:M62"/>
    <mergeCell ref="C63:G63"/>
    <mergeCell ref="H63:K63"/>
    <mergeCell ref="C64:G64"/>
    <mergeCell ref="H64:K64"/>
    <mergeCell ref="A57:A58"/>
    <mergeCell ref="B57:B58"/>
    <mergeCell ref="C57:C58"/>
    <mergeCell ref="D57:D58"/>
    <mergeCell ref="E57:E58"/>
    <mergeCell ref="F57:F58"/>
    <mergeCell ref="C53:G53"/>
    <mergeCell ref="C54:Q54"/>
    <mergeCell ref="A55:A56"/>
    <mergeCell ref="B55:B56"/>
    <mergeCell ref="C55:C56"/>
    <mergeCell ref="D55:D56"/>
    <mergeCell ref="E55:E56"/>
    <mergeCell ref="F55:F56"/>
    <mergeCell ref="N48:N49"/>
    <mergeCell ref="A50:A52"/>
    <mergeCell ref="B50:B52"/>
    <mergeCell ref="C50:C52"/>
    <mergeCell ref="D50:D52"/>
    <mergeCell ref="E50:E52"/>
    <mergeCell ref="F50:F52"/>
    <mergeCell ref="N50:N52"/>
    <mergeCell ref="A45:A49"/>
    <mergeCell ref="B45:B49"/>
    <mergeCell ref="C45:C49"/>
    <mergeCell ref="D45:D49"/>
    <mergeCell ref="E45:E49"/>
    <mergeCell ref="F45:F49"/>
    <mergeCell ref="C39:G39"/>
    <mergeCell ref="C40:Q40"/>
    <mergeCell ref="A41:A44"/>
    <mergeCell ref="B41:B44"/>
    <mergeCell ref="C41:C44"/>
    <mergeCell ref="D41:D44"/>
    <mergeCell ref="E41:E44"/>
    <mergeCell ref="F41:F44"/>
    <mergeCell ref="N43:N44"/>
    <mergeCell ref="A37:A38"/>
    <mergeCell ref="B37:B38"/>
    <mergeCell ref="C37:C38"/>
    <mergeCell ref="D37:D38"/>
    <mergeCell ref="E37:E38"/>
    <mergeCell ref="F37:F38"/>
    <mergeCell ref="A35:A36"/>
    <mergeCell ref="B35:B36"/>
    <mergeCell ref="C35:C36"/>
    <mergeCell ref="D35:D36"/>
    <mergeCell ref="E35:E36"/>
    <mergeCell ref="F35:F36"/>
    <mergeCell ref="C31:Q31"/>
    <mergeCell ref="A32:A34"/>
    <mergeCell ref="B32:B34"/>
    <mergeCell ref="C32:C34"/>
    <mergeCell ref="D32:D34"/>
    <mergeCell ref="E32:E34"/>
    <mergeCell ref="F32:F34"/>
    <mergeCell ref="N24:N26"/>
    <mergeCell ref="D27:D29"/>
    <mergeCell ref="E27:E29"/>
    <mergeCell ref="F27:F29"/>
    <mergeCell ref="N27:N29"/>
    <mergeCell ref="C30:G30"/>
    <mergeCell ref="C22:C23"/>
    <mergeCell ref="D22:D23"/>
    <mergeCell ref="E22:E23"/>
    <mergeCell ref="F22:F23"/>
    <mergeCell ref="D24:D26"/>
    <mergeCell ref="E24:E26"/>
    <mergeCell ref="F24:F26"/>
    <mergeCell ref="C16:C19"/>
    <mergeCell ref="D16:D19"/>
    <mergeCell ref="E16:E19"/>
    <mergeCell ref="F16:F19"/>
    <mergeCell ref="N17:N19"/>
    <mergeCell ref="C20:C21"/>
    <mergeCell ref="D20:D21"/>
    <mergeCell ref="E20:E21"/>
    <mergeCell ref="F20:F21"/>
    <mergeCell ref="C12:C13"/>
    <mergeCell ref="D12:D13"/>
    <mergeCell ref="E12:E13"/>
    <mergeCell ref="F12:F13"/>
    <mergeCell ref="C14:C15"/>
    <mergeCell ref="D14:D15"/>
    <mergeCell ref="E14:E15"/>
    <mergeCell ref="F14:F15"/>
    <mergeCell ref="B7:Q7"/>
    <mergeCell ref="C8:Q8"/>
    <mergeCell ref="C9:C11"/>
    <mergeCell ref="D9:D11"/>
    <mergeCell ref="E9:E11"/>
    <mergeCell ref="F9:F11"/>
    <mergeCell ref="N10:N11"/>
    <mergeCell ref="L4:L6"/>
    <mergeCell ref="M4:M6"/>
    <mergeCell ref="N4:Q4"/>
    <mergeCell ref="H5:H6"/>
    <mergeCell ref="I5:J5"/>
    <mergeCell ref="K5:K6"/>
    <mergeCell ref="N5:N6"/>
    <mergeCell ref="O5:Q5"/>
    <mergeCell ref="L1:Q1"/>
    <mergeCell ref="D3:W3"/>
    <mergeCell ref="A4:A6"/>
    <mergeCell ref="B4:B6"/>
    <mergeCell ref="C4:C6"/>
    <mergeCell ref="D4:D6"/>
    <mergeCell ref="E4:E6"/>
    <mergeCell ref="F4:F6"/>
    <mergeCell ref="G4:G6"/>
    <mergeCell ref="H4:K4"/>
  </mergeCells>
  <pageMargins left="0.7" right="0.7" top="0.75" bottom="0.75" header="0.3" footer="0.3"/>
  <pageSetup paperSize="9"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5"/>
  <sheetViews>
    <sheetView tabSelected="1" zoomScaleNormal="100" workbookViewId="0">
      <selection activeCell="T5" sqref="T5"/>
    </sheetView>
  </sheetViews>
  <sheetFormatPr defaultColWidth="9.109375" defaultRowHeight="10.199999999999999"/>
  <cols>
    <col min="1" max="1" width="2.6640625" style="1" customWidth="1"/>
    <col min="2" max="3" width="2.5546875" style="1" customWidth="1"/>
    <col min="4" max="4" width="37.88671875" style="1" customWidth="1"/>
    <col min="5" max="5" width="7.6640625" style="2" customWidth="1"/>
    <col min="6" max="6" width="4.44140625" style="1" customWidth="1"/>
    <col min="7" max="7" width="6" style="3" customWidth="1"/>
    <col min="8" max="8" width="5.5546875" style="1" customWidth="1"/>
    <col min="9" max="9" width="4.6640625" style="1" customWidth="1"/>
    <col min="10" max="10" width="4" style="1" customWidth="1"/>
    <col min="11" max="11" width="4.5546875" style="1" customWidth="1"/>
    <col min="12" max="13" width="4.88671875" style="1" customWidth="1"/>
    <col min="14" max="14" width="25.6640625" style="1" customWidth="1"/>
    <col min="15" max="15" width="4.5546875" style="4" customWidth="1"/>
    <col min="16" max="16" width="4.33203125" style="1" customWidth="1"/>
    <col min="17" max="17" width="4.5546875" style="1" customWidth="1"/>
    <col min="18" max="16384" width="9.109375" style="5"/>
  </cols>
  <sheetData>
    <row r="1" spans="1:23" ht="45.75" customHeight="1">
      <c r="L1" s="1581" t="s">
        <v>882</v>
      </c>
      <c r="M1" s="1582"/>
      <c r="N1" s="1582"/>
      <c r="O1" s="1582"/>
      <c r="P1" s="1582"/>
      <c r="Q1" s="1582"/>
    </row>
    <row r="2" spans="1:23" ht="12.75" customHeight="1">
      <c r="B2" s="121"/>
      <c r="C2" s="121"/>
      <c r="D2" s="466"/>
      <c r="E2" s="438" t="s">
        <v>305</v>
      </c>
      <c r="F2" s="437"/>
      <c r="G2" s="439"/>
      <c r="H2" s="437"/>
      <c r="I2" s="437"/>
      <c r="J2" s="437"/>
      <c r="K2" s="466"/>
      <c r="L2" s="467"/>
      <c r="M2" s="466"/>
      <c r="N2" s="466"/>
      <c r="O2" s="466"/>
      <c r="P2" s="466"/>
      <c r="Q2" s="466"/>
      <c r="R2" s="468"/>
      <c r="S2" s="468"/>
      <c r="T2" s="468"/>
      <c r="U2" s="468"/>
      <c r="V2" s="468"/>
      <c r="W2" s="468"/>
    </row>
    <row r="3" spans="1:23" ht="16.5" customHeight="1">
      <c r="A3" s="140"/>
      <c r="B3" s="469"/>
      <c r="C3" s="469"/>
      <c r="D3" s="1583" t="s">
        <v>57</v>
      </c>
      <c r="E3" s="1583"/>
      <c r="F3" s="1583"/>
      <c r="G3" s="1583"/>
      <c r="H3" s="1583"/>
      <c r="I3" s="1583"/>
      <c r="J3" s="1583"/>
      <c r="K3" s="1583"/>
      <c r="L3" s="1583"/>
      <c r="M3" s="1583"/>
      <c r="N3" s="1583"/>
      <c r="O3" s="1583"/>
      <c r="P3" s="1583"/>
      <c r="Q3" s="1583"/>
      <c r="R3" s="1583"/>
      <c r="S3" s="1583"/>
      <c r="T3" s="1583"/>
      <c r="U3" s="1583"/>
      <c r="V3" s="1583"/>
      <c r="W3" s="1583"/>
    </row>
    <row r="4" spans="1:23" ht="1.5" customHeight="1" thickBot="1">
      <c r="O4" s="470"/>
    </row>
    <row r="5" spans="1:23" ht="36.75" customHeight="1">
      <c r="A5" s="1391" t="s">
        <v>0</v>
      </c>
      <c r="B5" s="1394" t="s">
        <v>1</v>
      </c>
      <c r="C5" s="1394" t="s">
        <v>2</v>
      </c>
      <c r="D5" s="1397" t="s">
        <v>3</v>
      </c>
      <c r="E5" s="1400" t="s">
        <v>4</v>
      </c>
      <c r="F5" s="1427" t="s">
        <v>5</v>
      </c>
      <c r="G5" s="1449" t="s">
        <v>6</v>
      </c>
      <c r="H5" s="1435" t="s">
        <v>137</v>
      </c>
      <c r="I5" s="1436"/>
      <c r="J5" s="1436"/>
      <c r="K5" s="1437"/>
      <c r="L5" s="1446" t="s">
        <v>293</v>
      </c>
      <c r="M5" s="1411" t="s">
        <v>306</v>
      </c>
      <c r="N5" s="1414" t="s">
        <v>23</v>
      </c>
      <c r="O5" s="1415"/>
      <c r="P5" s="1415"/>
      <c r="Q5" s="1416"/>
    </row>
    <row r="6" spans="1:23" ht="15" customHeight="1">
      <c r="A6" s="1392"/>
      <c r="B6" s="1395"/>
      <c r="C6" s="1395"/>
      <c r="D6" s="1398"/>
      <c r="E6" s="1401"/>
      <c r="F6" s="1428"/>
      <c r="G6" s="1450"/>
      <c r="H6" s="1452" t="s">
        <v>7</v>
      </c>
      <c r="I6" s="1454" t="s">
        <v>8</v>
      </c>
      <c r="J6" s="1454"/>
      <c r="K6" s="1433" t="s">
        <v>9</v>
      </c>
      <c r="L6" s="1447"/>
      <c r="M6" s="1412"/>
      <c r="N6" s="1442" t="s">
        <v>56</v>
      </c>
      <c r="O6" s="1444" t="s">
        <v>10</v>
      </c>
      <c r="P6" s="1444"/>
      <c r="Q6" s="1445"/>
    </row>
    <row r="7" spans="1:23" ht="90" customHeight="1" thickBot="1">
      <c r="A7" s="1393"/>
      <c r="B7" s="1396"/>
      <c r="C7" s="1396"/>
      <c r="D7" s="1399"/>
      <c r="E7" s="1402"/>
      <c r="F7" s="1429"/>
      <c r="G7" s="1451"/>
      <c r="H7" s="1453"/>
      <c r="I7" s="216" t="s">
        <v>7</v>
      </c>
      <c r="J7" s="34" t="s">
        <v>11</v>
      </c>
      <c r="K7" s="1434"/>
      <c r="L7" s="1448"/>
      <c r="M7" s="1413"/>
      <c r="N7" s="1443"/>
      <c r="O7" s="7" t="s">
        <v>125</v>
      </c>
      <c r="P7" s="7" t="s">
        <v>126</v>
      </c>
      <c r="Q7" s="8" t="s">
        <v>140</v>
      </c>
    </row>
    <row r="8" spans="1:23" ht="14.25" customHeight="1" thickBot="1">
      <c r="A8" s="40" t="s">
        <v>12</v>
      </c>
      <c r="B8" s="1438" t="s">
        <v>307</v>
      </c>
      <c r="C8" s="1438"/>
      <c r="D8" s="1438"/>
      <c r="E8" s="1438"/>
      <c r="F8" s="1438"/>
      <c r="G8" s="1438"/>
      <c r="H8" s="1438"/>
      <c r="I8" s="1438"/>
      <c r="J8" s="1438"/>
      <c r="K8" s="1438"/>
      <c r="L8" s="1438"/>
      <c r="M8" s="1438"/>
      <c r="N8" s="1438"/>
      <c r="O8" s="1438"/>
      <c r="P8" s="1438"/>
      <c r="Q8" s="1439"/>
      <c r="R8" s="132"/>
      <c r="S8" s="132"/>
      <c r="T8" s="132"/>
      <c r="U8" s="132"/>
      <c r="V8" s="132"/>
      <c r="W8" s="132"/>
    </row>
    <row r="9" spans="1:23" ht="14.25" customHeight="1" thickBot="1">
      <c r="A9" s="41" t="s">
        <v>12</v>
      </c>
      <c r="B9" s="42" t="s">
        <v>12</v>
      </c>
      <c r="C9" s="1440" t="s">
        <v>308</v>
      </c>
      <c r="D9" s="1440"/>
      <c r="E9" s="1440"/>
      <c r="F9" s="1440"/>
      <c r="G9" s="1440"/>
      <c r="H9" s="1440"/>
      <c r="I9" s="1440"/>
      <c r="J9" s="1440"/>
      <c r="K9" s="1440"/>
      <c r="L9" s="1440"/>
      <c r="M9" s="1440"/>
      <c r="N9" s="1440"/>
      <c r="O9" s="1440"/>
      <c r="P9" s="1440"/>
      <c r="Q9" s="1441"/>
      <c r="R9" s="132"/>
      <c r="S9" s="132"/>
      <c r="T9" s="132"/>
      <c r="U9" s="132"/>
      <c r="V9" s="132"/>
      <c r="W9" s="132"/>
    </row>
    <row r="10" spans="1:23" ht="14.25" customHeight="1">
      <c r="A10" s="1417" t="s">
        <v>12</v>
      </c>
      <c r="B10" s="1420" t="s">
        <v>12</v>
      </c>
      <c r="C10" s="1345" t="s">
        <v>12</v>
      </c>
      <c r="D10" s="1424" t="s">
        <v>309</v>
      </c>
      <c r="E10" s="1342" t="s">
        <v>89</v>
      </c>
      <c r="F10" s="1430" t="s">
        <v>69</v>
      </c>
      <c r="G10" s="82" t="s">
        <v>61</v>
      </c>
      <c r="H10" s="459">
        <v>24.5</v>
      </c>
      <c r="I10" s="460"/>
      <c r="J10" s="460"/>
      <c r="K10" s="461"/>
      <c r="L10" s="462">
        <v>20</v>
      </c>
      <c r="M10" s="463">
        <v>20</v>
      </c>
      <c r="N10" s="471" t="s">
        <v>310</v>
      </c>
      <c r="O10" s="545"/>
      <c r="P10" s="545"/>
      <c r="Q10" s="534"/>
      <c r="R10" s="132"/>
      <c r="S10" s="132"/>
      <c r="T10" s="132"/>
      <c r="U10" s="132"/>
      <c r="V10" s="132"/>
      <c r="W10" s="132"/>
    </row>
    <row r="11" spans="1:23" ht="14.25" customHeight="1" thickBot="1">
      <c r="A11" s="1418"/>
      <c r="B11" s="1421"/>
      <c r="C11" s="1423"/>
      <c r="D11" s="1425"/>
      <c r="E11" s="1355"/>
      <c r="F11" s="1431"/>
      <c r="G11" s="142"/>
      <c r="H11" s="127"/>
      <c r="I11" s="128"/>
      <c r="J11" s="128"/>
      <c r="K11" s="129"/>
      <c r="L11" s="143"/>
      <c r="M11" s="144"/>
      <c r="N11" s="472"/>
      <c r="O11" s="473">
        <v>50</v>
      </c>
      <c r="P11" s="473">
        <v>50</v>
      </c>
      <c r="Q11" s="474">
        <v>50</v>
      </c>
      <c r="R11" s="132"/>
      <c r="S11" s="132"/>
      <c r="T11" s="133"/>
      <c r="U11" s="132"/>
      <c r="V11" s="132"/>
      <c r="W11" s="132"/>
    </row>
    <row r="12" spans="1:23" ht="44.4" customHeight="1" thickBot="1">
      <c r="A12" s="1419"/>
      <c r="B12" s="1422"/>
      <c r="C12" s="1346"/>
      <c r="D12" s="1426"/>
      <c r="E12" s="1341"/>
      <c r="F12" s="1432"/>
      <c r="G12" s="9" t="s">
        <v>13</v>
      </c>
      <c r="H12" s="11">
        <f>H10+H11</f>
        <v>24.5</v>
      </c>
      <c r="I12" s="11"/>
      <c r="J12" s="11"/>
      <c r="K12" s="11"/>
      <c r="L12" s="11">
        <f>L10+L11</f>
        <v>20</v>
      </c>
      <c r="M12" s="11">
        <f>M10+M11</f>
        <v>20</v>
      </c>
      <c r="N12" s="434" t="s">
        <v>876</v>
      </c>
      <c r="O12" s="475">
        <v>600</v>
      </c>
      <c r="P12" s="475">
        <v>600</v>
      </c>
      <c r="Q12" s="476">
        <v>600</v>
      </c>
      <c r="R12" s="134"/>
      <c r="S12" s="132"/>
      <c r="T12" s="133"/>
      <c r="U12" s="132"/>
      <c r="V12" s="132"/>
      <c r="W12" s="132"/>
    </row>
    <row r="13" spans="1:23" ht="15" customHeight="1">
      <c r="A13" s="1417" t="s">
        <v>12</v>
      </c>
      <c r="B13" s="1420" t="s">
        <v>12</v>
      </c>
      <c r="C13" s="1345" t="s">
        <v>14</v>
      </c>
      <c r="D13" s="1351" t="s">
        <v>311</v>
      </c>
      <c r="E13" s="1342" t="s">
        <v>89</v>
      </c>
      <c r="F13" s="1430" t="s">
        <v>69</v>
      </c>
      <c r="G13" s="82" t="s">
        <v>61</v>
      </c>
      <c r="H13" s="477">
        <v>0</v>
      </c>
      <c r="I13" s="478"/>
      <c r="J13" s="478"/>
      <c r="K13" s="479"/>
      <c r="L13" s="477"/>
      <c r="M13" s="1279"/>
      <c r="N13" s="1587" t="s">
        <v>312</v>
      </c>
      <c r="O13" s="480" t="s">
        <v>99</v>
      </c>
      <c r="P13" s="480" t="s">
        <v>99</v>
      </c>
      <c r="Q13" s="481" t="s">
        <v>99</v>
      </c>
      <c r="R13" s="134"/>
      <c r="S13" s="132"/>
      <c r="T13" s="133"/>
      <c r="U13" s="132"/>
      <c r="V13" s="132"/>
      <c r="W13" s="132"/>
    </row>
    <row r="14" spans="1:23" ht="25.8" customHeight="1" thickBot="1">
      <c r="A14" s="1419"/>
      <c r="B14" s="1422"/>
      <c r="C14" s="1346"/>
      <c r="D14" s="1353"/>
      <c r="E14" s="1341"/>
      <c r="F14" s="1432"/>
      <c r="G14" s="9" t="s">
        <v>13</v>
      </c>
      <c r="H14" s="482">
        <f>H13*1</f>
        <v>0</v>
      </c>
      <c r="I14" s="483">
        <v>0</v>
      </c>
      <c r="J14" s="483"/>
      <c r="K14" s="484">
        <v>0</v>
      </c>
      <c r="L14" s="11"/>
      <c r="M14" s="1280"/>
      <c r="N14" s="1588"/>
      <c r="O14" s="485"/>
      <c r="P14" s="485"/>
      <c r="Q14" s="486"/>
      <c r="R14" s="134"/>
      <c r="S14" s="132"/>
      <c r="T14" s="133"/>
      <c r="U14" s="132"/>
      <c r="V14" s="132"/>
      <c r="W14" s="132"/>
    </row>
    <row r="15" spans="1:23" ht="14.25" customHeight="1">
      <c r="A15" s="21" t="s">
        <v>12</v>
      </c>
      <c r="B15" s="1250" t="s">
        <v>12</v>
      </c>
      <c r="C15" s="1405" t="s">
        <v>58</v>
      </c>
      <c r="D15" s="1351" t="s">
        <v>313</v>
      </c>
      <c r="E15" s="1342" t="s">
        <v>89</v>
      </c>
      <c r="F15" s="1407" t="s">
        <v>69</v>
      </c>
      <c r="G15" s="14" t="s">
        <v>61</v>
      </c>
      <c r="H15" s="16">
        <v>7.4</v>
      </c>
      <c r="I15" s="15"/>
      <c r="J15" s="15"/>
      <c r="K15" s="17"/>
      <c r="L15" s="18">
        <v>5</v>
      </c>
      <c r="M15" s="19">
        <v>5</v>
      </c>
      <c r="N15" s="1589" t="s">
        <v>314</v>
      </c>
      <c r="O15" s="1143">
        <v>2200</v>
      </c>
      <c r="P15" s="1143">
        <v>2000</v>
      </c>
      <c r="Q15" s="289">
        <v>2000</v>
      </c>
      <c r="R15" s="134"/>
      <c r="S15" s="132"/>
      <c r="T15" s="133"/>
      <c r="U15" s="132"/>
      <c r="V15" s="132"/>
      <c r="W15" s="132"/>
    </row>
    <row r="16" spans="1:23" ht="17.399999999999999" customHeight="1">
      <c r="A16" s="43"/>
      <c r="B16" s="1236"/>
      <c r="C16" s="1382"/>
      <c r="D16" s="1352"/>
      <c r="E16" s="1355"/>
      <c r="F16" s="1409"/>
      <c r="G16" s="1224"/>
      <c r="H16" s="83"/>
      <c r="I16" s="84"/>
      <c r="J16" s="84"/>
      <c r="K16" s="409"/>
      <c r="L16" s="410"/>
      <c r="M16" s="85"/>
      <c r="N16" s="1590"/>
      <c r="O16" s="489"/>
      <c r="P16" s="489"/>
      <c r="Q16" s="490"/>
      <c r="R16" s="134"/>
      <c r="S16" s="132"/>
      <c r="T16" s="133"/>
      <c r="U16" s="132"/>
      <c r="V16" s="132"/>
      <c r="W16" s="132"/>
    </row>
    <row r="17" spans="1:23" ht="15" customHeight="1" thickBot="1">
      <c r="A17" s="24"/>
      <c r="B17" s="23"/>
      <c r="C17" s="1406"/>
      <c r="D17" s="1353"/>
      <c r="E17" s="1341"/>
      <c r="F17" s="1408"/>
      <c r="G17" s="9" t="s">
        <v>13</v>
      </c>
      <c r="H17" s="10">
        <f>H15*1</f>
        <v>7.4</v>
      </c>
      <c r="I17" s="10">
        <f>I15</f>
        <v>0</v>
      </c>
      <c r="J17" s="10"/>
      <c r="K17" s="12">
        <f>K15</f>
        <v>0</v>
      </c>
      <c r="L17" s="12">
        <f>L15*1</f>
        <v>5</v>
      </c>
      <c r="M17" s="12">
        <f>M15*1</f>
        <v>5</v>
      </c>
      <c r="N17" s="434"/>
      <c r="O17" s="473"/>
      <c r="P17" s="473"/>
      <c r="Q17" s="474"/>
      <c r="R17" s="134"/>
      <c r="S17" s="132"/>
      <c r="T17" s="133"/>
      <c r="U17" s="132"/>
      <c r="V17" s="132"/>
      <c r="W17" s="132"/>
    </row>
    <row r="18" spans="1:23" ht="16.5" customHeight="1" thickBot="1">
      <c r="A18" s="491" t="s">
        <v>12</v>
      </c>
      <c r="B18" s="492" t="s">
        <v>12</v>
      </c>
      <c r="C18" s="1584" t="s">
        <v>15</v>
      </c>
      <c r="D18" s="1585"/>
      <c r="E18" s="1585"/>
      <c r="F18" s="1585"/>
      <c r="G18" s="1586"/>
      <c r="H18" s="493">
        <f t="shared" ref="H18:M18" si="0">H17+H12+H14</f>
        <v>31.9</v>
      </c>
      <c r="I18" s="493">
        <f t="shared" si="0"/>
        <v>0</v>
      </c>
      <c r="J18" s="493">
        <f t="shared" si="0"/>
        <v>0</v>
      </c>
      <c r="K18" s="493">
        <f t="shared" si="0"/>
        <v>0</v>
      </c>
      <c r="L18" s="493">
        <f t="shared" si="0"/>
        <v>25</v>
      </c>
      <c r="M18" s="493">
        <f t="shared" si="0"/>
        <v>25</v>
      </c>
      <c r="N18" s="494"/>
      <c r="O18" s="495"/>
      <c r="P18" s="495"/>
      <c r="Q18" s="496"/>
      <c r="R18" s="134"/>
      <c r="S18" s="132"/>
      <c r="T18" s="132"/>
      <c r="U18" s="132"/>
      <c r="V18" s="132"/>
      <c r="W18" s="132"/>
    </row>
    <row r="19" spans="1:23" ht="15.75" customHeight="1" thickBot="1">
      <c r="A19" s="41" t="s">
        <v>12</v>
      </c>
      <c r="B19" s="42" t="s">
        <v>14</v>
      </c>
      <c r="C19" s="1363" t="s">
        <v>315</v>
      </c>
      <c r="D19" s="1364"/>
      <c r="E19" s="1364"/>
      <c r="F19" s="1364"/>
      <c r="G19" s="1364"/>
      <c r="H19" s="1364"/>
      <c r="I19" s="1364"/>
      <c r="J19" s="1364"/>
      <c r="K19" s="1364"/>
      <c r="L19" s="1364"/>
      <c r="M19" s="1364"/>
      <c r="N19" s="1364"/>
      <c r="O19" s="1364"/>
      <c r="P19" s="1364"/>
      <c r="Q19" s="1366"/>
      <c r="R19" s="132"/>
      <c r="S19" s="132"/>
      <c r="T19" s="132"/>
      <c r="U19" s="132"/>
      <c r="V19" s="132"/>
      <c r="W19" s="132"/>
    </row>
    <row r="20" spans="1:23" ht="48.75" customHeight="1">
      <c r="A20" s="1376" t="s">
        <v>12</v>
      </c>
      <c r="B20" s="1378" t="s">
        <v>14</v>
      </c>
      <c r="C20" s="1345" t="s">
        <v>12</v>
      </c>
      <c r="D20" s="1338" t="s">
        <v>316</v>
      </c>
      <c r="E20" s="1342" t="s">
        <v>89</v>
      </c>
      <c r="F20" s="1340" t="s">
        <v>263</v>
      </c>
      <c r="G20" s="88" t="s">
        <v>61</v>
      </c>
      <c r="H20" s="89">
        <v>8</v>
      </c>
      <c r="I20" s="50">
        <v>0</v>
      </c>
      <c r="J20" s="90"/>
      <c r="K20" s="91">
        <v>0</v>
      </c>
      <c r="L20" s="92">
        <v>9</v>
      </c>
      <c r="M20" s="91">
        <v>9</v>
      </c>
      <c r="N20" s="497" t="s">
        <v>317</v>
      </c>
      <c r="O20" s="498">
        <v>4</v>
      </c>
      <c r="P20" s="498">
        <v>4</v>
      </c>
      <c r="Q20" s="499">
        <v>4</v>
      </c>
      <c r="R20" s="132"/>
      <c r="S20" s="132"/>
      <c r="T20" s="133"/>
      <c r="U20" s="132"/>
      <c r="V20" s="132"/>
      <c r="W20" s="132"/>
    </row>
    <row r="21" spans="1:23" ht="24.75" customHeight="1">
      <c r="A21" s="1380"/>
      <c r="B21" s="1381"/>
      <c r="C21" s="1382"/>
      <c r="D21" s="1383"/>
      <c r="E21" s="1354"/>
      <c r="F21" s="1518"/>
      <c r="G21" s="109"/>
      <c r="H21" s="94"/>
      <c r="I21" s="371"/>
      <c r="J21" s="96"/>
      <c r="K21" s="372"/>
      <c r="L21" s="98"/>
      <c r="M21" s="372"/>
      <c r="N21" s="500" t="s">
        <v>318</v>
      </c>
      <c r="O21" s="501">
        <v>5</v>
      </c>
      <c r="P21" s="501">
        <v>5</v>
      </c>
      <c r="Q21" s="502">
        <v>6</v>
      </c>
      <c r="R21" s="132"/>
      <c r="S21" s="132"/>
      <c r="T21" s="133"/>
      <c r="U21" s="132"/>
      <c r="V21" s="132"/>
      <c r="W21" s="132"/>
    </row>
    <row r="22" spans="1:23" ht="15.75" customHeight="1">
      <c r="A22" s="1380"/>
      <c r="B22" s="1381"/>
      <c r="C22" s="1382"/>
      <c r="D22" s="1383"/>
      <c r="E22" s="1354"/>
      <c r="F22" s="1518"/>
      <c r="G22" s="109"/>
      <c r="H22" s="94"/>
      <c r="I22" s="371"/>
      <c r="J22" s="96"/>
      <c r="K22" s="372"/>
      <c r="L22" s="98"/>
      <c r="M22" s="372"/>
      <c r="N22" s="503" t="s">
        <v>319</v>
      </c>
      <c r="O22" s="504">
        <v>4</v>
      </c>
      <c r="P22" s="504">
        <v>5</v>
      </c>
      <c r="Q22" s="505">
        <v>6</v>
      </c>
      <c r="R22" s="132"/>
      <c r="S22" s="132"/>
      <c r="T22" s="133"/>
      <c r="U22" s="132"/>
      <c r="V22" s="132"/>
      <c r="W22" s="132"/>
    </row>
    <row r="23" spans="1:23" ht="25.5" customHeight="1">
      <c r="A23" s="1380"/>
      <c r="B23" s="1381"/>
      <c r="C23" s="1382"/>
      <c r="D23" s="1383"/>
      <c r="E23" s="1354"/>
      <c r="F23" s="1518"/>
      <c r="G23" s="109"/>
      <c r="H23" s="94"/>
      <c r="I23" s="371"/>
      <c r="J23" s="96"/>
      <c r="K23" s="372"/>
      <c r="L23" s="98"/>
      <c r="M23" s="293"/>
      <c r="N23" s="506" t="s">
        <v>320</v>
      </c>
      <c r="O23" s="501">
        <v>2</v>
      </c>
      <c r="P23" s="501">
        <v>2</v>
      </c>
      <c r="Q23" s="502">
        <v>2</v>
      </c>
      <c r="R23" s="132"/>
      <c r="S23" s="132"/>
      <c r="T23" s="133"/>
      <c r="U23" s="132"/>
      <c r="V23" s="132"/>
      <c r="W23" s="132"/>
    </row>
    <row r="24" spans="1:23" ht="18" customHeight="1" thickBot="1">
      <c r="A24" s="1377"/>
      <c r="B24" s="1379"/>
      <c r="C24" s="1346"/>
      <c r="D24" s="1339"/>
      <c r="E24" s="1341"/>
      <c r="F24" s="1341"/>
      <c r="G24" s="102" t="s">
        <v>13</v>
      </c>
      <c r="H24" s="103">
        <f>H20*1</f>
        <v>8</v>
      </c>
      <c r="I24" s="103"/>
      <c r="J24" s="103"/>
      <c r="K24" s="103"/>
      <c r="L24" s="103">
        <f>L20*1</f>
        <v>9</v>
      </c>
      <c r="M24" s="103">
        <f>M20*1</f>
        <v>9</v>
      </c>
      <c r="N24" s="507"/>
      <c r="O24" s="559"/>
      <c r="P24" s="560"/>
      <c r="Q24" s="561"/>
      <c r="R24" s="132"/>
      <c r="S24" s="132"/>
      <c r="T24" s="133"/>
      <c r="U24" s="132"/>
      <c r="V24" s="132"/>
      <c r="W24" s="132"/>
    </row>
    <row r="25" spans="1:23" ht="14.25" customHeight="1">
      <c r="A25" s="1376" t="s">
        <v>12</v>
      </c>
      <c r="B25" s="1378" t="s">
        <v>14</v>
      </c>
      <c r="C25" s="1345" t="s">
        <v>14</v>
      </c>
      <c r="D25" s="1338" t="s">
        <v>321</v>
      </c>
      <c r="E25" s="1342" t="s">
        <v>89</v>
      </c>
      <c r="F25" s="1592" t="s">
        <v>263</v>
      </c>
      <c r="G25" s="88" t="s">
        <v>61</v>
      </c>
      <c r="H25" s="89">
        <v>0</v>
      </c>
      <c r="I25" s="50">
        <v>0</v>
      </c>
      <c r="J25" s="90"/>
      <c r="K25" s="91">
        <v>0</v>
      </c>
      <c r="L25" s="114">
        <v>0</v>
      </c>
      <c r="M25" s="52">
        <v>0</v>
      </c>
      <c r="N25" s="522"/>
      <c r="O25" s="498"/>
      <c r="P25" s="498"/>
      <c r="Q25" s="499"/>
      <c r="R25" s="132"/>
      <c r="S25" s="132"/>
      <c r="T25" s="133"/>
      <c r="U25" s="132"/>
      <c r="V25" s="132"/>
      <c r="W25" s="132"/>
    </row>
    <row r="26" spans="1:23" ht="15.75" customHeight="1" thickBot="1">
      <c r="A26" s="1377"/>
      <c r="B26" s="1379"/>
      <c r="C26" s="1346"/>
      <c r="D26" s="1339"/>
      <c r="E26" s="1341"/>
      <c r="F26" s="1368"/>
      <c r="G26" s="102" t="s">
        <v>13</v>
      </c>
      <c r="H26" s="104">
        <f>H25*1</f>
        <v>0</v>
      </c>
      <c r="I26" s="104">
        <f>SUM(I25:I25)</f>
        <v>0</v>
      </c>
      <c r="J26" s="105"/>
      <c r="K26" s="106">
        <f>SUM(K25:K25)</f>
        <v>0</v>
      </c>
      <c r="L26" s="106">
        <f>SUM(L25:L25)</f>
        <v>0</v>
      </c>
      <c r="M26" s="106">
        <f>SUM(M25:M25)</f>
        <v>0</v>
      </c>
      <c r="N26" s="507"/>
      <c r="O26" s="559"/>
      <c r="P26" s="560"/>
      <c r="Q26" s="561"/>
      <c r="R26" s="132"/>
      <c r="S26" s="132"/>
      <c r="T26" s="133"/>
      <c r="U26" s="132"/>
      <c r="V26" s="132"/>
      <c r="W26" s="132"/>
    </row>
    <row r="27" spans="1:23" ht="12" customHeight="1" thickBot="1">
      <c r="A27" s="116" t="s">
        <v>12</v>
      </c>
      <c r="B27" s="86" t="s">
        <v>14</v>
      </c>
      <c r="C27" s="1327" t="s">
        <v>15</v>
      </c>
      <c r="D27" s="1328"/>
      <c r="E27" s="1329"/>
      <c r="F27" s="1329"/>
      <c r="G27" s="1330"/>
      <c r="H27" s="115">
        <f>H26+H24</f>
        <v>8</v>
      </c>
      <c r="I27" s="115">
        <f t="shared" ref="I27:M27" si="1">I26+I24</f>
        <v>0</v>
      </c>
      <c r="J27" s="115">
        <f t="shared" si="1"/>
        <v>0</v>
      </c>
      <c r="K27" s="115">
        <f t="shared" si="1"/>
        <v>0</v>
      </c>
      <c r="L27" s="115">
        <f t="shared" si="1"/>
        <v>9</v>
      </c>
      <c r="M27" s="115">
        <f t="shared" si="1"/>
        <v>9</v>
      </c>
      <c r="N27" s="87"/>
      <c r="O27" s="117"/>
      <c r="P27" s="117"/>
      <c r="Q27" s="118"/>
      <c r="R27" s="132"/>
      <c r="S27" s="132"/>
      <c r="T27" s="132"/>
      <c r="U27" s="132"/>
      <c r="V27" s="132"/>
      <c r="W27" s="132"/>
    </row>
    <row r="28" spans="1:23" ht="14.25" customHeight="1" thickBot="1">
      <c r="A28" s="41" t="s">
        <v>12</v>
      </c>
      <c r="B28" s="42" t="s">
        <v>58</v>
      </c>
      <c r="C28" s="1591" t="s">
        <v>322</v>
      </c>
      <c r="D28" s="1361"/>
      <c r="E28" s="1361"/>
      <c r="F28" s="1361"/>
      <c r="G28" s="1361"/>
      <c r="H28" s="1361"/>
      <c r="I28" s="1361"/>
      <c r="J28" s="1361"/>
      <c r="K28" s="1361"/>
      <c r="L28" s="1361"/>
      <c r="M28" s="1361"/>
      <c r="N28" s="1361"/>
      <c r="O28" s="1361"/>
      <c r="P28" s="1361"/>
      <c r="Q28" s="1362"/>
      <c r="R28" s="132"/>
      <c r="S28" s="132"/>
      <c r="T28" s="132"/>
      <c r="U28" s="132"/>
      <c r="V28" s="132"/>
      <c r="W28" s="132"/>
    </row>
    <row r="29" spans="1:23" ht="14.25" customHeight="1">
      <c r="A29" s="21" t="s">
        <v>12</v>
      </c>
      <c r="B29" s="1250" t="s">
        <v>58</v>
      </c>
      <c r="C29" s="1347" t="s">
        <v>12</v>
      </c>
      <c r="D29" s="1351" t="s">
        <v>323</v>
      </c>
      <c r="E29" s="1342" t="s">
        <v>89</v>
      </c>
      <c r="F29" s="1372" t="s">
        <v>69</v>
      </c>
      <c r="G29" s="1369"/>
      <c r="H29" s="49">
        <v>13</v>
      </c>
      <c r="I29" s="50">
        <v>0</v>
      </c>
      <c r="J29" s="50"/>
      <c r="K29" s="51">
        <v>0</v>
      </c>
      <c r="L29" s="276">
        <v>15</v>
      </c>
      <c r="M29" s="51">
        <v>15</v>
      </c>
      <c r="N29" s="511" t="s">
        <v>324</v>
      </c>
      <c r="O29" s="512" t="s">
        <v>99</v>
      </c>
      <c r="P29" s="512" t="s">
        <v>99</v>
      </c>
      <c r="Q29" s="513" t="s">
        <v>99</v>
      </c>
      <c r="R29" s="132"/>
      <c r="S29" s="132"/>
      <c r="T29" s="133"/>
      <c r="U29" s="132"/>
      <c r="V29" s="132"/>
      <c r="W29" s="132"/>
    </row>
    <row r="30" spans="1:23" ht="12" customHeight="1">
      <c r="A30" s="43"/>
      <c r="B30" s="1236"/>
      <c r="C30" s="1349"/>
      <c r="D30" s="1352"/>
      <c r="E30" s="1355"/>
      <c r="F30" s="1374"/>
      <c r="G30" s="1371"/>
      <c r="H30" s="53"/>
      <c r="I30" s="54"/>
      <c r="J30" s="54"/>
      <c r="K30" s="55"/>
      <c r="L30" s="514"/>
      <c r="M30" s="55"/>
      <c r="N30" s="515"/>
      <c r="O30" s="516"/>
      <c r="P30" s="516"/>
      <c r="Q30" s="517"/>
      <c r="R30" s="132"/>
      <c r="S30" s="132"/>
      <c r="T30" s="133"/>
      <c r="U30" s="132"/>
      <c r="V30" s="132"/>
      <c r="W30" s="132"/>
    </row>
    <row r="31" spans="1:23" ht="14.25" customHeight="1" thickBot="1">
      <c r="A31" s="57"/>
      <c r="B31" s="23"/>
      <c r="C31" s="1350"/>
      <c r="D31" s="1353"/>
      <c r="E31" s="1341"/>
      <c r="F31" s="1375"/>
      <c r="G31" s="58" t="s">
        <v>13</v>
      </c>
      <c r="H31" s="59">
        <f>H29</f>
        <v>13</v>
      </c>
      <c r="I31" s="60">
        <f>I29</f>
        <v>0</v>
      </c>
      <c r="J31" s="60"/>
      <c r="K31" s="61">
        <f>K29</f>
        <v>0</v>
      </c>
      <c r="L31" s="518">
        <f>L29*1</f>
        <v>15</v>
      </c>
      <c r="M31" s="61">
        <f>M29*1</f>
        <v>15</v>
      </c>
      <c r="N31" s="519"/>
      <c r="O31" s="520"/>
      <c r="P31" s="520"/>
      <c r="Q31" s="521"/>
      <c r="R31" s="132"/>
      <c r="S31" s="132"/>
      <c r="T31" s="133"/>
      <c r="U31" s="132"/>
      <c r="V31" s="132"/>
      <c r="W31" s="132"/>
    </row>
    <row r="32" spans="1:23" ht="13.5" customHeight="1">
      <c r="A32" s="21" t="s">
        <v>12</v>
      </c>
      <c r="B32" s="1250" t="s">
        <v>58</v>
      </c>
      <c r="C32" s="1347" t="s">
        <v>14</v>
      </c>
      <c r="D32" s="1351" t="s">
        <v>325</v>
      </c>
      <c r="E32" s="1342" t="s">
        <v>89</v>
      </c>
      <c r="F32" s="1372" t="s">
        <v>69</v>
      </c>
      <c r="G32" s="1369"/>
      <c r="H32" s="49">
        <v>0</v>
      </c>
      <c r="I32" s="50">
        <v>0</v>
      </c>
      <c r="J32" s="50"/>
      <c r="K32" s="51">
        <v>0</v>
      </c>
      <c r="L32" s="52">
        <v>15</v>
      </c>
      <c r="M32" s="52">
        <v>15</v>
      </c>
      <c r="N32" s="511" t="s">
        <v>326</v>
      </c>
      <c r="O32" s="512">
        <v>0</v>
      </c>
      <c r="P32" s="512">
        <v>1</v>
      </c>
      <c r="Q32" s="513">
        <v>1</v>
      </c>
      <c r="R32" s="132"/>
      <c r="S32" s="132"/>
      <c r="T32" s="133"/>
      <c r="U32" s="132"/>
      <c r="V32" s="132"/>
      <c r="W32" s="132"/>
    </row>
    <row r="33" spans="1:23" ht="10.5" customHeight="1">
      <c r="A33" s="43"/>
      <c r="B33" s="1236"/>
      <c r="C33" s="1349"/>
      <c r="D33" s="1352"/>
      <c r="E33" s="1355"/>
      <c r="F33" s="1374"/>
      <c r="G33" s="1371"/>
      <c r="H33" s="53"/>
      <c r="I33" s="54"/>
      <c r="J33" s="54"/>
      <c r="K33" s="55"/>
      <c r="L33" s="56"/>
      <c r="M33" s="56"/>
      <c r="N33" s="515"/>
      <c r="O33" s="516"/>
      <c r="P33" s="516"/>
      <c r="Q33" s="517"/>
      <c r="R33" s="132"/>
      <c r="S33" s="132"/>
      <c r="T33" s="133"/>
      <c r="U33" s="132"/>
      <c r="V33" s="132"/>
      <c r="W33" s="132"/>
    </row>
    <row r="34" spans="1:23" ht="13.5" customHeight="1" thickBot="1">
      <c r="A34" s="57"/>
      <c r="B34" s="23"/>
      <c r="C34" s="1350"/>
      <c r="D34" s="1353"/>
      <c r="E34" s="1341"/>
      <c r="F34" s="1375"/>
      <c r="G34" s="58" t="s">
        <v>13</v>
      </c>
      <c r="H34" s="59">
        <f>H32</f>
        <v>0</v>
      </c>
      <c r="I34" s="60">
        <f>I32</f>
        <v>0</v>
      </c>
      <c r="J34" s="60"/>
      <c r="K34" s="61">
        <f>K32</f>
        <v>0</v>
      </c>
      <c r="L34" s="62">
        <f>L32*1</f>
        <v>15</v>
      </c>
      <c r="M34" s="62">
        <f>M32*1</f>
        <v>15</v>
      </c>
      <c r="N34" s="519"/>
      <c r="O34" s="520"/>
      <c r="P34" s="520"/>
      <c r="Q34" s="521"/>
      <c r="R34" s="132"/>
      <c r="S34" s="132"/>
      <c r="T34" s="133"/>
      <c r="U34" s="132"/>
      <c r="V34" s="132"/>
      <c r="W34" s="132"/>
    </row>
    <row r="35" spans="1:23" ht="24.6" customHeight="1">
      <c r="A35" s="21" t="s">
        <v>12</v>
      </c>
      <c r="B35" s="1250" t="s">
        <v>58</v>
      </c>
      <c r="C35" s="1347" t="s">
        <v>58</v>
      </c>
      <c r="D35" s="1351" t="s">
        <v>327</v>
      </c>
      <c r="E35" s="1342" t="s">
        <v>89</v>
      </c>
      <c r="F35" s="1372" t="s">
        <v>69</v>
      </c>
      <c r="G35" s="14" t="s">
        <v>61</v>
      </c>
      <c r="H35" s="49">
        <v>23.6</v>
      </c>
      <c r="I35" s="50">
        <v>0</v>
      </c>
      <c r="J35" s="50"/>
      <c r="K35" s="51">
        <v>0</v>
      </c>
      <c r="L35" s="52">
        <v>30</v>
      </c>
      <c r="M35" s="52">
        <v>30</v>
      </c>
      <c r="N35" s="522" t="s">
        <v>328</v>
      </c>
      <c r="O35" s="523">
        <v>4</v>
      </c>
      <c r="P35" s="523">
        <v>4</v>
      </c>
      <c r="Q35" s="524">
        <v>4</v>
      </c>
      <c r="R35" s="132"/>
      <c r="S35" s="132"/>
      <c r="T35" s="133"/>
      <c r="U35" s="132"/>
      <c r="V35" s="132"/>
      <c r="W35" s="132"/>
    </row>
    <row r="36" spans="1:23" ht="11.4" customHeight="1">
      <c r="A36" s="43"/>
      <c r="B36" s="1236"/>
      <c r="C36" s="1348"/>
      <c r="D36" s="1352"/>
      <c r="E36" s="1354"/>
      <c r="F36" s="1373"/>
      <c r="G36" s="236" t="s">
        <v>61</v>
      </c>
      <c r="H36" s="429"/>
      <c r="I36" s="429"/>
      <c r="J36" s="429"/>
      <c r="K36" s="425"/>
      <c r="L36" s="263"/>
      <c r="M36" s="263"/>
      <c r="N36" s="525"/>
      <c r="O36" s="526"/>
      <c r="P36" s="526"/>
      <c r="Q36" s="527"/>
      <c r="R36" s="132"/>
      <c r="S36" s="132"/>
      <c r="T36" s="133"/>
      <c r="U36" s="132"/>
      <c r="V36" s="132"/>
      <c r="W36" s="132"/>
    </row>
    <row r="37" spans="1:23" ht="15" customHeight="1" thickBot="1">
      <c r="A37" s="57"/>
      <c r="B37" s="23"/>
      <c r="C37" s="1350"/>
      <c r="D37" s="1353"/>
      <c r="E37" s="1341"/>
      <c r="F37" s="1375"/>
      <c r="G37" s="58" t="s">
        <v>13</v>
      </c>
      <c r="H37" s="59">
        <f>H35+H36</f>
        <v>23.6</v>
      </c>
      <c r="I37" s="59">
        <f t="shared" ref="I37:K37" si="2">I35</f>
        <v>0</v>
      </c>
      <c r="J37" s="59">
        <f t="shared" si="2"/>
        <v>0</v>
      </c>
      <c r="K37" s="63">
        <f t="shared" si="2"/>
        <v>0</v>
      </c>
      <c r="L37" s="62">
        <f>L35*1</f>
        <v>30</v>
      </c>
      <c r="M37" s="62">
        <f>M35*1</f>
        <v>30</v>
      </c>
      <c r="N37" s="453"/>
      <c r="O37" s="520"/>
      <c r="P37" s="520"/>
      <c r="Q37" s="521"/>
      <c r="R37" s="132"/>
      <c r="S37" s="132"/>
      <c r="T37" s="133"/>
      <c r="U37" s="132"/>
      <c r="V37" s="132"/>
      <c r="W37" s="132"/>
    </row>
    <row r="38" spans="1:23" ht="12" customHeight="1">
      <c r="A38" s="21" t="s">
        <v>12</v>
      </c>
      <c r="B38" s="1250" t="s">
        <v>58</v>
      </c>
      <c r="C38" s="1347" t="s">
        <v>59</v>
      </c>
      <c r="D38" s="1593" t="s">
        <v>329</v>
      </c>
      <c r="E38" s="1342" t="s">
        <v>89</v>
      </c>
      <c r="F38" s="1372" t="s">
        <v>69</v>
      </c>
      <c r="G38" s="1223"/>
      <c r="H38" s="49">
        <v>2.5</v>
      </c>
      <c r="I38" s="50">
        <v>0</v>
      </c>
      <c r="J38" s="50"/>
      <c r="K38" s="51">
        <v>0</v>
      </c>
      <c r="L38" s="52">
        <v>3</v>
      </c>
      <c r="M38" s="52">
        <v>3</v>
      </c>
      <c r="N38" s="1235" t="s">
        <v>330</v>
      </c>
      <c r="O38" s="512">
        <v>1</v>
      </c>
      <c r="P38" s="512">
        <v>1</v>
      </c>
      <c r="Q38" s="513">
        <v>1</v>
      </c>
      <c r="R38" s="132"/>
      <c r="S38" s="132"/>
      <c r="T38" s="133"/>
      <c r="U38" s="132"/>
      <c r="V38" s="132"/>
      <c r="W38" s="132"/>
    </row>
    <row r="39" spans="1:23" ht="12" customHeight="1" thickBot="1">
      <c r="A39" s="57"/>
      <c r="B39" s="23"/>
      <c r="C39" s="1350"/>
      <c r="D39" s="1353"/>
      <c r="E39" s="1341"/>
      <c r="F39" s="1375"/>
      <c r="G39" s="58" t="s">
        <v>13</v>
      </c>
      <c r="H39" s="59">
        <f>H38</f>
        <v>2.5</v>
      </c>
      <c r="I39" s="59">
        <f t="shared" ref="I39:K39" si="3">I38</f>
        <v>0</v>
      </c>
      <c r="J39" s="59">
        <f t="shared" si="3"/>
        <v>0</v>
      </c>
      <c r="K39" s="59">
        <f t="shared" si="3"/>
        <v>0</v>
      </c>
      <c r="L39" s="59">
        <f>L38*1</f>
        <v>3</v>
      </c>
      <c r="M39" s="59">
        <f>M38*1</f>
        <v>3</v>
      </c>
      <c r="N39" s="434"/>
      <c r="O39" s="473"/>
      <c r="P39" s="473"/>
      <c r="Q39" s="474"/>
      <c r="R39" s="132"/>
      <c r="S39" s="132"/>
      <c r="T39" s="133"/>
      <c r="U39" s="132"/>
      <c r="V39" s="132"/>
      <c r="W39" s="132"/>
    </row>
    <row r="40" spans="1:23" ht="14.25" hidden="1" customHeight="1" thickBot="1">
      <c r="A40" s="528"/>
      <c r="B40" s="23"/>
      <c r="C40" s="1220"/>
      <c r="D40" s="1221"/>
      <c r="E40" s="1254"/>
      <c r="F40" s="1225"/>
      <c r="G40" s="58" t="s">
        <v>13</v>
      </c>
      <c r="H40" s="59" t="e">
        <f>#REF!</f>
        <v>#REF!</v>
      </c>
      <c r="I40" s="60" t="e">
        <f>#REF!</f>
        <v>#REF!</v>
      </c>
      <c r="J40" s="60"/>
      <c r="K40" s="61" t="e">
        <f>#REF!</f>
        <v>#REF!</v>
      </c>
      <c r="L40" s="62" t="e">
        <f>#REF!+#REF!</f>
        <v>#REF!</v>
      </c>
      <c r="M40" s="63" t="e">
        <f>#REF!+#REF!</f>
        <v>#REF!</v>
      </c>
      <c r="N40" s="1238"/>
      <c r="O40" s="529"/>
      <c r="P40" s="530"/>
      <c r="Q40" s="531"/>
      <c r="R40" s="132"/>
      <c r="S40" s="132"/>
      <c r="T40" s="133"/>
      <c r="U40" s="132"/>
      <c r="V40" s="132"/>
      <c r="W40" s="132"/>
    </row>
    <row r="41" spans="1:23" ht="11.25" customHeight="1" thickBot="1">
      <c r="A41" s="24" t="s">
        <v>12</v>
      </c>
      <c r="B41" s="1233" t="s">
        <v>58</v>
      </c>
      <c r="C41" s="1503" t="s">
        <v>15</v>
      </c>
      <c r="D41" s="1504"/>
      <c r="E41" s="1504"/>
      <c r="F41" s="1504"/>
      <c r="G41" s="1504"/>
      <c r="H41" s="65">
        <f t="shared" ref="H41:M41" si="4">H31+H39+H37+H34</f>
        <v>39.1</v>
      </c>
      <c r="I41" s="65">
        <f t="shared" si="4"/>
        <v>0</v>
      </c>
      <c r="J41" s="65">
        <f t="shared" si="4"/>
        <v>0</v>
      </c>
      <c r="K41" s="65">
        <f t="shared" si="4"/>
        <v>0</v>
      </c>
      <c r="L41" s="65">
        <f t="shared" si="4"/>
        <v>63</v>
      </c>
      <c r="M41" s="65">
        <f t="shared" si="4"/>
        <v>63</v>
      </c>
      <c r="N41" s="66"/>
      <c r="O41" s="67"/>
      <c r="P41" s="67"/>
      <c r="Q41" s="68"/>
    </row>
    <row r="42" spans="1:23" ht="14.25" customHeight="1" thickBot="1">
      <c r="A42" s="41" t="s">
        <v>12</v>
      </c>
      <c r="B42" s="1494" t="s">
        <v>16</v>
      </c>
      <c r="C42" s="1495"/>
      <c r="D42" s="1495"/>
      <c r="E42" s="1495"/>
      <c r="F42" s="1495"/>
      <c r="G42" s="1495"/>
      <c r="H42" s="69">
        <f t="shared" ref="H42:M42" si="5">H41+H27+H18</f>
        <v>79</v>
      </c>
      <c r="I42" s="69">
        <f t="shared" si="5"/>
        <v>0</v>
      </c>
      <c r="J42" s="69">
        <f t="shared" si="5"/>
        <v>0</v>
      </c>
      <c r="K42" s="69">
        <f t="shared" si="5"/>
        <v>0</v>
      </c>
      <c r="L42" s="69">
        <f t="shared" si="5"/>
        <v>97</v>
      </c>
      <c r="M42" s="69">
        <f t="shared" si="5"/>
        <v>97</v>
      </c>
      <c r="N42" s="70"/>
      <c r="O42" s="71"/>
      <c r="P42" s="71"/>
      <c r="Q42" s="72"/>
    </row>
    <row r="43" spans="1:23" ht="12.75" customHeight="1" thickBot="1">
      <c r="A43" s="40" t="s">
        <v>14</v>
      </c>
      <c r="B43" s="1438" t="s">
        <v>331</v>
      </c>
      <c r="C43" s="1438"/>
      <c r="D43" s="1438"/>
      <c r="E43" s="1438"/>
      <c r="F43" s="1438"/>
      <c r="G43" s="1438"/>
      <c r="H43" s="1438"/>
      <c r="I43" s="1438"/>
      <c r="J43" s="1438"/>
      <c r="K43" s="1438"/>
      <c r="L43" s="1438"/>
      <c r="M43" s="1438"/>
      <c r="N43" s="1438"/>
      <c r="O43" s="1438"/>
      <c r="P43" s="1438"/>
      <c r="Q43" s="1439"/>
    </row>
    <row r="44" spans="1:23" ht="15.75" customHeight="1" thickBot="1">
      <c r="A44" s="41" t="s">
        <v>14</v>
      </c>
      <c r="B44" s="42" t="s">
        <v>12</v>
      </c>
      <c r="C44" s="1440" t="s">
        <v>332</v>
      </c>
      <c r="D44" s="1440"/>
      <c r="E44" s="1440"/>
      <c r="F44" s="1440"/>
      <c r="G44" s="1440"/>
      <c r="H44" s="1440"/>
      <c r="I44" s="1440"/>
      <c r="J44" s="1440"/>
      <c r="K44" s="1440"/>
      <c r="L44" s="1440"/>
      <c r="M44" s="1440"/>
      <c r="N44" s="1440"/>
      <c r="O44" s="1440"/>
      <c r="P44" s="1440"/>
      <c r="Q44" s="1441"/>
    </row>
    <row r="45" spans="1:23" ht="14.25" customHeight="1">
      <c r="A45" s="1417" t="s">
        <v>14</v>
      </c>
      <c r="B45" s="1420" t="s">
        <v>12</v>
      </c>
      <c r="C45" s="1345" t="s">
        <v>12</v>
      </c>
      <c r="D45" s="1424" t="s">
        <v>333</v>
      </c>
      <c r="E45" s="1342" t="s">
        <v>89</v>
      </c>
      <c r="F45" s="1594" t="s">
        <v>334</v>
      </c>
      <c r="G45" s="82" t="s">
        <v>61</v>
      </c>
      <c r="H45" s="459">
        <v>2.2999999999999998</v>
      </c>
      <c r="I45" s="460"/>
      <c r="J45" s="460"/>
      <c r="K45" s="461"/>
      <c r="L45" s="462">
        <v>3</v>
      </c>
      <c r="M45" s="463">
        <v>5</v>
      </c>
      <c r="N45" s="1595" t="s">
        <v>335</v>
      </c>
      <c r="O45" s="532" t="s">
        <v>99</v>
      </c>
      <c r="P45" s="533" t="s">
        <v>99</v>
      </c>
      <c r="Q45" s="534" t="s">
        <v>99</v>
      </c>
    </row>
    <row r="46" spans="1:23" ht="14.25" customHeight="1">
      <c r="A46" s="1418"/>
      <c r="B46" s="1421"/>
      <c r="C46" s="1423"/>
      <c r="D46" s="1425"/>
      <c r="E46" s="1355"/>
      <c r="F46" s="1431"/>
      <c r="G46" s="142"/>
      <c r="H46" s="127"/>
      <c r="I46" s="128"/>
      <c r="J46" s="128"/>
      <c r="K46" s="129"/>
      <c r="L46" s="143"/>
      <c r="M46" s="144"/>
      <c r="N46" s="1596"/>
      <c r="O46" s="535"/>
      <c r="P46" s="536"/>
      <c r="Q46" s="476"/>
    </row>
    <row r="47" spans="1:23" ht="14.25" customHeight="1" thickBot="1">
      <c r="A47" s="1419"/>
      <c r="B47" s="1422"/>
      <c r="C47" s="1346"/>
      <c r="D47" s="1426"/>
      <c r="E47" s="1341"/>
      <c r="F47" s="1432"/>
      <c r="G47" s="9" t="s">
        <v>13</v>
      </c>
      <c r="H47" s="238">
        <f>H45+H46</f>
        <v>2.2999999999999998</v>
      </c>
      <c r="I47" s="246"/>
      <c r="J47" s="246"/>
      <c r="K47" s="12"/>
      <c r="L47" s="11">
        <f>L45+L46</f>
        <v>3</v>
      </c>
      <c r="M47" s="11">
        <f>M45+M46</f>
        <v>5</v>
      </c>
      <c r="N47" s="537"/>
      <c r="O47" s="538"/>
      <c r="P47" s="539"/>
      <c r="Q47" s="474"/>
    </row>
    <row r="48" spans="1:23" ht="14.25" customHeight="1">
      <c r="A48" s="1417" t="s">
        <v>14</v>
      </c>
      <c r="B48" s="1420" t="s">
        <v>12</v>
      </c>
      <c r="C48" s="1345" t="s">
        <v>14</v>
      </c>
      <c r="D48" s="1424" t="s">
        <v>336</v>
      </c>
      <c r="E48" s="1342" t="s">
        <v>89</v>
      </c>
      <c r="F48" s="1594" t="s">
        <v>334</v>
      </c>
      <c r="G48" s="82" t="s">
        <v>61</v>
      </c>
      <c r="H48" s="459">
        <v>2</v>
      </c>
      <c r="I48" s="460"/>
      <c r="J48" s="460"/>
      <c r="K48" s="461"/>
      <c r="L48" s="462">
        <v>5</v>
      </c>
      <c r="M48" s="540">
        <v>5</v>
      </c>
      <c r="N48" s="1595" t="s">
        <v>337</v>
      </c>
      <c r="O48" s="532"/>
      <c r="P48" s="541"/>
      <c r="Q48" s="534"/>
    </row>
    <row r="49" spans="1:23" ht="13.5" customHeight="1">
      <c r="A49" s="1418"/>
      <c r="B49" s="1421"/>
      <c r="C49" s="1423"/>
      <c r="D49" s="1425"/>
      <c r="E49" s="1355"/>
      <c r="F49" s="1431"/>
      <c r="G49" s="142"/>
      <c r="H49" s="127"/>
      <c r="I49" s="128"/>
      <c r="J49" s="128"/>
      <c r="K49" s="129"/>
      <c r="L49" s="143"/>
      <c r="M49" s="697"/>
      <c r="N49" s="1596"/>
      <c r="O49" s="535">
        <v>2</v>
      </c>
      <c r="P49" s="536">
        <v>2</v>
      </c>
      <c r="Q49" s="476">
        <v>2</v>
      </c>
    </row>
    <row r="50" spans="1:23" ht="14.25" customHeight="1" thickBot="1">
      <c r="A50" s="1419"/>
      <c r="B50" s="1422"/>
      <c r="C50" s="1346"/>
      <c r="D50" s="1426"/>
      <c r="E50" s="1341"/>
      <c r="F50" s="1432"/>
      <c r="G50" s="9" t="s">
        <v>13</v>
      </c>
      <c r="H50" s="238">
        <f>H48+H49</f>
        <v>2</v>
      </c>
      <c r="I50" s="10"/>
      <c r="J50" s="246"/>
      <c r="K50" s="12"/>
      <c r="L50" s="11">
        <f>L48+L49</f>
        <v>5</v>
      </c>
      <c r="M50" s="238">
        <f>M48+M49</f>
        <v>5</v>
      </c>
      <c r="N50" s="1597"/>
      <c r="O50" s="538"/>
      <c r="P50" s="539"/>
      <c r="Q50" s="474"/>
    </row>
    <row r="51" spans="1:23" ht="14.25" customHeight="1">
      <c r="A51" s="1417" t="s">
        <v>14</v>
      </c>
      <c r="B51" s="1420" t="s">
        <v>12</v>
      </c>
      <c r="C51" s="1345" t="s">
        <v>58</v>
      </c>
      <c r="D51" s="1424" t="s">
        <v>338</v>
      </c>
      <c r="E51" s="1342" t="s">
        <v>89</v>
      </c>
      <c r="F51" s="1594" t="s">
        <v>334</v>
      </c>
      <c r="G51" s="82" t="s">
        <v>61</v>
      </c>
      <c r="H51" s="459">
        <v>21.7</v>
      </c>
      <c r="I51" s="460"/>
      <c r="J51" s="460"/>
      <c r="K51" s="461"/>
      <c r="L51" s="462">
        <v>30</v>
      </c>
      <c r="M51" s="463">
        <v>30</v>
      </c>
      <c r="N51" s="1598" t="s">
        <v>339</v>
      </c>
      <c r="O51" s="542"/>
      <c r="P51" s="543"/>
      <c r="Q51" s="544"/>
    </row>
    <row r="52" spans="1:23" ht="14.25" customHeight="1">
      <c r="A52" s="1418"/>
      <c r="B52" s="1421"/>
      <c r="C52" s="1423"/>
      <c r="D52" s="1425"/>
      <c r="E52" s="1355"/>
      <c r="F52" s="1431"/>
      <c r="G52" s="142"/>
      <c r="H52" s="127"/>
      <c r="I52" s="128"/>
      <c r="J52" s="128"/>
      <c r="K52" s="129"/>
      <c r="L52" s="143"/>
      <c r="M52" s="144"/>
      <c r="N52" s="1599"/>
      <c r="O52" s="535" t="s">
        <v>99</v>
      </c>
      <c r="P52" s="536" t="s">
        <v>99</v>
      </c>
      <c r="Q52" s="476" t="s">
        <v>99</v>
      </c>
    </row>
    <row r="53" spans="1:23" ht="14.25" customHeight="1" thickBot="1">
      <c r="A53" s="1419"/>
      <c r="B53" s="1422"/>
      <c r="C53" s="1346"/>
      <c r="D53" s="1426"/>
      <c r="E53" s="1341"/>
      <c r="F53" s="1432"/>
      <c r="G53" s="9" t="s">
        <v>13</v>
      </c>
      <c r="H53" s="238">
        <f>H51+H52</f>
        <v>21.7</v>
      </c>
      <c r="I53" s="246"/>
      <c r="J53" s="246"/>
      <c r="K53" s="12"/>
      <c r="L53" s="11">
        <f>L51+L52</f>
        <v>30</v>
      </c>
      <c r="M53" s="11">
        <f>M51+M52</f>
        <v>30</v>
      </c>
      <c r="N53" s="1600"/>
      <c r="O53" s="538"/>
      <c r="P53" s="539"/>
      <c r="Q53" s="474"/>
    </row>
    <row r="54" spans="1:23" ht="14.25" customHeight="1" thickBot="1">
      <c r="A54" s="24" t="s">
        <v>14</v>
      </c>
      <c r="B54" s="1233" t="s">
        <v>12</v>
      </c>
      <c r="C54" s="1503" t="s">
        <v>15</v>
      </c>
      <c r="D54" s="1504"/>
      <c r="E54" s="1504"/>
      <c r="F54" s="1504"/>
      <c r="G54" s="1504"/>
      <c r="H54" s="65">
        <f>H53+H50+H47</f>
        <v>26</v>
      </c>
      <c r="I54" s="65">
        <f t="shared" ref="I54:M54" si="6">I53+I50+I47</f>
        <v>0</v>
      </c>
      <c r="J54" s="65">
        <f t="shared" si="6"/>
        <v>0</v>
      </c>
      <c r="K54" s="65">
        <f t="shared" si="6"/>
        <v>0</v>
      </c>
      <c r="L54" s="65">
        <f t="shared" si="6"/>
        <v>38</v>
      </c>
      <c r="M54" s="65">
        <f t="shared" si="6"/>
        <v>40</v>
      </c>
      <c r="N54" s="66"/>
      <c r="O54" s="67"/>
      <c r="P54" s="67"/>
      <c r="Q54" s="68"/>
    </row>
    <row r="55" spans="1:23" ht="12.75" customHeight="1" thickBot="1">
      <c r="A55" s="41" t="s">
        <v>14</v>
      </c>
      <c r="B55" s="42" t="s">
        <v>14</v>
      </c>
      <c r="C55" s="1440" t="s">
        <v>340</v>
      </c>
      <c r="D55" s="1440"/>
      <c r="E55" s="1440"/>
      <c r="F55" s="1440"/>
      <c r="G55" s="1440"/>
      <c r="H55" s="1440"/>
      <c r="I55" s="1440"/>
      <c r="J55" s="1440"/>
      <c r="K55" s="1440"/>
      <c r="L55" s="1440"/>
      <c r="M55" s="1440"/>
      <c r="N55" s="1440"/>
      <c r="O55" s="1605"/>
      <c r="P55" s="1605"/>
      <c r="Q55" s="1606"/>
    </row>
    <row r="56" spans="1:23" ht="14.25" customHeight="1">
      <c r="A56" s="1417" t="s">
        <v>14</v>
      </c>
      <c r="B56" s="1420" t="s">
        <v>14</v>
      </c>
      <c r="C56" s="1345" t="s">
        <v>12</v>
      </c>
      <c r="D56" s="1424" t="s">
        <v>341</v>
      </c>
      <c r="E56" s="1342" t="s">
        <v>89</v>
      </c>
      <c r="F56" s="1594" t="s">
        <v>342</v>
      </c>
      <c r="G56" s="82" t="s">
        <v>61</v>
      </c>
      <c r="H56" s="459">
        <v>596.29999999999995</v>
      </c>
      <c r="I56" s="460"/>
      <c r="J56" s="460"/>
      <c r="K56" s="461"/>
      <c r="L56" s="462">
        <v>596.29999999999995</v>
      </c>
      <c r="M56" s="463">
        <v>596.29999999999995</v>
      </c>
      <c r="N56" s="1607" t="s">
        <v>343</v>
      </c>
      <c r="O56" s="545"/>
      <c r="P56" s="545"/>
      <c r="Q56" s="534"/>
    </row>
    <row r="57" spans="1:23" ht="25.5" customHeight="1" thickBot="1">
      <c r="A57" s="1418"/>
      <c r="B57" s="1421"/>
      <c r="C57" s="1423"/>
      <c r="D57" s="1425"/>
      <c r="E57" s="1355"/>
      <c r="F57" s="1431"/>
      <c r="G57" s="142" t="s">
        <v>61</v>
      </c>
      <c r="H57" s="127">
        <v>6.6</v>
      </c>
      <c r="I57" s="128"/>
      <c r="J57" s="128"/>
      <c r="K57" s="129"/>
      <c r="L57" s="143">
        <v>6.6</v>
      </c>
      <c r="M57" s="144">
        <v>6.6</v>
      </c>
      <c r="N57" s="1608"/>
      <c r="O57" s="473">
        <v>50</v>
      </c>
      <c r="P57" s="473">
        <v>50</v>
      </c>
      <c r="Q57" s="474">
        <v>50</v>
      </c>
    </row>
    <row r="58" spans="1:23" ht="24.75" customHeight="1" thickBot="1">
      <c r="A58" s="1419"/>
      <c r="B58" s="1422"/>
      <c r="C58" s="1346"/>
      <c r="D58" s="1426"/>
      <c r="E58" s="1341"/>
      <c r="F58" s="1432"/>
      <c r="G58" s="9" t="s">
        <v>13</v>
      </c>
      <c r="H58" s="238">
        <f>H56+H57</f>
        <v>602.9</v>
      </c>
      <c r="I58" s="246"/>
      <c r="J58" s="246"/>
      <c r="K58" s="12"/>
      <c r="L58" s="11">
        <f>L56+L57</f>
        <v>602.9</v>
      </c>
      <c r="M58" s="11">
        <f>M56+M57</f>
        <v>602.9</v>
      </c>
      <c r="N58" s="546" t="s">
        <v>344</v>
      </c>
      <c r="O58" s="473" t="s">
        <v>99</v>
      </c>
      <c r="P58" s="473" t="s">
        <v>99</v>
      </c>
      <c r="Q58" s="474" t="s">
        <v>99</v>
      </c>
    </row>
    <row r="59" spans="1:23" ht="14.25" customHeight="1" thickBot="1">
      <c r="A59" s="24" t="s">
        <v>14</v>
      </c>
      <c r="B59" s="1233" t="s">
        <v>14</v>
      </c>
      <c r="C59" s="1503" t="s">
        <v>15</v>
      </c>
      <c r="D59" s="1504"/>
      <c r="E59" s="1504"/>
      <c r="F59" s="1504"/>
      <c r="G59" s="1504"/>
      <c r="H59" s="547">
        <f>H58*1</f>
        <v>602.9</v>
      </c>
      <c r="I59" s="65">
        <f t="shared" ref="I59:M59" si="7">I58*1</f>
        <v>0</v>
      </c>
      <c r="J59" s="65">
        <f t="shared" si="7"/>
        <v>0</v>
      </c>
      <c r="K59" s="65">
        <f t="shared" si="7"/>
        <v>0</v>
      </c>
      <c r="L59" s="65">
        <f t="shared" si="7"/>
        <v>602.9</v>
      </c>
      <c r="M59" s="65">
        <f t="shared" si="7"/>
        <v>602.9</v>
      </c>
      <c r="N59" s="66"/>
      <c r="O59" s="67"/>
      <c r="P59" s="67"/>
      <c r="Q59" s="68"/>
    </row>
    <row r="60" spans="1:23" ht="14.25" customHeight="1" thickBot="1">
      <c r="A60" s="41" t="s">
        <v>14</v>
      </c>
      <c r="B60" s="1494" t="s">
        <v>16</v>
      </c>
      <c r="C60" s="1495"/>
      <c r="D60" s="1495"/>
      <c r="E60" s="1495"/>
      <c r="F60" s="1495"/>
      <c r="G60" s="1495"/>
      <c r="H60" s="548">
        <f>H59+H54</f>
        <v>628.9</v>
      </c>
      <c r="I60" s="548">
        <f t="shared" ref="I60:M60" si="8">I59+I54</f>
        <v>0</v>
      </c>
      <c r="J60" s="548">
        <f t="shared" si="8"/>
        <v>0</v>
      </c>
      <c r="K60" s="548">
        <f t="shared" si="8"/>
        <v>0</v>
      </c>
      <c r="L60" s="548">
        <f t="shared" si="8"/>
        <v>640.9</v>
      </c>
      <c r="M60" s="548">
        <f t="shared" si="8"/>
        <v>642.9</v>
      </c>
      <c r="N60" s="70"/>
      <c r="O60" s="71"/>
      <c r="P60" s="71"/>
      <c r="Q60" s="72"/>
    </row>
    <row r="61" spans="1:23" ht="14.25" customHeight="1" thickBot="1">
      <c r="A61" s="156" t="s">
        <v>12</v>
      </c>
      <c r="B61" s="1511" t="s">
        <v>17</v>
      </c>
      <c r="C61" s="1511"/>
      <c r="D61" s="1511"/>
      <c r="E61" s="1511"/>
      <c r="F61" s="1511"/>
      <c r="G61" s="1511"/>
      <c r="H61" s="465">
        <f>H60+H42</f>
        <v>707.9</v>
      </c>
      <c r="I61" s="465">
        <f t="shared" ref="I61:M61" si="9">I60+I42</f>
        <v>0</v>
      </c>
      <c r="J61" s="465">
        <f t="shared" si="9"/>
        <v>0</v>
      </c>
      <c r="K61" s="465">
        <f t="shared" si="9"/>
        <v>0</v>
      </c>
      <c r="L61" s="465">
        <f t="shared" si="9"/>
        <v>737.9</v>
      </c>
      <c r="M61" s="465">
        <f t="shared" si="9"/>
        <v>739.9</v>
      </c>
      <c r="N61" s="1601"/>
      <c r="O61" s="1602"/>
      <c r="P61" s="1602"/>
      <c r="Q61" s="1603"/>
      <c r="R61" s="132"/>
      <c r="S61" s="132"/>
      <c r="T61" s="132"/>
      <c r="U61" s="132"/>
      <c r="V61" s="132"/>
      <c r="W61" s="132"/>
    </row>
    <row r="62" spans="1:23" ht="14.25" customHeight="1">
      <c r="A62" s="549"/>
      <c r="B62" s="550"/>
      <c r="C62" s="550"/>
      <c r="D62" s="550"/>
      <c r="E62" s="550"/>
      <c r="F62" s="550"/>
      <c r="G62" s="550"/>
      <c r="H62" s="551"/>
      <c r="I62" s="551"/>
      <c r="J62" s="551"/>
      <c r="K62" s="551"/>
      <c r="L62" s="551"/>
      <c r="M62" s="551"/>
      <c r="N62" s="552"/>
      <c r="O62" s="552"/>
      <c r="P62" s="552"/>
      <c r="Q62" s="552"/>
    </row>
    <row r="63" spans="1:23" ht="13.2">
      <c r="C63" s="275"/>
      <c r="D63" s="435"/>
      <c r="E63" s="553"/>
      <c r="F63" s="1505" t="s">
        <v>18</v>
      </c>
      <c r="G63" s="1604"/>
      <c r="H63" s="1604"/>
      <c r="I63" s="1604"/>
      <c r="J63" s="1604"/>
      <c r="K63" s="1604"/>
      <c r="L63" s="1604"/>
      <c r="M63" s="1604"/>
      <c r="R63" s="25"/>
    </row>
    <row r="64" spans="1:23" ht="16.2" thickBot="1">
      <c r="C64" s="275"/>
      <c r="D64" s="435"/>
      <c r="E64" s="553"/>
      <c r="F64" s="196"/>
      <c r="G64" s="554"/>
      <c r="H64" s="554"/>
      <c r="I64" s="554"/>
      <c r="J64" s="554"/>
      <c r="K64" s="554"/>
      <c r="L64" s="554"/>
      <c r="M64" s="554"/>
      <c r="R64" s="25"/>
    </row>
    <row r="65" spans="4:20" ht="21.6" customHeight="1" thickBot="1">
      <c r="D65" s="1491" t="s">
        <v>19</v>
      </c>
      <c r="E65" s="1492"/>
      <c r="F65" s="1492"/>
      <c r="G65" s="1492"/>
      <c r="H65" s="1493"/>
      <c r="I65" s="1435" t="s">
        <v>291</v>
      </c>
      <c r="J65" s="1436"/>
      <c r="K65" s="1436"/>
      <c r="L65" s="1437"/>
    </row>
    <row r="66" spans="4:20" ht="13.8" thickBot="1">
      <c r="D66" s="1471" t="s">
        <v>20</v>
      </c>
      <c r="E66" s="1472"/>
      <c r="F66" s="1472"/>
      <c r="G66" s="1472"/>
      <c r="H66" s="1473"/>
      <c r="I66" s="1474">
        <f>I67+I68+I69+I70+I71</f>
        <v>707.9</v>
      </c>
      <c r="J66" s="1475"/>
      <c r="K66" s="1475"/>
      <c r="L66" s="1476"/>
    </row>
    <row r="67" spans="4:20" ht="13.2">
      <c r="D67" s="1507" t="s">
        <v>128</v>
      </c>
      <c r="E67" s="1508"/>
      <c r="F67" s="1508"/>
      <c r="G67" s="1508"/>
      <c r="H67" s="1509"/>
      <c r="I67" s="1457">
        <v>707.9</v>
      </c>
      <c r="J67" s="1458"/>
      <c r="K67" s="1458"/>
      <c r="L67" s="1459"/>
    </row>
    <row r="68" spans="4:20" ht="13.2">
      <c r="D68" s="1484" t="s">
        <v>129</v>
      </c>
      <c r="E68" s="1485"/>
      <c r="F68" s="1485"/>
      <c r="G68" s="1485"/>
      <c r="H68" s="1486"/>
      <c r="I68" s="1487">
        <v>0</v>
      </c>
      <c r="J68" s="1477"/>
      <c r="K68" s="1477"/>
      <c r="L68" s="1478"/>
    </row>
    <row r="69" spans="4:20" ht="13.2">
      <c r="D69" s="1465" t="s">
        <v>296</v>
      </c>
      <c r="E69" s="1466"/>
      <c r="F69" s="1466"/>
      <c r="G69" s="1466"/>
      <c r="H69" s="1488"/>
      <c r="I69" s="1487">
        <v>0</v>
      </c>
      <c r="J69" s="1477"/>
      <c r="K69" s="1477"/>
      <c r="L69" s="1478"/>
    </row>
    <row r="70" spans="4:20" ht="13.2">
      <c r="D70" s="1465" t="s">
        <v>130</v>
      </c>
      <c r="E70" s="1466"/>
      <c r="F70" s="1466"/>
      <c r="G70" s="1466"/>
      <c r="H70" s="1488"/>
      <c r="I70" s="1487">
        <v>0</v>
      </c>
      <c r="J70" s="1477"/>
      <c r="K70" s="1477"/>
      <c r="L70" s="1478"/>
      <c r="M70" s="6"/>
      <c r="N70" s="6"/>
      <c r="O70" s="6"/>
      <c r="P70" s="6"/>
      <c r="Q70" s="6"/>
      <c r="S70" s="6"/>
      <c r="T70" s="6"/>
    </row>
    <row r="71" spans="4:20" ht="13.8" thickBot="1">
      <c r="D71" s="1484" t="s">
        <v>131</v>
      </c>
      <c r="E71" s="1485"/>
      <c r="F71" s="1485"/>
      <c r="G71" s="1485"/>
      <c r="H71" s="1486"/>
      <c r="I71" s="1487">
        <v>0</v>
      </c>
      <c r="J71" s="1477"/>
      <c r="K71" s="1477"/>
      <c r="L71" s="1478"/>
      <c r="R71" s="6"/>
    </row>
    <row r="72" spans="4:20" ht="13.8" thickBot="1">
      <c r="D72" s="1471" t="s">
        <v>21</v>
      </c>
      <c r="E72" s="1472"/>
      <c r="F72" s="1472"/>
      <c r="G72" s="1472"/>
      <c r="H72" s="1473"/>
      <c r="I72" s="1474">
        <f>I73+I74+I75</f>
        <v>0</v>
      </c>
      <c r="J72" s="1475"/>
      <c r="K72" s="1475"/>
      <c r="L72" s="1476"/>
    </row>
    <row r="73" spans="4:20" ht="13.2">
      <c r="D73" s="1468" t="s">
        <v>132</v>
      </c>
      <c r="E73" s="1469"/>
      <c r="F73" s="1469"/>
      <c r="G73" s="1469"/>
      <c r="H73" s="1470"/>
      <c r="I73" s="1482">
        <v>0</v>
      </c>
      <c r="J73" s="1482"/>
      <c r="K73" s="1482"/>
      <c r="L73" s="1483"/>
    </row>
    <row r="74" spans="4:20" ht="13.2">
      <c r="D74" s="1479" t="s">
        <v>133</v>
      </c>
      <c r="E74" s="1480"/>
      <c r="F74" s="1480"/>
      <c r="G74" s="1480"/>
      <c r="H74" s="1481"/>
      <c r="I74" s="1477">
        <v>0</v>
      </c>
      <c r="J74" s="1477"/>
      <c r="K74" s="1477"/>
      <c r="L74" s="1478"/>
    </row>
    <row r="75" spans="4:20" ht="13.2">
      <c r="D75" s="1465" t="s">
        <v>134</v>
      </c>
      <c r="E75" s="1466"/>
      <c r="F75" s="1466"/>
      <c r="G75" s="1466"/>
      <c r="H75" s="1467"/>
      <c r="I75" s="1477">
        <v>0</v>
      </c>
      <c r="J75" s="1477"/>
      <c r="K75" s="1477"/>
      <c r="L75" s="1478"/>
    </row>
  </sheetData>
  <mergeCells count="133">
    <mergeCell ref="D75:H75"/>
    <mergeCell ref="I75:L75"/>
    <mergeCell ref="D72:H72"/>
    <mergeCell ref="I72:L72"/>
    <mergeCell ref="D73:H73"/>
    <mergeCell ref="I73:L73"/>
    <mergeCell ref="D74:H74"/>
    <mergeCell ref="I74:L74"/>
    <mergeCell ref="D69:H69"/>
    <mergeCell ref="I69:L69"/>
    <mergeCell ref="D70:H70"/>
    <mergeCell ref="I70:L70"/>
    <mergeCell ref="D71:H71"/>
    <mergeCell ref="I71:L71"/>
    <mergeCell ref="D66:H66"/>
    <mergeCell ref="I66:L66"/>
    <mergeCell ref="D67:H67"/>
    <mergeCell ref="I67:L67"/>
    <mergeCell ref="D68:H68"/>
    <mergeCell ref="I68:L68"/>
    <mergeCell ref="C59:G59"/>
    <mergeCell ref="B60:G60"/>
    <mergeCell ref="B61:G61"/>
    <mergeCell ref="N61:Q61"/>
    <mergeCell ref="F63:M63"/>
    <mergeCell ref="D65:H65"/>
    <mergeCell ref="I65:L65"/>
    <mergeCell ref="C54:G54"/>
    <mergeCell ref="C55:Q55"/>
    <mergeCell ref="A56:A58"/>
    <mergeCell ref="B56:B58"/>
    <mergeCell ref="C56:C58"/>
    <mergeCell ref="D56:D58"/>
    <mergeCell ref="E56:E58"/>
    <mergeCell ref="F56:F58"/>
    <mergeCell ref="N56:N57"/>
    <mergeCell ref="N48:N50"/>
    <mergeCell ref="A51:A53"/>
    <mergeCell ref="B51:B53"/>
    <mergeCell ref="C51:C53"/>
    <mergeCell ref="D51:D53"/>
    <mergeCell ref="E51:E53"/>
    <mergeCell ref="F51:F53"/>
    <mergeCell ref="N51:N53"/>
    <mergeCell ref="A48:A50"/>
    <mergeCell ref="B48:B50"/>
    <mergeCell ref="C48:C50"/>
    <mergeCell ref="D48:D50"/>
    <mergeCell ref="E48:E50"/>
    <mergeCell ref="F48:F50"/>
    <mergeCell ref="B43:Q43"/>
    <mergeCell ref="C44:Q44"/>
    <mergeCell ref="A45:A47"/>
    <mergeCell ref="B45:B47"/>
    <mergeCell ref="C45:C47"/>
    <mergeCell ref="D45:D47"/>
    <mergeCell ref="E45:E47"/>
    <mergeCell ref="F45:F47"/>
    <mergeCell ref="N45:N46"/>
    <mergeCell ref="C38:C39"/>
    <mergeCell ref="D38:D39"/>
    <mergeCell ref="E38:E39"/>
    <mergeCell ref="F38:F39"/>
    <mergeCell ref="C41:G41"/>
    <mergeCell ref="B42:G42"/>
    <mergeCell ref="C32:C34"/>
    <mergeCell ref="D32:D34"/>
    <mergeCell ref="E32:E34"/>
    <mergeCell ref="F32:F34"/>
    <mergeCell ref="G32:G33"/>
    <mergeCell ref="C35:C37"/>
    <mergeCell ref="D35:D37"/>
    <mergeCell ref="E35:E37"/>
    <mergeCell ref="F35:F37"/>
    <mergeCell ref="C27:G27"/>
    <mergeCell ref="C28:Q28"/>
    <mergeCell ref="C29:C31"/>
    <mergeCell ref="D29:D31"/>
    <mergeCell ref="E29:E31"/>
    <mergeCell ref="F29:F31"/>
    <mergeCell ref="G29:G30"/>
    <mergeCell ref="A25:A26"/>
    <mergeCell ref="B25:B26"/>
    <mergeCell ref="C25:C26"/>
    <mergeCell ref="D25:D26"/>
    <mergeCell ref="E25:E26"/>
    <mergeCell ref="F25:F26"/>
    <mergeCell ref="C18:G18"/>
    <mergeCell ref="C19:Q19"/>
    <mergeCell ref="A20:A24"/>
    <mergeCell ref="B20:B24"/>
    <mergeCell ref="C20:C24"/>
    <mergeCell ref="D20:D24"/>
    <mergeCell ref="E20:E24"/>
    <mergeCell ref="F20:F24"/>
    <mergeCell ref="N13:N14"/>
    <mergeCell ref="C15:C17"/>
    <mergeCell ref="D15:D17"/>
    <mergeCell ref="E15:E17"/>
    <mergeCell ref="F15:F17"/>
    <mergeCell ref="N15:N16"/>
    <mergeCell ref="A13:A14"/>
    <mergeCell ref="B13:B14"/>
    <mergeCell ref="C13:C14"/>
    <mergeCell ref="D13:D14"/>
    <mergeCell ref="E13:E14"/>
    <mergeCell ref="F13:F14"/>
    <mergeCell ref="B8:Q8"/>
    <mergeCell ref="C9:Q9"/>
    <mergeCell ref="A10:A12"/>
    <mergeCell ref="B10:B12"/>
    <mergeCell ref="C10:C12"/>
    <mergeCell ref="D10:D12"/>
    <mergeCell ref="E10:E12"/>
    <mergeCell ref="F10:F12"/>
    <mergeCell ref="L5:L7"/>
    <mergeCell ref="M5:M7"/>
    <mergeCell ref="N5:Q5"/>
    <mergeCell ref="H6:H7"/>
    <mergeCell ref="I6:J6"/>
    <mergeCell ref="K6:K7"/>
    <mergeCell ref="N6:N7"/>
    <mergeCell ref="O6:Q6"/>
    <mergeCell ref="L1:Q1"/>
    <mergeCell ref="D3:W3"/>
    <mergeCell ref="A5:A7"/>
    <mergeCell ref="B5:B7"/>
    <mergeCell ref="C5:C7"/>
    <mergeCell ref="D5:D7"/>
    <mergeCell ref="E5:E7"/>
    <mergeCell ref="F5:F7"/>
    <mergeCell ref="G5:G7"/>
    <mergeCell ref="H5:K5"/>
  </mergeCells>
  <pageMargins left="0.75" right="0.75" top="1" bottom="1" header="0.5" footer="0.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03"/>
  <sheetViews>
    <sheetView topLeftCell="A79" zoomScaleNormal="100" workbookViewId="0">
      <selection activeCell="N94" sqref="N94"/>
    </sheetView>
  </sheetViews>
  <sheetFormatPr defaultColWidth="9.109375" defaultRowHeight="10.199999999999999"/>
  <cols>
    <col min="1" max="1" width="2.6640625" style="1" customWidth="1"/>
    <col min="2" max="3" width="2.5546875" style="1" customWidth="1"/>
    <col min="4" max="4" width="24.33203125" style="1" customWidth="1"/>
    <col min="5" max="5" width="7.88671875" style="2" customWidth="1"/>
    <col min="6" max="6" width="4.44140625" style="1" customWidth="1"/>
    <col min="7" max="7" width="5.44140625" style="3" customWidth="1"/>
    <col min="8" max="8" width="6.44140625" style="1" customWidth="1"/>
    <col min="9" max="9" width="5.44140625" style="1" customWidth="1"/>
    <col min="10" max="10" width="3.88671875" style="1" customWidth="1"/>
    <col min="11" max="11" width="6.109375" style="1" customWidth="1"/>
    <col min="12" max="13" width="6" style="1" customWidth="1"/>
    <col min="14" max="14" width="38.109375" style="1" customWidth="1"/>
    <col min="15" max="15" width="3.109375" style="4" customWidth="1"/>
    <col min="16" max="16" width="2.88671875" style="1" customWidth="1"/>
    <col min="17" max="17" width="3" style="1" customWidth="1"/>
    <col min="18" max="16384" width="9.109375" style="5"/>
  </cols>
  <sheetData>
    <row r="1" spans="1:21" ht="33" customHeight="1">
      <c r="L1" s="1389"/>
      <c r="M1" s="1390"/>
      <c r="N1" s="1390"/>
      <c r="O1" s="1390"/>
      <c r="P1" s="1390"/>
      <c r="Q1" s="1390"/>
    </row>
    <row r="2" spans="1:21" ht="16.5" customHeight="1">
      <c r="A2" s="403" t="s">
        <v>345</v>
      </c>
      <c r="B2" s="569"/>
      <c r="C2" s="569"/>
      <c r="D2" s="569"/>
      <c r="E2" s="570"/>
      <c r="F2" s="470"/>
      <c r="G2" s="571"/>
      <c r="H2" s="470"/>
      <c r="I2" s="470"/>
      <c r="J2" s="470"/>
      <c r="K2" s="470"/>
      <c r="L2" s="572"/>
      <c r="M2" s="573"/>
      <c r="N2" s="573"/>
      <c r="O2" s="574"/>
      <c r="P2" s="441"/>
      <c r="Q2" s="441"/>
      <c r="R2" s="575"/>
    </row>
    <row r="3" spans="1:21" ht="12.75" customHeight="1" thickBot="1">
      <c r="A3" s="140"/>
      <c r="B3" s="556"/>
      <c r="C3" s="556"/>
      <c r="D3" s="1514" t="s">
        <v>57</v>
      </c>
      <c r="E3" s="1514"/>
      <c r="F3" s="1514"/>
      <c r="G3" s="1514"/>
      <c r="H3" s="1514"/>
      <c r="I3" s="1514"/>
      <c r="J3" s="1514"/>
      <c r="K3" s="1514"/>
      <c r="L3" s="1514"/>
      <c r="M3" s="1514"/>
      <c r="N3" s="1514"/>
      <c r="O3" s="1514"/>
      <c r="P3" s="1514"/>
      <c r="Q3" s="1514"/>
      <c r="R3" s="1514"/>
      <c r="S3" s="1514"/>
      <c r="T3" s="1514"/>
      <c r="U3" s="1514"/>
    </row>
    <row r="4" spans="1:21" ht="36.75" customHeight="1">
      <c r="A4" s="1391" t="s">
        <v>0</v>
      </c>
      <c r="B4" s="1394" t="s">
        <v>1</v>
      </c>
      <c r="C4" s="1394" t="s">
        <v>2</v>
      </c>
      <c r="D4" s="1397" t="s">
        <v>3</v>
      </c>
      <c r="E4" s="1400" t="s">
        <v>4</v>
      </c>
      <c r="F4" s="1427" t="s">
        <v>5</v>
      </c>
      <c r="G4" s="1449" t="s">
        <v>6</v>
      </c>
      <c r="H4" s="1435" t="s">
        <v>160</v>
      </c>
      <c r="I4" s="1436"/>
      <c r="J4" s="1436"/>
      <c r="K4" s="1437"/>
      <c r="L4" s="1446" t="s">
        <v>293</v>
      </c>
      <c r="M4" s="1411" t="s">
        <v>294</v>
      </c>
      <c r="N4" s="1414" t="s">
        <v>23</v>
      </c>
      <c r="O4" s="1415"/>
      <c r="P4" s="1415"/>
      <c r="Q4" s="1416"/>
    </row>
    <row r="5" spans="1:21" ht="15" customHeight="1">
      <c r="A5" s="1392"/>
      <c r="B5" s="1395"/>
      <c r="C5" s="1395"/>
      <c r="D5" s="1398"/>
      <c r="E5" s="1401"/>
      <c r="F5" s="1428"/>
      <c r="G5" s="1450"/>
      <c r="H5" s="1452" t="s">
        <v>7</v>
      </c>
      <c r="I5" s="1454" t="s">
        <v>8</v>
      </c>
      <c r="J5" s="1454"/>
      <c r="K5" s="1433" t="s">
        <v>9</v>
      </c>
      <c r="L5" s="1447"/>
      <c r="M5" s="1412"/>
      <c r="N5" s="1442" t="s">
        <v>56</v>
      </c>
      <c r="O5" s="1444" t="s">
        <v>10</v>
      </c>
      <c r="P5" s="1444"/>
      <c r="Q5" s="1445"/>
    </row>
    <row r="6" spans="1:21" ht="96.75" customHeight="1" thickBot="1">
      <c r="A6" s="1393"/>
      <c r="B6" s="1396"/>
      <c r="C6" s="1396"/>
      <c r="D6" s="1399"/>
      <c r="E6" s="1402"/>
      <c r="F6" s="1429"/>
      <c r="G6" s="1451"/>
      <c r="H6" s="1453"/>
      <c r="I6" s="216" t="s">
        <v>7</v>
      </c>
      <c r="J6" s="34" t="s">
        <v>11</v>
      </c>
      <c r="K6" s="1434"/>
      <c r="L6" s="1448"/>
      <c r="M6" s="1413"/>
      <c r="N6" s="1443"/>
      <c r="O6" s="7" t="s">
        <v>125</v>
      </c>
      <c r="P6" s="7" t="s">
        <v>126</v>
      </c>
      <c r="Q6" s="8" t="s">
        <v>140</v>
      </c>
    </row>
    <row r="7" spans="1:21" ht="14.25" customHeight="1" thickBot="1">
      <c r="A7" s="40" t="s">
        <v>12</v>
      </c>
      <c r="B7" s="1438" t="s">
        <v>346</v>
      </c>
      <c r="C7" s="1438"/>
      <c r="D7" s="1438"/>
      <c r="E7" s="1438"/>
      <c r="F7" s="1438"/>
      <c r="G7" s="1438"/>
      <c r="H7" s="1438"/>
      <c r="I7" s="1438"/>
      <c r="J7" s="1438"/>
      <c r="K7" s="1438"/>
      <c r="L7" s="1438"/>
      <c r="M7" s="1438"/>
      <c r="N7" s="1438"/>
      <c r="O7" s="1438"/>
      <c r="P7" s="1438"/>
      <c r="Q7" s="1439"/>
    </row>
    <row r="8" spans="1:21" ht="14.25" customHeight="1" thickBot="1">
      <c r="A8" s="41" t="s">
        <v>12</v>
      </c>
      <c r="B8" s="42" t="s">
        <v>12</v>
      </c>
      <c r="C8" s="1440" t="s">
        <v>347</v>
      </c>
      <c r="D8" s="1440"/>
      <c r="E8" s="1440"/>
      <c r="F8" s="1440"/>
      <c r="G8" s="1440"/>
      <c r="H8" s="1440"/>
      <c r="I8" s="1440"/>
      <c r="J8" s="1440"/>
      <c r="K8" s="1440"/>
      <c r="L8" s="1440"/>
      <c r="M8" s="1440"/>
      <c r="N8" s="1440"/>
      <c r="O8" s="1440"/>
      <c r="P8" s="1440"/>
      <c r="Q8" s="1441"/>
    </row>
    <row r="9" spans="1:21" ht="52.5" customHeight="1">
      <c r="A9" s="1417" t="s">
        <v>12</v>
      </c>
      <c r="B9" s="1420" t="s">
        <v>12</v>
      </c>
      <c r="C9" s="1345" t="s">
        <v>12</v>
      </c>
      <c r="D9" s="1424" t="s">
        <v>348</v>
      </c>
      <c r="E9" s="1342" t="s">
        <v>89</v>
      </c>
      <c r="F9" s="1430" t="s">
        <v>297</v>
      </c>
      <c r="G9" s="82" t="s">
        <v>61</v>
      </c>
      <c r="H9" s="1286">
        <v>3022</v>
      </c>
      <c r="I9" s="576">
        <v>0</v>
      </c>
      <c r="J9" s="576"/>
      <c r="K9" s="576">
        <v>69</v>
      </c>
      <c r="L9" s="463">
        <v>3000</v>
      </c>
      <c r="M9" s="462">
        <v>3000</v>
      </c>
      <c r="N9" s="1287" t="s">
        <v>816</v>
      </c>
      <c r="O9" s="577" t="s">
        <v>99</v>
      </c>
      <c r="P9" s="577" t="s">
        <v>99</v>
      </c>
      <c r="Q9" s="578" t="s">
        <v>99</v>
      </c>
    </row>
    <row r="10" spans="1:21" ht="15.75" customHeight="1">
      <c r="A10" s="1570"/>
      <c r="B10" s="1612"/>
      <c r="C10" s="1382"/>
      <c r="D10" s="1425"/>
      <c r="E10" s="1354"/>
      <c r="F10" s="1409"/>
      <c r="G10" s="228"/>
      <c r="H10" s="579"/>
      <c r="I10" s="580"/>
      <c r="J10" s="580"/>
      <c r="K10" s="580"/>
      <c r="L10" s="581"/>
      <c r="M10" s="582"/>
      <c r="N10" s="583" t="s">
        <v>349</v>
      </c>
      <c r="O10" s="584" t="s">
        <v>99</v>
      </c>
      <c r="P10" s="584" t="s">
        <v>99</v>
      </c>
      <c r="Q10" s="585" t="s">
        <v>99</v>
      </c>
    </row>
    <row r="11" spans="1:21" ht="25.5" customHeight="1">
      <c r="A11" s="1570"/>
      <c r="B11" s="1612"/>
      <c r="C11" s="1382"/>
      <c r="D11" s="1425"/>
      <c r="E11" s="1354"/>
      <c r="F11" s="1409"/>
      <c r="G11" s="228"/>
      <c r="H11" s="579"/>
      <c r="I11" s="580"/>
      <c r="J11" s="580"/>
      <c r="K11" s="580"/>
      <c r="L11" s="581"/>
      <c r="M11" s="582"/>
      <c r="N11" s="583" t="s">
        <v>350</v>
      </c>
      <c r="O11" s="584" t="s">
        <v>99</v>
      </c>
      <c r="P11" s="584" t="s">
        <v>99</v>
      </c>
      <c r="Q11" s="585" t="s">
        <v>99</v>
      </c>
    </row>
    <row r="12" spans="1:21" ht="15" customHeight="1">
      <c r="A12" s="1570"/>
      <c r="B12" s="1612"/>
      <c r="C12" s="1382"/>
      <c r="D12" s="1425"/>
      <c r="E12" s="1354"/>
      <c r="F12" s="1409"/>
      <c r="G12" s="566"/>
      <c r="H12" s="586"/>
      <c r="I12" s="587"/>
      <c r="J12" s="587"/>
      <c r="K12" s="587"/>
      <c r="L12" s="588"/>
      <c r="M12" s="589"/>
      <c r="N12" s="590" t="s">
        <v>351</v>
      </c>
      <c r="O12" s="489" t="s">
        <v>99</v>
      </c>
      <c r="P12" s="489" t="s">
        <v>99</v>
      </c>
      <c r="Q12" s="490" t="s">
        <v>99</v>
      </c>
    </row>
    <row r="13" spans="1:21" ht="15.75" customHeight="1">
      <c r="A13" s="1570"/>
      <c r="B13" s="1612"/>
      <c r="C13" s="1382"/>
      <c r="D13" s="1425"/>
      <c r="E13" s="1354"/>
      <c r="F13" s="1409"/>
      <c r="G13" s="227"/>
      <c r="H13" s="591"/>
      <c r="I13" s="592"/>
      <c r="J13" s="592"/>
      <c r="K13" s="592"/>
      <c r="L13" s="593"/>
      <c r="M13" s="594"/>
      <c r="N13" s="1262" t="s">
        <v>352</v>
      </c>
      <c r="O13" s="489" t="s">
        <v>99</v>
      </c>
      <c r="P13" s="489" t="s">
        <v>99</v>
      </c>
      <c r="Q13" s="490" t="s">
        <v>99</v>
      </c>
    </row>
    <row r="14" spans="1:21" ht="16.5" customHeight="1" thickBot="1">
      <c r="A14" s="1419"/>
      <c r="B14" s="1422"/>
      <c r="C14" s="1346"/>
      <c r="D14" s="1426"/>
      <c r="E14" s="1341"/>
      <c r="F14" s="1432"/>
      <c r="G14" s="9" t="s">
        <v>13</v>
      </c>
      <c r="H14" s="238">
        <f t="shared" ref="H14:M14" si="0">SUM(H9:H13)</f>
        <v>3022</v>
      </c>
      <c r="I14" s="238">
        <f t="shared" si="0"/>
        <v>0</v>
      </c>
      <c r="J14" s="238">
        <f t="shared" si="0"/>
        <v>0</v>
      </c>
      <c r="K14" s="238">
        <f t="shared" si="0"/>
        <v>69</v>
      </c>
      <c r="L14" s="238">
        <f t="shared" si="0"/>
        <v>3000</v>
      </c>
      <c r="M14" s="238">
        <f t="shared" si="0"/>
        <v>3000</v>
      </c>
      <c r="N14" s="1288" t="s">
        <v>817</v>
      </c>
      <c r="O14" s="595" t="s">
        <v>99</v>
      </c>
      <c r="P14" s="595" t="s">
        <v>99</v>
      </c>
      <c r="Q14" s="596" t="s">
        <v>99</v>
      </c>
    </row>
    <row r="15" spans="1:21" ht="14.25" customHeight="1">
      <c r="A15" s="21" t="s">
        <v>12</v>
      </c>
      <c r="B15" s="22" t="s">
        <v>12</v>
      </c>
      <c r="C15" s="1405" t="s">
        <v>63</v>
      </c>
      <c r="D15" s="1613" t="s">
        <v>353</v>
      </c>
      <c r="E15" s="1342" t="s">
        <v>89</v>
      </c>
      <c r="F15" s="1407" t="s">
        <v>297</v>
      </c>
      <c r="G15" s="14" t="s">
        <v>61</v>
      </c>
      <c r="H15" s="424">
        <v>29</v>
      </c>
      <c r="I15" s="239">
        <v>0</v>
      </c>
      <c r="J15" s="239"/>
      <c r="K15" s="239">
        <v>0</v>
      </c>
      <c r="L15" s="241">
        <v>60</v>
      </c>
      <c r="M15" s="597">
        <v>60</v>
      </c>
      <c r="N15" s="598" t="s">
        <v>354</v>
      </c>
      <c r="O15" s="407">
        <v>16</v>
      </c>
      <c r="P15" s="407">
        <v>32</v>
      </c>
      <c r="Q15" s="408">
        <v>32</v>
      </c>
    </row>
    <row r="16" spans="1:21" ht="15" customHeight="1">
      <c r="A16" s="43"/>
      <c r="B16" s="44"/>
      <c r="C16" s="1382"/>
      <c r="D16" s="1614"/>
      <c r="E16" s="1355"/>
      <c r="F16" s="1409"/>
      <c r="G16" s="220" t="s">
        <v>61</v>
      </c>
      <c r="H16" s="599">
        <v>16</v>
      </c>
      <c r="I16" s="240"/>
      <c r="J16" s="240"/>
      <c r="K16" s="240"/>
      <c r="L16" s="242">
        <v>16</v>
      </c>
      <c r="M16" s="222">
        <v>16</v>
      </c>
      <c r="N16" s="1616" t="s">
        <v>355</v>
      </c>
      <c r="O16" s="418" t="s">
        <v>99</v>
      </c>
      <c r="P16" s="418" t="s">
        <v>99</v>
      </c>
      <c r="Q16" s="419" t="s">
        <v>99</v>
      </c>
    </row>
    <row r="17" spans="1:17" ht="21.75" customHeight="1" thickBot="1">
      <c r="A17" s="600"/>
      <c r="B17" s="601"/>
      <c r="C17" s="1406"/>
      <c r="D17" s="1615"/>
      <c r="E17" s="1341"/>
      <c r="F17" s="1408"/>
      <c r="G17" s="602" t="s">
        <v>13</v>
      </c>
      <c r="H17" s="603">
        <f>H15+H16</f>
        <v>45</v>
      </c>
      <c r="I17" s="603">
        <f t="shared" ref="I17:M17" si="1">I15+I16</f>
        <v>0</v>
      </c>
      <c r="J17" s="603">
        <f t="shared" si="1"/>
        <v>0</v>
      </c>
      <c r="K17" s="603">
        <f t="shared" si="1"/>
        <v>0</v>
      </c>
      <c r="L17" s="603">
        <f t="shared" si="1"/>
        <v>76</v>
      </c>
      <c r="M17" s="603">
        <f t="shared" si="1"/>
        <v>76</v>
      </c>
      <c r="N17" s="1500"/>
      <c r="O17" s="604"/>
      <c r="P17" s="604"/>
      <c r="Q17" s="443"/>
    </row>
    <row r="18" spans="1:17" ht="18.75" customHeight="1">
      <c r="A18" s="21" t="s">
        <v>12</v>
      </c>
      <c r="B18" s="22" t="s">
        <v>12</v>
      </c>
      <c r="C18" s="1405" t="s">
        <v>69</v>
      </c>
      <c r="D18" s="1613" t="s">
        <v>869</v>
      </c>
      <c r="E18" s="1342" t="s">
        <v>89</v>
      </c>
      <c r="F18" s="1407" t="s">
        <v>297</v>
      </c>
      <c r="G18" s="14" t="s">
        <v>61</v>
      </c>
      <c r="H18" s="424">
        <v>50</v>
      </c>
      <c r="I18" s="239">
        <v>0</v>
      </c>
      <c r="J18" s="239"/>
      <c r="K18" s="239">
        <v>0</v>
      </c>
      <c r="L18" s="463">
        <v>0</v>
      </c>
      <c r="M18" s="462">
        <v>0</v>
      </c>
      <c r="N18" s="1617" t="s">
        <v>356</v>
      </c>
      <c r="O18" s="605" t="s">
        <v>99</v>
      </c>
      <c r="P18" s="420"/>
      <c r="Q18" s="606"/>
    </row>
    <row r="19" spans="1:17" ht="10.5" customHeight="1" thickBot="1">
      <c r="A19" s="600"/>
      <c r="B19" s="601"/>
      <c r="C19" s="1406"/>
      <c r="D19" s="1615"/>
      <c r="E19" s="1341"/>
      <c r="F19" s="1408"/>
      <c r="G19" s="602" t="s">
        <v>13</v>
      </c>
      <c r="H19" s="238">
        <f t="shared" ref="H19:M19" si="2">H18</f>
        <v>50</v>
      </c>
      <c r="I19" s="238">
        <f t="shared" si="2"/>
        <v>0</v>
      </c>
      <c r="J19" s="238">
        <f t="shared" si="2"/>
        <v>0</v>
      </c>
      <c r="K19" s="238">
        <f t="shared" si="2"/>
        <v>0</v>
      </c>
      <c r="L19" s="238">
        <f t="shared" si="2"/>
        <v>0</v>
      </c>
      <c r="M19" s="238">
        <f t="shared" si="2"/>
        <v>0</v>
      </c>
      <c r="N19" s="1618"/>
      <c r="O19" s="607"/>
      <c r="P19" s="423"/>
      <c r="Q19" s="608"/>
    </row>
    <row r="20" spans="1:17" ht="15.75" customHeight="1" thickBot="1">
      <c r="A20" s="41" t="s">
        <v>12</v>
      </c>
      <c r="B20" s="86" t="s">
        <v>12</v>
      </c>
      <c r="C20" s="1327" t="s">
        <v>15</v>
      </c>
      <c r="D20" s="1328"/>
      <c r="E20" s="1328"/>
      <c r="F20" s="1328"/>
      <c r="G20" s="1330"/>
      <c r="H20" s="177">
        <f>H14+H17+H19</f>
        <v>3117</v>
      </c>
      <c r="I20" s="177">
        <f t="shared" ref="I20:M20" si="3">I14+I17+I19</f>
        <v>0</v>
      </c>
      <c r="J20" s="177">
        <f t="shared" si="3"/>
        <v>0</v>
      </c>
      <c r="K20" s="177">
        <f t="shared" si="3"/>
        <v>69</v>
      </c>
      <c r="L20" s="177">
        <f t="shared" si="3"/>
        <v>3076</v>
      </c>
      <c r="M20" s="177">
        <f t="shared" si="3"/>
        <v>3076</v>
      </c>
      <c r="N20" s="1153"/>
      <c r="O20" s="609"/>
      <c r="P20" s="609"/>
      <c r="Q20" s="610"/>
    </row>
    <row r="21" spans="1:17" ht="15" customHeight="1" thickBot="1">
      <c r="A21" s="41" t="s">
        <v>12</v>
      </c>
      <c r="B21" s="42" t="s">
        <v>14</v>
      </c>
      <c r="C21" s="1363" t="s">
        <v>357</v>
      </c>
      <c r="D21" s="1364"/>
      <c r="E21" s="1365"/>
      <c r="F21" s="1365"/>
      <c r="G21" s="1364"/>
      <c r="H21" s="1364"/>
      <c r="I21" s="1364"/>
      <c r="J21" s="1364"/>
      <c r="K21" s="1364"/>
      <c r="L21" s="1364"/>
      <c r="M21" s="1364"/>
      <c r="N21" s="1364"/>
      <c r="O21" s="1364"/>
      <c r="P21" s="1364"/>
      <c r="Q21" s="1366"/>
    </row>
    <row r="22" spans="1:17" ht="22.5" customHeight="1">
      <c r="A22" s="1376" t="s">
        <v>12</v>
      </c>
      <c r="B22" s="1378" t="s">
        <v>14</v>
      </c>
      <c r="C22" s="1345" t="s">
        <v>14</v>
      </c>
      <c r="D22" s="1338" t="s">
        <v>358</v>
      </c>
      <c r="E22" s="1342" t="s">
        <v>89</v>
      </c>
      <c r="F22" s="1340" t="s">
        <v>297</v>
      </c>
      <c r="G22" s="88" t="s">
        <v>61</v>
      </c>
      <c r="H22" s="89">
        <v>164</v>
      </c>
      <c r="I22" s="50"/>
      <c r="J22" s="90"/>
      <c r="K22" s="91"/>
      <c r="L22" s="92">
        <v>0</v>
      </c>
      <c r="M22" s="276">
        <v>0</v>
      </c>
      <c r="N22" s="1610"/>
      <c r="O22" s="75"/>
      <c r="P22" s="76"/>
      <c r="Q22" s="113"/>
    </row>
    <row r="23" spans="1:17" ht="15" customHeight="1" thickBot="1">
      <c r="A23" s="1377"/>
      <c r="B23" s="1379"/>
      <c r="C23" s="1346"/>
      <c r="D23" s="1339"/>
      <c r="E23" s="1341"/>
      <c r="F23" s="1341"/>
      <c r="G23" s="102" t="s">
        <v>13</v>
      </c>
      <c r="H23" s="103">
        <f>H22</f>
        <v>164</v>
      </c>
      <c r="I23" s="103">
        <f t="shared" ref="I23:M23" si="4">I22</f>
        <v>0</v>
      </c>
      <c r="J23" s="103">
        <f t="shared" si="4"/>
        <v>0</v>
      </c>
      <c r="K23" s="103">
        <f t="shared" si="4"/>
        <v>0</v>
      </c>
      <c r="L23" s="103">
        <f t="shared" si="4"/>
        <v>0</v>
      </c>
      <c r="M23" s="283">
        <f t="shared" si="4"/>
        <v>0</v>
      </c>
      <c r="N23" s="1619"/>
      <c r="O23" s="80"/>
      <c r="P23" s="80"/>
      <c r="Q23" s="81"/>
    </row>
    <row r="24" spans="1:17" ht="17.25" customHeight="1">
      <c r="A24" s="1620" t="s">
        <v>12</v>
      </c>
      <c r="B24" s="1623" t="s">
        <v>14</v>
      </c>
      <c r="C24" s="1623" t="s">
        <v>58</v>
      </c>
      <c r="D24" s="1338" t="s">
        <v>818</v>
      </c>
      <c r="E24" s="1626" t="s">
        <v>89</v>
      </c>
      <c r="F24" s="1630" t="s">
        <v>359</v>
      </c>
      <c r="G24" s="88" t="s">
        <v>360</v>
      </c>
      <c r="H24" s="276">
        <v>962.3</v>
      </c>
      <c r="I24" s="50"/>
      <c r="J24" s="90"/>
      <c r="K24" s="51">
        <v>0</v>
      </c>
      <c r="L24" s="91">
        <v>1500</v>
      </c>
      <c r="M24" s="276">
        <v>1500</v>
      </c>
      <c r="N24" s="1282" t="s">
        <v>814</v>
      </c>
      <c r="O24" s="1149" t="s">
        <v>99</v>
      </c>
      <c r="P24" s="1150" t="s">
        <v>99</v>
      </c>
      <c r="Q24" s="1151" t="s">
        <v>99</v>
      </c>
    </row>
    <row r="25" spans="1:17" ht="18" customHeight="1">
      <c r="A25" s="1621"/>
      <c r="B25" s="1624"/>
      <c r="C25" s="1624"/>
      <c r="D25" s="1383"/>
      <c r="E25" s="1627"/>
      <c r="F25" s="1631"/>
      <c r="G25" s="1148"/>
      <c r="H25" s="278">
        <v>0</v>
      </c>
      <c r="I25" s="259"/>
      <c r="J25" s="260"/>
      <c r="K25" s="611">
        <v>0</v>
      </c>
      <c r="L25" s="261"/>
      <c r="M25" s="278"/>
      <c r="N25" s="1283" t="s">
        <v>815</v>
      </c>
      <c r="O25" s="612" t="s">
        <v>99</v>
      </c>
      <c r="P25" s="613" t="s">
        <v>99</v>
      </c>
      <c r="Q25" s="79" t="s">
        <v>99</v>
      </c>
    </row>
    <row r="26" spans="1:17" ht="15" customHeight="1">
      <c r="A26" s="1621"/>
      <c r="B26" s="1624"/>
      <c r="C26" s="1624"/>
      <c r="D26" s="1383"/>
      <c r="E26" s="1628"/>
      <c r="F26" s="1628"/>
      <c r="G26" s="109"/>
      <c r="H26" s="278"/>
      <c r="I26" s="614"/>
      <c r="J26" s="614"/>
      <c r="K26" s="611"/>
      <c r="L26" s="261"/>
      <c r="M26" s="278"/>
      <c r="N26" s="1284" t="s">
        <v>877</v>
      </c>
      <c r="O26" s="616" t="s">
        <v>99</v>
      </c>
      <c r="P26" s="617" t="s">
        <v>99</v>
      </c>
      <c r="Q26" s="618" t="s">
        <v>99</v>
      </c>
    </row>
    <row r="27" spans="1:17" ht="15.75" customHeight="1" thickBot="1">
      <c r="A27" s="1622"/>
      <c r="B27" s="1625"/>
      <c r="C27" s="1625"/>
      <c r="D27" s="1339"/>
      <c r="E27" s="1629"/>
      <c r="F27" s="1629"/>
      <c r="G27" s="619" t="s">
        <v>13</v>
      </c>
      <c r="H27" s="620">
        <f t="shared" ref="H27:M27" si="5">H24+H25+H26</f>
        <v>962.3</v>
      </c>
      <c r="I27" s="620">
        <f t="shared" si="5"/>
        <v>0</v>
      </c>
      <c r="J27" s="620">
        <f t="shared" si="5"/>
        <v>0</v>
      </c>
      <c r="K27" s="620">
        <f t="shared" si="5"/>
        <v>0</v>
      </c>
      <c r="L27" s="620">
        <f t="shared" si="5"/>
        <v>1500</v>
      </c>
      <c r="M27" s="620">
        <f t="shared" si="5"/>
        <v>1500</v>
      </c>
      <c r="N27" s="1285"/>
      <c r="O27" s="621"/>
      <c r="P27" s="622"/>
      <c r="Q27" s="623"/>
    </row>
    <row r="28" spans="1:17" ht="14.25" customHeight="1">
      <c r="A28" s="1376" t="s">
        <v>12</v>
      </c>
      <c r="B28" s="1378" t="s">
        <v>14</v>
      </c>
      <c r="C28" s="1345" t="s">
        <v>59</v>
      </c>
      <c r="D28" s="1338" t="s">
        <v>361</v>
      </c>
      <c r="E28" s="1342" t="s">
        <v>89</v>
      </c>
      <c r="F28" s="1340" t="s">
        <v>297</v>
      </c>
      <c r="G28" s="88" t="s">
        <v>61</v>
      </c>
      <c r="H28" s="89">
        <v>145</v>
      </c>
      <c r="I28" s="50"/>
      <c r="J28" s="90"/>
      <c r="K28" s="91">
        <v>0</v>
      </c>
      <c r="L28" s="92">
        <v>110</v>
      </c>
      <c r="M28" s="276">
        <v>110</v>
      </c>
      <c r="N28" s="624" t="s">
        <v>362</v>
      </c>
      <c r="O28" s="625" t="s">
        <v>99</v>
      </c>
      <c r="P28" s="625" t="s">
        <v>99</v>
      </c>
      <c r="Q28" s="626" t="s">
        <v>99</v>
      </c>
    </row>
    <row r="29" spans="1:17" ht="11.25" customHeight="1">
      <c r="A29" s="1380"/>
      <c r="B29" s="1381"/>
      <c r="C29" s="1382"/>
      <c r="D29" s="1383"/>
      <c r="E29" s="1355"/>
      <c r="F29" s="1386"/>
      <c r="G29" s="109" t="s">
        <v>360</v>
      </c>
      <c r="H29" s="94">
        <v>210</v>
      </c>
      <c r="I29" s="95"/>
      <c r="J29" s="96"/>
      <c r="K29" s="97">
        <v>0</v>
      </c>
      <c r="L29" s="98">
        <v>200</v>
      </c>
      <c r="M29" s="282">
        <v>200</v>
      </c>
      <c r="N29" s="627" t="s">
        <v>363</v>
      </c>
      <c r="O29" s="628" t="s">
        <v>99</v>
      </c>
      <c r="P29" s="628" t="s">
        <v>99</v>
      </c>
      <c r="Q29" s="629" t="s">
        <v>99</v>
      </c>
    </row>
    <row r="30" spans="1:17" ht="17.25" customHeight="1" thickBot="1">
      <c r="A30" s="1377"/>
      <c r="B30" s="1379"/>
      <c r="C30" s="1346"/>
      <c r="D30" s="1339"/>
      <c r="E30" s="1341"/>
      <c r="F30" s="1341"/>
      <c r="G30" s="102" t="s">
        <v>13</v>
      </c>
      <c r="H30" s="103">
        <f>H28+H29</f>
        <v>355</v>
      </c>
      <c r="I30" s="103">
        <f t="shared" ref="I30:M30" si="6">I28+I29</f>
        <v>0</v>
      </c>
      <c r="J30" s="103">
        <f t="shared" si="6"/>
        <v>0</v>
      </c>
      <c r="K30" s="103">
        <f t="shared" si="6"/>
        <v>0</v>
      </c>
      <c r="L30" s="103">
        <f t="shared" si="6"/>
        <v>310</v>
      </c>
      <c r="M30" s="103">
        <f t="shared" si="6"/>
        <v>310</v>
      </c>
      <c r="N30" s="630"/>
      <c r="O30" s="631"/>
      <c r="P30" s="631"/>
      <c r="Q30" s="632"/>
    </row>
    <row r="31" spans="1:17" ht="12.75" customHeight="1">
      <c r="A31" s="1376" t="s">
        <v>12</v>
      </c>
      <c r="B31" s="1378" t="s">
        <v>14</v>
      </c>
      <c r="C31" s="1345" t="s">
        <v>64</v>
      </c>
      <c r="D31" s="1338" t="s">
        <v>364</v>
      </c>
      <c r="E31" s="1342" t="s">
        <v>89</v>
      </c>
      <c r="F31" s="1340" t="s">
        <v>297</v>
      </c>
      <c r="G31" s="88" t="s">
        <v>360</v>
      </c>
      <c r="H31" s="89">
        <v>0</v>
      </c>
      <c r="I31" s="50"/>
      <c r="J31" s="90"/>
      <c r="K31" s="91">
        <v>0</v>
      </c>
      <c r="L31" s="92">
        <v>0</v>
      </c>
      <c r="M31" s="52">
        <v>0</v>
      </c>
      <c r="N31" s="1336" t="s">
        <v>365</v>
      </c>
      <c r="O31" s="456"/>
      <c r="P31" s="456"/>
      <c r="Q31" s="633" t="s">
        <v>99</v>
      </c>
    </row>
    <row r="32" spans="1:17" ht="93.75" customHeight="1" thickBot="1">
      <c r="A32" s="1380"/>
      <c r="B32" s="1381"/>
      <c r="C32" s="1382"/>
      <c r="D32" s="1383"/>
      <c r="E32" s="1355"/>
      <c r="F32" s="1386"/>
      <c r="G32" s="109" t="s">
        <v>61</v>
      </c>
      <c r="H32" s="94"/>
      <c r="I32" s="95"/>
      <c r="J32" s="96"/>
      <c r="K32" s="97"/>
      <c r="L32" s="98">
        <v>0</v>
      </c>
      <c r="M32" s="99">
        <v>230</v>
      </c>
      <c r="N32" s="1632"/>
      <c r="O32" s="634"/>
      <c r="P32" s="634"/>
      <c r="Q32" s="635"/>
    </row>
    <row r="33" spans="1:17" ht="39.75" customHeight="1" thickBot="1">
      <c r="A33" s="1377"/>
      <c r="B33" s="1379"/>
      <c r="C33" s="1346"/>
      <c r="D33" s="1339"/>
      <c r="E33" s="1341"/>
      <c r="F33" s="1341"/>
      <c r="G33" s="102" t="s">
        <v>13</v>
      </c>
      <c r="H33" s="107">
        <f t="shared" ref="H33:M33" si="7">H31+H32</f>
        <v>0</v>
      </c>
      <c r="I33" s="104">
        <f t="shared" si="7"/>
        <v>0</v>
      </c>
      <c r="J33" s="104">
        <f t="shared" si="7"/>
        <v>0</v>
      </c>
      <c r="K33" s="106">
        <f t="shared" si="7"/>
        <v>0</v>
      </c>
      <c r="L33" s="108">
        <f t="shared" si="7"/>
        <v>0</v>
      </c>
      <c r="M33" s="110">
        <f t="shared" si="7"/>
        <v>230</v>
      </c>
      <c r="N33" s="546" t="s">
        <v>366</v>
      </c>
      <c r="O33" s="111"/>
      <c r="P33" s="111"/>
      <c r="Q33" s="112" t="s">
        <v>99</v>
      </c>
    </row>
    <row r="34" spans="1:17" ht="12.75" customHeight="1">
      <c r="A34" s="1376" t="s">
        <v>12</v>
      </c>
      <c r="B34" s="1378" t="s">
        <v>14</v>
      </c>
      <c r="C34" s="1345" t="s">
        <v>65</v>
      </c>
      <c r="D34" s="1633" t="s">
        <v>367</v>
      </c>
      <c r="E34" s="1342" t="s">
        <v>89</v>
      </c>
      <c r="F34" s="1635" t="s">
        <v>297</v>
      </c>
      <c r="G34" s="88" t="s">
        <v>61</v>
      </c>
      <c r="H34" s="89">
        <v>0</v>
      </c>
      <c r="I34" s="50">
        <v>0</v>
      </c>
      <c r="J34" s="90"/>
      <c r="K34" s="91">
        <v>0</v>
      </c>
      <c r="L34" s="114"/>
      <c r="M34" s="52"/>
      <c r="N34" s="636"/>
      <c r="O34" s="76"/>
      <c r="P34" s="76"/>
      <c r="Q34" s="93"/>
    </row>
    <row r="35" spans="1:17" ht="12.75" customHeight="1" thickBot="1">
      <c r="A35" s="1377"/>
      <c r="B35" s="1379"/>
      <c r="C35" s="1346"/>
      <c r="D35" s="1634"/>
      <c r="E35" s="1341"/>
      <c r="F35" s="1368"/>
      <c r="G35" s="102" t="s">
        <v>13</v>
      </c>
      <c r="H35" s="103">
        <f>H34</f>
        <v>0</v>
      </c>
      <c r="I35" s="104">
        <f>SUM(I34:I34)</f>
        <v>0</v>
      </c>
      <c r="J35" s="105"/>
      <c r="K35" s="106">
        <f>SUM(K34:K34)</f>
        <v>0</v>
      </c>
      <c r="L35" s="107"/>
      <c r="M35" s="110"/>
      <c r="N35" s="637"/>
      <c r="O35" s="111"/>
      <c r="P35" s="111"/>
      <c r="Q35" s="112"/>
    </row>
    <row r="36" spans="1:17" ht="21.75" customHeight="1" thickBot="1">
      <c r="A36" s="116" t="s">
        <v>12</v>
      </c>
      <c r="B36" s="86" t="s">
        <v>14</v>
      </c>
      <c r="C36" s="1327" t="s">
        <v>15</v>
      </c>
      <c r="D36" s="1328"/>
      <c r="E36" s="1329"/>
      <c r="F36" s="1329"/>
      <c r="G36" s="1330"/>
      <c r="H36" s="115">
        <f t="shared" ref="H36:M36" si="8">H23+H27+H30+H33+H35</f>
        <v>1481.3</v>
      </c>
      <c r="I36" s="115">
        <f t="shared" si="8"/>
        <v>0</v>
      </c>
      <c r="J36" s="115">
        <f t="shared" si="8"/>
        <v>0</v>
      </c>
      <c r="K36" s="115">
        <f t="shared" si="8"/>
        <v>0</v>
      </c>
      <c r="L36" s="115">
        <f t="shared" si="8"/>
        <v>1810</v>
      </c>
      <c r="M36" s="115">
        <f t="shared" si="8"/>
        <v>2040</v>
      </c>
      <c r="N36" s="87"/>
      <c r="O36" s="117"/>
      <c r="P36" s="117"/>
      <c r="Q36" s="118"/>
    </row>
    <row r="37" spans="1:17" ht="14.25" customHeight="1" thickBot="1">
      <c r="A37" s="41" t="s">
        <v>12</v>
      </c>
      <c r="B37" s="86" t="s">
        <v>58</v>
      </c>
      <c r="C37" s="1636" t="s">
        <v>368</v>
      </c>
      <c r="D37" s="1364"/>
      <c r="E37" s="1364"/>
      <c r="F37" s="1364"/>
      <c r="G37" s="1364"/>
      <c r="H37" s="1364"/>
      <c r="I37" s="1364"/>
      <c r="J37" s="1364"/>
      <c r="K37" s="1364"/>
      <c r="L37" s="1364"/>
      <c r="M37" s="1364"/>
      <c r="N37" s="1364"/>
      <c r="O37" s="1364"/>
      <c r="P37" s="1364"/>
      <c r="Q37" s="1366"/>
    </row>
    <row r="38" spans="1:17" ht="14.25" customHeight="1">
      <c r="A38" s="1376" t="s">
        <v>12</v>
      </c>
      <c r="B38" s="1378" t="s">
        <v>58</v>
      </c>
      <c r="C38" s="1345" t="s">
        <v>12</v>
      </c>
      <c r="D38" s="1338" t="s">
        <v>369</v>
      </c>
      <c r="E38" s="1342" t="s">
        <v>89</v>
      </c>
      <c r="F38" s="1340" t="s">
        <v>297</v>
      </c>
      <c r="G38" s="88" t="s">
        <v>61</v>
      </c>
      <c r="H38" s="89">
        <v>180</v>
      </c>
      <c r="I38" s="50"/>
      <c r="J38" s="90"/>
      <c r="K38" s="91">
        <v>0</v>
      </c>
      <c r="L38" s="92">
        <v>200</v>
      </c>
      <c r="M38" s="52">
        <v>200</v>
      </c>
      <c r="N38" s="1610" t="s">
        <v>370</v>
      </c>
      <c r="O38" s="75" t="s">
        <v>99</v>
      </c>
      <c r="P38" s="76" t="s">
        <v>99</v>
      </c>
      <c r="Q38" s="113" t="s">
        <v>99</v>
      </c>
    </row>
    <row r="39" spans="1:17" ht="12.75" customHeight="1">
      <c r="A39" s="1380"/>
      <c r="B39" s="1381"/>
      <c r="C39" s="1382"/>
      <c r="D39" s="1383"/>
      <c r="E39" s="1354"/>
      <c r="F39" s="1518"/>
      <c r="G39" s="109" t="s">
        <v>61</v>
      </c>
      <c r="H39" s="94"/>
      <c r="I39" s="371"/>
      <c r="J39" s="96"/>
      <c r="K39" s="372"/>
      <c r="L39" s="98"/>
      <c r="M39" s="99"/>
      <c r="N39" s="1637"/>
      <c r="O39" s="464" t="s">
        <v>99</v>
      </c>
      <c r="P39" s="100" t="s">
        <v>99</v>
      </c>
      <c r="Q39" s="79" t="s">
        <v>99</v>
      </c>
    </row>
    <row r="40" spans="1:17" ht="24.75" customHeight="1" thickBot="1">
      <c r="A40" s="1377"/>
      <c r="B40" s="1379"/>
      <c r="C40" s="1346"/>
      <c r="D40" s="1339"/>
      <c r="E40" s="1341"/>
      <c r="F40" s="1341"/>
      <c r="G40" s="102" t="s">
        <v>13</v>
      </c>
      <c r="H40" s="103">
        <f t="shared" ref="H40:M40" si="9">H38+H39</f>
        <v>180</v>
      </c>
      <c r="I40" s="103">
        <f t="shared" si="9"/>
        <v>0</v>
      </c>
      <c r="J40" s="103">
        <f t="shared" si="9"/>
        <v>0</v>
      </c>
      <c r="K40" s="103">
        <f t="shared" si="9"/>
        <v>0</v>
      </c>
      <c r="L40" s="103">
        <f t="shared" si="9"/>
        <v>200</v>
      </c>
      <c r="M40" s="103">
        <f t="shared" si="9"/>
        <v>200</v>
      </c>
      <c r="N40" s="1619"/>
      <c r="O40" s="80"/>
      <c r="P40" s="80"/>
      <c r="Q40" s="81"/>
    </row>
    <row r="41" spans="1:17" ht="12.75" customHeight="1">
      <c r="A41" s="1376" t="s">
        <v>12</v>
      </c>
      <c r="B41" s="1378" t="s">
        <v>58</v>
      </c>
      <c r="C41" s="1345" t="s">
        <v>14</v>
      </c>
      <c r="D41" s="1338" t="s">
        <v>371</v>
      </c>
      <c r="E41" s="1342" t="s">
        <v>89</v>
      </c>
      <c r="F41" s="1367" t="s">
        <v>297</v>
      </c>
      <c r="G41" s="88" t="s">
        <v>61</v>
      </c>
      <c r="H41" s="89">
        <v>26</v>
      </c>
      <c r="I41" s="50"/>
      <c r="J41" s="90"/>
      <c r="K41" s="91">
        <v>0</v>
      </c>
      <c r="L41" s="114">
        <v>26</v>
      </c>
      <c r="M41" s="52">
        <v>26</v>
      </c>
      <c r="N41" s="1641"/>
      <c r="O41" s="638"/>
      <c r="P41" s="638"/>
      <c r="Q41" s="639"/>
    </row>
    <row r="42" spans="1:17" ht="35.4" customHeight="1" thickBot="1">
      <c r="A42" s="1377"/>
      <c r="B42" s="1379"/>
      <c r="C42" s="1346"/>
      <c r="D42" s="1339"/>
      <c r="E42" s="1341"/>
      <c r="F42" s="1368"/>
      <c r="G42" s="102" t="s">
        <v>13</v>
      </c>
      <c r="H42" s="103">
        <f>H41</f>
        <v>26</v>
      </c>
      <c r="I42" s="103">
        <f t="shared" ref="I42:M42" si="10">I41</f>
        <v>0</v>
      </c>
      <c r="J42" s="103">
        <f t="shared" si="10"/>
        <v>0</v>
      </c>
      <c r="K42" s="103">
        <f t="shared" si="10"/>
        <v>0</v>
      </c>
      <c r="L42" s="103">
        <f t="shared" si="10"/>
        <v>26</v>
      </c>
      <c r="M42" s="103">
        <f t="shared" si="10"/>
        <v>26</v>
      </c>
      <c r="N42" s="1642"/>
      <c r="O42" s="640"/>
      <c r="P42" s="640"/>
      <c r="Q42" s="641"/>
    </row>
    <row r="43" spans="1:17" ht="14.25" customHeight="1">
      <c r="A43" s="1376" t="s">
        <v>12</v>
      </c>
      <c r="B43" s="1378" t="s">
        <v>58</v>
      </c>
      <c r="C43" s="1345" t="s">
        <v>58</v>
      </c>
      <c r="D43" s="1338" t="s">
        <v>372</v>
      </c>
      <c r="E43" s="1342" t="s">
        <v>89</v>
      </c>
      <c r="F43" s="1367" t="s">
        <v>297</v>
      </c>
      <c r="G43" s="88" t="s">
        <v>61</v>
      </c>
      <c r="H43" s="89">
        <v>6</v>
      </c>
      <c r="I43" s="50"/>
      <c r="J43" s="90"/>
      <c r="K43" s="91">
        <v>0</v>
      </c>
      <c r="L43" s="114">
        <v>6</v>
      </c>
      <c r="M43" s="52">
        <v>6</v>
      </c>
      <c r="N43" s="1325"/>
      <c r="O43" s="638"/>
      <c r="P43" s="638"/>
      <c r="Q43" s="639"/>
    </row>
    <row r="44" spans="1:17" ht="11.4" customHeight="1" thickBot="1">
      <c r="A44" s="1377"/>
      <c r="B44" s="1379"/>
      <c r="C44" s="1346"/>
      <c r="D44" s="1339"/>
      <c r="E44" s="1341"/>
      <c r="F44" s="1368"/>
      <c r="G44" s="102" t="s">
        <v>13</v>
      </c>
      <c r="H44" s="103">
        <f>H43</f>
        <v>6</v>
      </c>
      <c r="I44" s="103">
        <f t="shared" ref="I44:M44" si="11">I43</f>
        <v>0</v>
      </c>
      <c r="J44" s="103">
        <f t="shared" si="11"/>
        <v>0</v>
      </c>
      <c r="K44" s="103">
        <f t="shared" si="11"/>
        <v>0</v>
      </c>
      <c r="L44" s="103">
        <f t="shared" si="11"/>
        <v>6</v>
      </c>
      <c r="M44" s="103">
        <f t="shared" si="11"/>
        <v>6</v>
      </c>
      <c r="N44" s="1335"/>
      <c r="O44" s="640"/>
      <c r="P44" s="640"/>
      <c r="Q44" s="641"/>
    </row>
    <row r="45" spans="1:17" ht="14.25" customHeight="1">
      <c r="A45" s="1376" t="s">
        <v>12</v>
      </c>
      <c r="B45" s="1378" t="s">
        <v>58</v>
      </c>
      <c r="C45" s="1345" t="s">
        <v>59</v>
      </c>
      <c r="D45" s="1537" t="s">
        <v>373</v>
      </c>
      <c r="E45" s="1342" t="s">
        <v>89</v>
      </c>
      <c r="F45" s="1635" t="s">
        <v>374</v>
      </c>
      <c r="G45" s="88" t="s">
        <v>61</v>
      </c>
      <c r="H45" s="89">
        <v>750</v>
      </c>
      <c r="I45" s="50">
        <v>0</v>
      </c>
      <c r="J45" s="90"/>
      <c r="K45" s="91">
        <v>750</v>
      </c>
      <c r="L45" s="114">
        <v>730</v>
      </c>
      <c r="M45" s="52">
        <v>0</v>
      </c>
      <c r="N45" s="642" t="s">
        <v>375</v>
      </c>
      <c r="O45" s="146" t="s">
        <v>124</v>
      </c>
      <c r="P45" s="146"/>
      <c r="Q45" s="428"/>
    </row>
    <row r="46" spans="1:17" ht="13.5" customHeight="1">
      <c r="A46" s="1380"/>
      <c r="B46" s="1381"/>
      <c r="C46" s="1382"/>
      <c r="D46" s="1638"/>
      <c r="E46" s="1354"/>
      <c r="F46" s="1640"/>
      <c r="G46" s="109" t="s">
        <v>61</v>
      </c>
      <c r="H46" s="94">
        <v>0</v>
      </c>
      <c r="I46" s="371"/>
      <c r="J46" s="96"/>
      <c r="K46" s="372"/>
      <c r="L46" s="426"/>
      <c r="M46" s="99"/>
      <c r="N46" s="643" t="s">
        <v>376</v>
      </c>
      <c r="O46" s="644" t="s">
        <v>99</v>
      </c>
      <c r="P46" s="644" t="s">
        <v>99</v>
      </c>
      <c r="Q46" s="645"/>
    </row>
    <row r="47" spans="1:17" ht="23.25" customHeight="1" thickBot="1">
      <c r="A47" s="1377"/>
      <c r="B47" s="1379"/>
      <c r="C47" s="1346"/>
      <c r="D47" s="1639"/>
      <c r="E47" s="1341"/>
      <c r="F47" s="1368"/>
      <c r="G47" s="102" t="s">
        <v>13</v>
      </c>
      <c r="H47" s="103">
        <f t="shared" ref="H47:M47" si="12">H45+H46</f>
        <v>750</v>
      </c>
      <c r="I47" s="103">
        <f t="shared" si="12"/>
        <v>0</v>
      </c>
      <c r="J47" s="103">
        <f t="shared" si="12"/>
        <v>0</v>
      </c>
      <c r="K47" s="103">
        <f t="shared" si="12"/>
        <v>750</v>
      </c>
      <c r="L47" s="103">
        <f t="shared" si="12"/>
        <v>730</v>
      </c>
      <c r="M47" s="110">
        <f t="shared" si="12"/>
        <v>0</v>
      </c>
      <c r="N47" s="646"/>
      <c r="O47" s="111"/>
      <c r="P47" s="111"/>
      <c r="Q47" s="112"/>
    </row>
    <row r="48" spans="1:17" ht="15" customHeight="1">
      <c r="A48" s="1376" t="s">
        <v>12</v>
      </c>
      <c r="B48" s="1378" t="s">
        <v>58</v>
      </c>
      <c r="C48" s="1345" t="s">
        <v>64</v>
      </c>
      <c r="D48" s="1633" t="s">
        <v>377</v>
      </c>
      <c r="E48" s="1342" t="s">
        <v>89</v>
      </c>
      <c r="F48" s="1635" t="s">
        <v>378</v>
      </c>
      <c r="G48" s="88" t="s">
        <v>61</v>
      </c>
      <c r="H48" s="89">
        <v>25</v>
      </c>
      <c r="I48" s="50">
        <v>0</v>
      </c>
      <c r="J48" s="90"/>
      <c r="K48" s="91">
        <v>0</v>
      </c>
      <c r="L48" s="114">
        <v>25</v>
      </c>
      <c r="M48" s="52">
        <v>25</v>
      </c>
      <c r="N48" s="1325" t="s">
        <v>379</v>
      </c>
      <c r="O48" s="76" t="s">
        <v>99</v>
      </c>
      <c r="P48" s="76" t="s">
        <v>99</v>
      </c>
      <c r="Q48" s="93" t="s">
        <v>99</v>
      </c>
    </row>
    <row r="49" spans="1:17" ht="12.75" customHeight="1" thickBot="1">
      <c r="A49" s="1377"/>
      <c r="B49" s="1379"/>
      <c r="C49" s="1346"/>
      <c r="D49" s="1634"/>
      <c r="E49" s="1341"/>
      <c r="F49" s="1368"/>
      <c r="G49" s="102" t="s">
        <v>13</v>
      </c>
      <c r="H49" s="103">
        <f>H48</f>
        <v>25</v>
      </c>
      <c r="I49" s="103">
        <f t="shared" ref="I49:M49" si="13">I48</f>
        <v>0</v>
      </c>
      <c r="J49" s="103">
        <f t="shared" si="13"/>
        <v>0</v>
      </c>
      <c r="K49" s="103">
        <f t="shared" si="13"/>
        <v>0</v>
      </c>
      <c r="L49" s="103">
        <f t="shared" si="13"/>
        <v>25</v>
      </c>
      <c r="M49" s="103">
        <f t="shared" si="13"/>
        <v>25</v>
      </c>
      <c r="N49" s="1335"/>
      <c r="O49" s="111"/>
      <c r="P49" s="111"/>
      <c r="Q49" s="112"/>
    </row>
    <row r="50" spans="1:17" ht="12.75" customHeight="1">
      <c r="A50" s="1376" t="s">
        <v>12</v>
      </c>
      <c r="B50" s="1378" t="s">
        <v>58</v>
      </c>
      <c r="C50" s="1345" t="s">
        <v>65</v>
      </c>
      <c r="D50" s="1633" t="s">
        <v>380</v>
      </c>
      <c r="E50" s="1342" t="s">
        <v>89</v>
      </c>
      <c r="F50" s="1635" t="s">
        <v>297</v>
      </c>
      <c r="G50" s="88" t="s">
        <v>61</v>
      </c>
      <c r="H50" s="89">
        <v>0</v>
      </c>
      <c r="I50" s="50">
        <v>0</v>
      </c>
      <c r="J50" s="90"/>
      <c r="K50" s="91">
        <v>0</v>
      </c>
      <c r="L50" s="114">
        <v>30</v>
      </c>
      <c r="M50" s="52">
        <v>0</v>
      </c>
      <c r="N50" s="636" t="s">
        <v>381</v>
      </c>
      <c r="O50" s="76"/>
      <c r="P50" s="76" t="s">
        <v>99</v>
      </c>
      <c r="Q50" s="93"/>
    </row>
    <row r="51" spans="1:17" ht="13.5" customHeight="1" thickBot="1">
      <c r="A51" s="1377"/>
      <c r="B51" s="1379"/>
      <c r="C51" s="1346"/>
      <c r="D51" s="1634"/>
      <c r="E51" s="1341"/>
      <c r="F51" s="1368"/>
      <c r="G51" s="102" t="s">
        <v>13</v>
      </c>
      <c r="H51" s="103">
        <f>H50</f>
        <v>0</v>
      </c>
      <c r="I51" s="103">
        <f t="shared" ref="I51:M51" si="14">I50</f>
        <v>0</v>
      </c>
      <c r="J51" s="103">
        <f t="shared" si="14"/>
        <v>0</v>
      </c>
      <c r="K51" s="103">
        <f t="shared" si="14"/>
        <v>0</v>
      </c>
      <c r="L51" s="103">
        <f t="shared" si="14"/>
        <v>30</v>
      </c>
      <c r="M51" s="103">
        <f t="shared" si="14"/>
        <v>0</v>
      </c>
      <c r="N51" s="637"/>
      <c r="O51" s="111"/>
      <c r="P51" s="111"/>
      <c r="Q51" s="112"/>
    </row>
    <row r="52" spans="1:17" ht="13.5" customHeight="1">
      <c r="A52" s="1376" t="s">
        <v>12</v>
      </c>
      <c r="B52" s="1378" t="s">
        <v>58</v>
      </c>
      <c r="C52" s="1345" t="s">
        <v>66</v>
      </c>
      <c r="D52" s="1633" t="s">
        <v>382</v>
      </c>
      <c r="E52" s="1342" t="s">
        <v>89</v>
      </c>
      <c r="F52" s="1635" t="s">
        <v>297</v>
      </c>
      <c r="G52" s="88" t="s">
        <v>61</v>
      </c>
      <c r="H52" s="89">
        <v>6</v>
      </c>
      <c r="I52" s="50">
        <v>0</v>
      </c>
      <c r="J52" s="90"/>
      <c r="K52" s="91">
        <v>1.2</v>
      </c>
      <c r="L52" s="114">
        <v>10</v>
      </c>
      <c r="M52" s="52">
        <v>10</v>
      </c>
      <c r="N52" s="647"/>
      <c r="O52" s="638"/>
      <c r="P52" s="638"/>
      <c r="Q52" s="639"/>
    </row>
    <row r="53" spans="1:17" ht="13.5" customHeight="1" thickBot="1">
      <c r="A53" s="1377"/>
      <c r="B53" s="1379"/>
      <c r="C53" s="1346"/>
      <c r="D53" s="1634"/>
      <c r="E53" s="1341"/>
      <c r="F53" s="1368"/>
      <c r="G53" s="102" t="s">
        <v>13</v>
      </c>
      <c r="H53" s="103">
        <f t="shared" ref="H53:M53" si="15">H52</f>
        <v>6</v>
      </c>
      <c r="I53" s="103">
        <f t="shared" si="15"/>
        <v>0</v>
      </c>
      <c r="J53" s="103">
        <f t="shared" si="15"/>
        <v>0</v>
      </c>
      <c r="K53" s="103">
        <f t="shared" si="15"/>
        <v>1.2</v>
      </c>
      <c r="L53" s="103">
        <f t="shared" si="15"/>
        <v>10</v>
      </c>
      <c r="M53" s="103">
        <f t="shared" si="15"/>
        <v>10</v>
      </c>
      <c r="N53" s="646"/>
      <c r="O53" s="640"/>
      <c r="P53" s="640"/>
      <c r="Q53" s="641"/>
    </row>
    <row r="54" spans="1:17" ht="20.25" customHeight="1">
      <c r="A54" s="316" t="s">
        <v>12</v>
      </c>
      <c r="B54" s="648" t="s">
        <v>58</v>
      </c>
      <c r="C54" s="205" t="s">
        <v>71</v>
      </c>
      <c r="D54" s="1537" t="s">
        <v>383</v>
      </c>
      <c r="E54" s="207" t="s">
        <v>89</v>
      </c>
      <c r="F54" s="217" t="s">
        <v>384</v>
      </c>
      <c r="G54" s="649" t="s">
        <v>61</v>
      </c>
      <c r="H54" s="650">
        <v>12</v>
      </c>
      <c r="I54" s="651"/>
      <c r="J54" s="652"/>
      <c r="K54" s="651"/>
      <c r="L54" s="653">
        <v>15</v>
      </c>
      <c r="M54" s="653">
        <v>15</v>
      </c>
      <c r="N54" s="186"/>
      <c r="O54" s="654"/>
      <c r="P54" s="654"/>
      <c r="Q54" s="655"/>
    </row>
    <row r="55" spans="1:17" ht="13.5" customHeight="1" thickBot="1">
      <c r="A55" s="325"/>
      <c r="B55" s="64"/>
      <c r="C55" s="206"/>
      <c r="D55" s="1643"/>
      <c r="E55" s="208"/>
      <c r="F55" s="218"/>
      <c r="G55" s="102" t="s">
        <v>13</v>
      </c>
      <c r="H55" s="63">
        <f>H54*1</f>
        <v>12</v>
      </c>
      <c r="I55" s="61"/>
      <c r="J55" s="60"/>
      <c r="K55" s="61"/>
      <c r="L55" s="62">
        <f>L54*1</f>
        <v>15</v>
      </c>
      <c r="M55" s="62">
        <f>M54*1</f>
        <v>15</v>
      </c>
      <c r="N55" s="187"/>
      <c r="O55" s="656"/>
      <c r="P55" s="656"/>
      <c r="Q55" s="657"/>
    </row>
    <row r="56" spans="1:17" ht="12" customHeight="1">
      <c r="A56" s="1570"/>
      <c r="B56" s="1381"/>
      <c r="C56" s="1382"/>
      <c r="D56" s="1644" t="s">
        <v>385</v>
      </c>
      <c r="E56" s="1645" t="s">
        <v>89</v>
      </c>
      <c r="F56" s="1635"/>
      <c r="G56" s="290" t="s">
        <v>61</v>
      </c>
      <c r="H56" s="291">
        <v>101.4</v>
      </c>
      <c r="I56" s="163"/>
      <c r="J56" s="292"/>
      <c r="K56" s="164">
        <v>0</v>
      </c>
      <c r="L56" s="165">
        <v>0</v>
      </c>
      <c r="M56" s="165">
        <v>0</v>
      </c>
      <c r="N56" s="1646"/>
      <c r="O56" s="658"/>
      <c r="P56" s="658"/>
      <c r="Q56" s="659"/>
    </row>
    <row r="57" spans="1:17" ht="14.25" customHeight="1" thickBot="1">
      <c r="A57" s="1571"/>
      <c r="B57" s="1573"/>
      <c r="C57" s="1406"/>
      <c r="D57" s="1339"/>
      <c r="E57" s="1341"/>
      <c r="F57" s="1368"/>
      <c r="G57" s="102" t="s">
        <v>13</v>
      </c>
      <c r="H57" s="103">
        <f t="shared" ref="H57:M57" si="16">H56</f>
        <v>101.4</v>
      </c>
      <c r="I57" s="103">
        <f t="shared" si="16"/>
        <v>0</v>
      </c>
      <c r="J57" s="103">
        <f t="shared" si="16"/>
        <v>0</v>
      </c>
      <c r="K57" s="283">
        <f t="shared" si="16"/>
        <v>0</v>
      </c>
      <c r="L57" s="110">
        <f t="shared" si="16"/>
        <v>0</v>
      </c>
      <c r="M57" s="110">
        <f t="shared" si="16"/>
        <v>0</v>
      </c>
      <c r="N57" s="1642"/>
      <c r="O57" s="640"/>
      <c r="P57" s="640"/>
      <c r="Q57" s="641"/>
    </row>
    <row r="58" spans="1:17" ht="19.5" customHeight="1" thickBot="1">
      <c r="A58" s="116" t="s">
        <v>12</v>
      </c>
      <c r="B58" s="42" t="s">
        <v>58</v>
      </c>
      <c r="C58" s="1647" t="s">
        <v>15</v>
      </c>
      <c r="D58" s="1328"/>
      <c r="E58" s="1329"/>
      <c r="F58" s="1329"/>
      <c r="G58" s="1330"/>
      <c r="H58" s="115">
        <f>H40+H42+H44+H47+H49+H51+H53+H55+H57</f>
        <v>1106.4000000000001</v>
      </c>
      <c r="I58" s="115">
        <f t="shared" ref="I58:M58" si="17">I40+I42+I44+I47+I49+I51+I53+I55+I57</f>
        <v>0</v>
      </c>
      <c r="J58" s="115">
        <f t="shared" si="17"/>
        <v>0</v>
      </c>
      <c r="K58" s="115">
        <f t="shared" si="17"/>
        <v>751.2</v>
      </c>
      <c r="L58" s="115">
        <f t="shared" si="17"/>
        <v>1042</v>
      </c>
      <c r="M58" s="115">
        <f t="shared" si="17"/>
        <v>282</v>
      </c>
      <c r="N58" s="115"/>
      <c r="O58" s="117"/>
      <c r="P58" s="117"/>
      <c r="Q58" s="118"/>
    </row>
    <row r="59" spans="1:17" ht="20.25" customHeight="1" thickBot="1">
      <c r="A59" s="41" t="s">
        <v>12</v>
      </c>
      <c r="B59" s="42" t="s">
        <v>59</v>
      </c>
      <c r="C59" s="1648" t="s">
        <v>386</v>
      </c>
      <c r="D59" s="1648"/>
      <c r="E59" s="1648"/>
      <c r="F59" s="1648"/>
      <c r="G59" s="1648"/>
      <c r="H59" s="1648"/>
      <c r="I59" s="1648"/>
      <c r="J59" s="1648"/>
      <c r="K59" s="1648"/>
      <c r="L59" s="1648"/>
      <c r="M59" s="1648"/>
      <c r="N59" s="1648"/>
      <c r="O59" s="1648"/>
      <c r="P59" s="1648"/>
      <c r="Q59" s="1649"/>
    </row>
    <row r="60" spans="1:17" ht="14.25" customHeight="1">
      <c r="A60" s="1376" t="s">
        <v>12</v>
      </c>
      <c r="B60" s="1378" t="s">
        <v>59</v>
      </c>
      <c r="C60" s="1345" t="s">
        <v>12</v>
      </c>
      <c r="D60" s="1338" t="s">
        <v>870</v>
      </c>
      <c r="E60" s="1342" t="s">
        <v>89</v>
      </c>
      <c r="F60" s="1407" t="s">
        <v>874</v>
      </c>
      <c r="G60" s="14" t="s">
        <v>61</v>
      </c>
      <c r="H60" s="424">
        <v>50</v>
      </c>
      <c r="I60" s="239">
        <v>0</v>
      </c>
      <c r="J60" s="239"/>
      <c r="K60" s="17">
        <v>0</v>
      </c>
      <c r="L60" s="660">
        <v>5.8</v>
      </c>
      <c r="M60" s="19">
        <v>5.8</v>
      </c>
      <c r="N60" s="1325"/>
      <c r="O60" s="421"/>
      <c r="P60" s="421"/>
      <c r="Q60" s="422"/>
    </row>
    <row r="61" spans="1:17" ht="27" customHeight="1" thickBot="1">
      <c r="A61" s="1377"/>
      <c r="B61" s="1379"/>
      <c r="C61" s="1346"/>
      <c r="D61" s="1339"/>
      <c r="E61" s="1341"/>
      <c r="F61" s="1408"/>
      <c r="G61" s="9" t="s">
        <v>13</v>
      </c>
      <c r="H61" s="238">
        <f t="shared" ref="H61:M61" si="18">H60</f>
        <v>50</v>
      </c>
      <c r="I61" s="238">
        <f t="shared" si="18"/>
        <v>0</v>
      </c>
      <c r="J61" s="238">
        <f t="shared" si="18"/>
        <v>0</v>
      </c>
      <c r="K61" s="238">
        <f t="shared" si="18"/>
        <v>0</v>
      </c>
      <c r="L61" s="238">
        <f t="shared" si="18"/>
        <v>5.8</v>
      </c>
      <c r="M61" s="13">
        <f t="shared" si="18"/>
        <v>5.8</v>
      </c>
      <c r="N61" s="1326"/>
      <c r="O61" s="413"/>
      <c r="P61" s="413"/>
      <c r="Q61" s="414"/>
    </row>
    <row r="62" spans="1:17" ht="14.25" customHeight="1">
      <c r="A62" s="1376" t="s">
        <v>12</v>
      </c>
      <c r="B62" s="1378" t="s">
        <v>59</v>
      </c>
      <c r="C62" s="1345" t="s">
        <v>265</v>
      </c>
      <c r="D62" s="1338" t="s">
        <v>387</v>
      </c>
      <c r="E62" s="1342" t="s">
        <v>89</v>
      </c>
      <c r="F62" s="1340" t="s">
        <v>70</v>
      </c>
      <c r="G62" s="88" t="s">
        <v>61</v>
      </c>
      <c r="H62" s="276">
        <v>150.30000000000001</v>
      </c>
      <c r="I62" s="50"/>
      <c r="J62" s="661"/>
      <c r="K62" s="51"/>
      <c r="L62" s="52">
        <v>160</v>
      </c>
      <c r="M62" s="52">
        <v>160</v>
      </c>
      <c r="N62" s="1325" t="s">
        <v>388</v>
      </c>
      <c r="O62" s="146" t="s">
        <v>252</v>
      </c>
      <c r="P62" s="146" t="s">
        <v>252</v>
      </c>
      <c r="Q62" s="428" t="s">
        <v>252</v>
      </c>
    </row>
    <row r="63" spans="1:17" ht="56.4" customHeight="1" thickBot="1">
      <c r="A63" s="1377"/>
      <c r="B63" s="1379"/>
      <c r="C63" s="1346"/>
      <c r="D63" s="1339"/>
      <c r="E63" s="1564"/>
      <c r="F63" s="1341"/>
      <c r="G63" s="102" t="s">
        <v>13</v>
      </c>
      <c r="H63" s="450">
        <f>SUM(H62:H62)</f>
        <v>150.30000000000001</v>
      </c>
      <c r="I63" s="450">
        <f t="shared" ref="I63:M63" si="19">SUM(I62:I62)</f>
        <v>0</v>
      </c>
      <c r="J63" s="450">
        <f t="shared" si="19"/>
        <v>0</v>
      </c>
      <c r="K63" s="450">
        <f t="shared" si="19"/>
        <v>0</v>
      </c>
      <c r="L63" s="110">
        <f t="shared" si="19"/>
        <v>160</v>
      </c>
      <c r="M63" s="110">
        <f t="shared" si="19"/>
        <v>160</v>
      </c>
      <c r="N63" s="1335"/>
      <c r="O63" s="111"/>
      <c r="P63" s="111"/>
      <c r="Q63" s="112"/>
    </row>
    <row r="64" spans="1:17" ht="18" customHeight="1">
      <c r="A64" s="1650" t="s">
        <v>12</v>
      </c>
      <c r="B64" s="1653" t="s">
        <v>59</v>
      </c>
      <c r="C64" s="1656" t="s">
        <v>267</v>
      </c>
      <c r="D64" s="1338" t="s">
        <v>389</v>
      </c>
      <c r="E64" s="1342" t="s">
        <v>89</v>
      </c>
      <c r="F64" s="1340" t="s">
        <v>70</v>
      </c>
      <c r="G64" s="88" t="s">
        <v>61</v>
      </c>
      <c r="H64" s="276">
        <v>8</v>
      </c>
      <c r="I64" s="50"/>
      <c r="J64" s="114"/>
      <c r="K64" s="51"/>
      <c r="L64" s="52">
        <v>8</v>
      </c>
      <c r="M64" s="52">
        <v>8</v>
      </c>
      <c r="N64" s="1325" t="s">
        <v>390</v>
      </c>
      <c r="O64" s="146" t="s">
        <v>290</v>
      </c>
      <c r="P64" s="146" t="s">
        <v>290</v>
      </c>
      <c r="Q64" s="146" t="s">
        <v>290</v>
      </c>
    </row>
    <row r="65" spans="1:17" ht="12" customHeight="1">
      <c r="A65" s="1651"/>
      <c r="B65" s="1654"/>
      <c r="C65" s="1657"/>
      <c r="D65" s="1383"/>
      <c r="E65" s="1354"/>
      <c r="F65" s="1518"/>
      <c r="G65" s="109"/>
      <c r="H65" s="426"/>
      <c r="I65" s="371"/>
      <c r="J65" s="426"/>
      <c r="K65" s="662"/>
      <c r="L65" s="99"/>
      <c r="M65" s="99"/>
      <c r="N65" s="1385"/>
      <c r="O65" s="644" t="s">
        <v>88</v>
      </c>
      <c r="P65" s="644" t="s">
        <v>88</v>
      </c>
      <c r="Q65" s="645" t="s">
        <v>88</v>
      </c>
    </row>
    <row r="66" spans="1:17" ht="13.5" customHeight="1" thickBot="1">
      <c r="A66" s="1652"/>
      <c r="B66" s="1655"/>
      <c r="C66" s="1658"/>
      <c r="D66" s="1339"/>
      <c r="E66" s="1564"/>
      <c r="F66" s="1341"/>
      <c r="G66" s="663" t="s">
        <v>13</v>
      </c>
      <c r="H66" s="664">
        <f>SUM(H64:H64)</f>
        <v>8</v>
      </c>
      <c r="I66" s="664">
        <f t="shared" ref="I66:M66" si="20">SUM(I64:I64)</f>
        <v>0</v>
      </c>
      <c r="J66" s="664">
        <f t="shared" si="20"/>
        <v>0</v>
      </c>
      <c r="K66" s="664">
        <f t="shared" si="20"/>
        <v>0</v>
      </c>
      <c r="L66" s="665">
        <f t="shared" si="20"/>
        <v>8</v>
      </c>
      <c r="M66" s="665">
        <f t="shared" si="20"/>
        <v>8</v>
      </c>
      <c r="N66" s="1335"/>
      <c r="O66" s="111" t="s">
        <v>86</v>
      </c>
      <c r="P66" s="111" t="s">
        <v>86</v>
      </c>
      <c r="Q66" s="111" t="s">
        <v>86</v>
      </c>
    </row>
    <row r="67" spans="1:17" ht="14.25" customHeight="1">
      <c r="A67" s="1376" t="s">
        <v>12</v>
      </c>
      <c r="B67" s="1378" t="s">
        <v>59</v>
      </c>
      <c r="C67" s="1345" t="s">
        <v>269</v>
      </c>
      <c r="D67" s="1338" t="s">
        <v>391</v>
      </c>
      <c r="E67" s="1342" t="s">
        <v>89</v>
      </c>
      <c r="F67" s="1340" t="s">
        <v>248</v>
      </c>
      <c r="G67" s="88" t="s">
        <v>61</v>
      </c>
      <c r="H67" s="276">
        <v>12.6</v>
      </c>
      <c r="I67" s="50"/>
      <c r="J67" s="661"/>
      <c r="K67" s="51"/>
      <c r="L67" s="52">
        <v>12</v>
      </c>
      <c r="M67" s="52">
        <v>11</v>
      </c>
      <c r="N67" s="1325" t="s">
        <v>392</v>
      </c>
      <c r="O67" s="76" t="s">
        <v>87</v>
      </c>
      <c r="P67" s="76" t="s">
        <v>249</v>
      </c>
      <c r="Q67" s="93" t="s">
        <v>85</v>
      </c>
    </row>
    <row r="68" spans="1:17" ht="30" customHeight="1" thickBot="1">
      <c r="A68" s="1377"/>
      <c r="B68" s="1379"/>
      <c r="C68" s="1346"/>
      <c r="D68" s="1339"/>
      <c r="E68" s="1564"/>
      <c r="F68" s="1341"/>
      <c r="G68" s="102" t="s">
        <v>13</v>
      </c>
      <c r="H68" s="450">
        <f>SUM(H67:H67)</f>
        <v>12.6</v>
      </c>
      <c r="I68" s="450">
        <f t="shared" ref="I68:M68" si="21">SUM(I67:I67)</f>
        <v>0</v>
      </c>
      <c r="J68" s="450">
        <f t="shared" si="21"/>
        <v>0</v>
      </c>
      <c r="K68" s="450">
        <f t="shared" si="21"/>
        <v>0</v>
      </c>
      <c r="L68" s="110">
        <f t="shared" si="21"/>
        <v>12</v>
      </c>
      <c r="M68" s="110">
        <f t="shared" si="21"/>
        <v>11</v>
      </c>
      <c r="N68" s="1335"/>
      <c r="O68" s="111"/>
      <c r="P68" s="111"/>
      <c r="Q68" s="112"/>
    </row>
    <row r="69" spans="1:17" ht="27" customHeight="1">
      <c r="A69" s="1376" t="s">
        <v>12</v>
      </c>
      <c r="B69" s="1378" t="s">
        <v>59</v>
      </c>
      <c r="C69" s="1345" t="s">
        <v>271</v>
      </c>
      <c r="D69" s="1338" t="s">
        <v>393</v>
      </c>
      <c r="E69" s="1342" t="s">
        <v>89</v>
      </c>
      <c r="F69" s="1340" t="s">
        <v>394</v>
      </c>
      <c r="G69" s="88" t="s">
        <v>61</v>
      </c>
      <c r="H69" s="276">
        <v>10</v>
      </c>
      <c r="I69" s="50"/>
      <c r="J69" s="661"/>
      <c r="K69" s="51">
        <v>0</v>
      </c>
      <c r="L69" s="52">
        <v>30</v>
      </c>
      <c r="M69" s="52">
        <v>30</v>
      </c>
      <c r="N69" s="666" t="s">
        <v>395</v>
      </c>
      <c r="O69" s="146" t="s">
        <v>99</v>
      </c>
      <c r="P69" s="146"/>
      <c r="Q69" s="428"/>
    </row>
    <row r="70" spans="1:17" ht="14.4" customHeight="1" thickBot="1">
      <c r="A70" s="1377"/>
      <c r="B70" s="1379"/>
      <c r="C70" s="1346"/>
      <c r="D70" s="1339"/>
      <c r="E70" s="1564"/>
      <c r="F70" s="1341"/>
      <c r="G70" s="102" t="s">
        <v>13</v>
      </c>
      <c r="H70" s="450">
        <f>SUM(H69:H69)</f>
        <v>10</v>
      </c>
      <c r="I70" s="104">
        <f>SUM(I69:I69)</f>
        <v>0</v>
      </c>
      <c r="J70" s="107"/>
      <c r="K70" s="450">
        <f>SUM(K69:K69)</f>
        <v>0</v>
      </c>
      <c r="L70" s="110">
        <f>SUM(L69:L69)</f>
        <v>30</v>
      </c>
      <c r="M70" s="110">
        <f>M69</f>
        <v>30</v>
      </c>
      <c r="N70" s="667" t="s">
        <v>396</v>
      </c>
      <c r="O70" s="111"/>
      <c r="P70" s="111" t="s">
        <v>124</v>
      </c>
      <c r="Q70" s="112" t="s">
        <v>124</v>
      </c>
    </row>
    <row r="71" spans="1:17" ht="16.5" customHeight="1">
      <c r="A71" s="1569" t="s">
        <v>12</v>
      </c>
      <c r="B71" s="1572" t="s">
        <v>59</v>
      </c>
      <c r="C71" s="1405" t="s">
        <v>273</v>
      </c>
      <c r="D71" s="1537" t="s">
        <v>397</v>
      </c>
      <c r="E71" s="1342" t="s">
        <v>89</v>
      </c>
      <c r="F71" s="1403" t="s">
        <v>240</v>
      </c>
      <c r="G71" s="88" t="s">
        <v>61</v>
      </c>
      <c r="H71" s="276">
        <v>20</v>
      </c>
      <c r="I71" s="50"/>
      <c r="J71" s="661"/>
      <c r="K71" s="51"/>
      <c r="L71" s="52">
        <v>25</v>
      </c>
      <c r="M71" s="52">
        <v>25</v>
      </c>
      <c r="N71" s="668" t="s">
        <v>398</v>
      </c>
      <c r="O71" s="146"/>
      <c r="P71" s="146" t="s">
        <v>99</v>
      </c>
      <c r="Q71" s="428"/>
    </row>
    <row r="72" spans="1:17" ht="14.25" customHeight="1" thickBot="1">
      <c r="A72" s="1571"/>
      <c r="B72" s="1573"/>
      <c r="C72" s="1406"/>
      <c r="D72" s="1538"/>
      <c r="E72" s="1564"/>
      <c r="F72" s="1404"/>
      <c r="G72" s="102" t="s">
        <v>13</v>
      </c>
      <c r="H72" s="450">
        <f t="shared" ref="H72:M72" si="22">SUM(H71:H71)</f>
        <v>20</v>
      </c>
      <c r="I72" s="450">
        <f t="shared" si="22"/>
        <v>0</v>
      </c>
      <c r="J72" s="450">
        <f t="shared" si="22"/>
        <v>0</v>
      </c>
      <c r="K72" s="450">
        <f t="shared" si="22"/>
        <v>0</v>
      </c>
      <c r="L72" s="110">
        <f t="shared" si="22"/>
        <v>25</v>
      </c>
      <c r="M72" s="110">
        <f t="shared" si="22"/>
        <v>25</v>
      </c>
      <c r="N72" s="669" t="s">
        <v>871</v>
      </c>
      <c r="O72" s="111" t="s">
        <v>99</v>
      </c>
      <c r="P72" s="111" t="s">
        <v>99</v>
      </c>
      <c r="Q72" s="112" t="s">
        <v>99</v>
      </c>
    </row>
    <row r="73" spans="1:17" ht="15.75" customHeight="1">
      <c r="A73" s="316" t="s">
        <v>12</v>
      </c>
      <c r="B73" s="648" t="s">
        <v>59</v>
      </c>
      <c r="C73" s="205" t="s">
        <v>399</v>
      </c>
      <c r="D73" s="1232" t="s">
        <v>400</v>
      </c>
      <c r="E73" s="1229"/>
      <c r="F73" s="670" t="s">
        <v>384</v>
      </c>
      <c r="G73" s="671" t="s">
        <v>61</v>
      </c>
      <c r="H73" s="672">
        <v>0</v>
      </c>
      <c r="I73" s="1281"/>
      <c r="J73" s="376"/>
      <c r="K73" s="1281"/>
      <c r="L73" s="380"/>
      <c r="M73" s="380"/>
      <c r="N73" s="647"/>
      <c r="O73" s="76"/>
      <c r="P73" s="76"/>
      <c r="Q73" s="93"/>
    </row>
    <row r="74" spans="1:17" ht="12.75" customHeight="1" thickBot="1">
      <c r="A74" s="325"/>
      <c r="B74" s="64"/>
      <c r="C74" s="206"/>
      <c r="D74" s="443"/>
      <c r="E74" s="208"/>
      <c r="F74" s="673"/>
      <c r="G74" s="674"/>
      <c r="H74" s="63">
        <f>H73*1</f>
        <v>0</v>
      </c>
      <c r="I74" s="675"/>
      <c r="J74" s="676"/>
      <c r="K74" s="675"/>
      <c r="L74" s="62"/>
      <c r="M74" s="62"/>
      <c r="N74" s="646"/>
      <c r="O74" s="111"/>
      <c r="P74" s="111"/>
      <c r="Q74" s="112"/>
    </row>
    <row r="75" spans="1:17" ht="15.75" customHeight="1">
      <c r="A75" s="316" t="s">
        <v>12</v>
      </c>
      <c r="B75" s="648" t="s">
        <v>59</v>
      </c>
      <c r="C75" s="205" t="s">
        <v>401</v>
      </c>
      <c r="D75" s="1537" t="s">
        <v>402</v>
      </c>
      <c r="E75" s="207" t="s">
        <v>89</v>
      </c>
      <c r="F75" s="677" t="s">
        <v>403</v>
      </c>
      <c r="G75" s="290" t="s">
        <v>61</v>
      </c>
      <c r="H75" s="678">
        <v>100</v>
      </c>
      <c r="I75" s="164"/>
      <c r="J75" s="357"/>
      <c r="K75" s="164">
        <v>100</v>
      </c>
      <c r="L75" s="165"/>
      <c r="M75" s="99"/>
      <c r="N75" s="1637" t="s">
        <v>404</v>
      </c>
      <c r="O75" s="100" t="s">
        <v>99</v>
      </c>
      <c r="P75" s="100"/>
      <c r="Q75" s="101"/>
    </row>
    <row r="76" spans="1:17" ht="75" customHeight="1" thickBot="1">
      <c r="A76" s="325"/>
      <c r="B76" s="64"/>
      <c r="C76" s="206"/>
      <c r="D76" s="1538"/>
      <c r="E76" s="208"/>
      <c r="F76" s="677"/>
      <c r="G76" s="102"/>
      <c r="H76" s="450">
        <f>H75*1</f>
        <v>100</v>
      </c>
      <c r="I76" s="450">
        <f t="shared" ref="I76:K76" si="23">I75*1</f>
        <v>0</v>
      </c>
      <c r="J76" s="450">
        <f t="shared" si="23"/>
        <v>0</v>
      </c>
      <c r="K76" s="450">
        <f t="shared" si="23"/>
        <v>100</v>
      </c>
      <c r="L76" s="110"/>
      <c r="M76" s="110"/>
      <c r="N76" s="1619"/>
      <c r="O76" s="100"/>
      <c r="P76" s="100"/>
      <c r="Q76" s="101"/>
    </row>
    <row r="77" spans="1:17" ht="29.25" customHeight="1">
      <c r="A77" s="316" t="s">
        <v>12</v>
      </c>
      <c r="B77" s="648" t="s">
        <v>59</v>
      </c>
      <c r="C77" s="205" t="s">
        <v>405</v>
      </c>
      <c r="D77" s="1338" t="s">
        <v>406</v>
      </c>
      <c r="E77" s="1455" t="s">
        <v>89</v>
      </c>
      <c r="F77" s="1609" t="s">
        <v>403</v>
      </c>
      <c r="G77" s="88" t="s">
        <v>61</v>
      </c>
      <c r="H77" s="89">
        <v>9.6</v>
      </c>
      <c r="I77" s="50"/>
      <c r="J77" s="90"/>
      <c r="K77" s="51">
        <v>9.6</v>
      </c>
      <c r="L77" s="52"/>
      <c r="M77" s="52"/>
      <c r="N77" s="1610" t="s">
        <v>407</v>
      </c>
      <c r="O77" s="146" t="s">
        <v>99</v>
      </c>
      <c r="P77" s="146"/>
      <c r="Q77" s="428"/>
    </row>
    <row r="78" spans="1:17" ht="96.6" customHeight="1" thickBot="1">
      <c r="A78" s="325"/>
      <c r="B78" s="64"/>
      <c r="C78" s="206"/>
      <c r="D78" s="1339"/>
      <c r="E78" s="1456"/>
      <c r="F78" s="1368"/>
      <c r="G78" s="102"/>
      <c r="H78" s="103">
        <f>H77*1</f>
        <v>9.6</v>
      </c>
      <c r="I78" s="103">
        <f t="shared" ref="I78:K78" si="24">I77*1</f>
        <v>0</v>
      </c>
      <c r="J78" s="103">
        <f t="shared" si="24"/>
        <v>0</v>
      </c>
      <c r="K78" s="103">
        <f t="shared" si="24"/>
        <v>9.6</v>
      </c>
      <c r="L78" s="110"/>
      <c r="M78" s="110"/>
      <c r="N78" s="1332"/>
      <c r="O78" s="111"/>
      <c r="P78" s="111"/>
      <c r="Q78" s="112"/>
    </row>
    <row r="79" spans="1:17" ht="27" customHeight="1">
      <c r="A79" s="1376" t="s">
        <v>12</v>
      </c>
      <c r="B79" s="1378" t="s">
        <v>59</v>
      </c>
      <c r="C79" s="1345" t="s">
        <v>408</v>
      </c>
      <c r="D79" s="1338" t="s">
        <v>409</v>
      </c>
      <c r="E79" s="1455" t="s">
        <v>89</v>
      </c>
      <c r="F79" s="1609" t="s">
        <v>403</v>
      </c>
      <c r="G79" s="679" t="s">
        <v>61</v>
      </c>
      <c r="H79" s="89">
        <v>14.5</v>
      </c>
      <c r="I79" s="50"/>
      <c r="J79" s="90"/>
      <c r="K79" s="51">
        <v>0</v>
      </c>
      <c r="L79" s="52"/>
      <c r="M79" s="52"/>
      <c r="N79" s="1610" t="s">
        <v>410</v>
      </c>
      <c r="O79" s="146" t="s">
        <v>99</v>
      </c>
      <c r="P79" s="680"/>
      <c r="Q79" s="681"/>
    </row>
    <row r="80" spans="1:17" ht="33.75" customHeight="1" thickBot="1">
      <c r="A80" s="1377"/>
      <c r="B80" s="1379"/>
      <c r="C80" s="1346"/>
      <c r="D80" s="1339"/>
      <c r="E80" s="1456"/>
      <c r="F80" s="1368"/>
      <c r="G80" s="102"/>
      <c r="H80" s="103">
        <f>H79*1</f>
        <v>14.5</v>
      </c>
      <c r="I80" s="103">
        <f t="shared" ref="I80:M80" si="25">I79*1</f>
        <v>0</v>
      </c>
      <c r="J80" s="103">
        <f t="shared" si="25"/>
        <v>0</v>
      </c>
      <c r="K80" s="103">
        <f t="shared" si="25"/>
        <v>0</v>
      </c>
      <c r="L80" s="103">
        <f t="shared" si="25"/>
        <v>0</v>
      </c>
      <c r="M80" s="103">
        <f t="shared" si="25"/>
        <v>0</v>
      </c>
      <c r="N80" s="1611"/>
      <c r="O80" s="111"/>
      <c r="P80" s="656"/>
      <c r="Q80" s="657"/>
    </row>
    <row r="81" spans="1:37" ht="33.75" customHeight="1">
      <c r="A81" s="1376" t="s">
        <v>12</v>
      </c>
      <c r="B81" s="1378" t="s">
        <v>59</v>
      </c>
      <c r="C81" s="1345" t="s">
        <v>411</v>
      </c>
      <c r="D81" s="1338" t="s">
        <v>412</v>
      </c>
      <c r="E81" s="1455" t="s">
        <v>89</v>
      </c>
      <c r="F81" s="1609" t="s">
        <v>403</v>
      </c>
      <c r="G81" s="679" t="s">
        <v>61</v>
      </c>
      <c r="H81" s="89">
        <v>60</v>
      </c>
      <c r="I81" s="50"/>
      <c r="J81" s="90"/>
      <c r="K81" s="51">
        <v>60</v>
      </c>
      <c r="L81" s="52"/>
      <c r="M81" s="52"/>
      <c r="N81" s="1610" t="s">
        <v>413</v>
      </c>
      <c r="O81" s="146" t="s">
        <v>99</v>
      </c>
      <c r="P81" s="680"/>
      <c r="Q81" s="681"/>
    </row>
    <row r="82" spans="1:37" ht="45" customHeight="1" thickBot="1">
      <c r="A82" s="1377"/>
      <c r="B82" s="1379"/>
      <c r="C82" s="1346"/>
      <c r="D82" s="1339"/>
      <c r="E82" s="1456"/>
      <c r="F82" s="1368"/>
      <c r="G82" s="102"/>
      <c r="H82" s="103">
        <f>H81*1</f>
        <v>60</v>
      </c>
      <c r="I82" s="103">
        <f t="shared" ref="I82:M82" si="26">I81*1</f>
        <v>0</v>
      </c>
      <c r="J82" s="103">
        <f t="shared" si="26"/>
        <v>0</v>
      </c>
      <c r="K82" s="103">
        <f t="shared" si="26"/>
        <v>60</v>
      </c>
      <c r="L82" s="103">
        <f t="shared" si="26"/>
        <v>0</v>
      </c>
      <c r="M82" s="103">
        <f t="shared" si="26"/>
        <v>0</v>
      </c>
      <c r="N82" s="1611"/>
      <c r="O82" s="1216"/>
      <c r="P82" s="656"/>
      <c r="Q82" s="657"/>
    </row>
    <row r="83" spans="1:37" ht="26.25" customHeight="1">
      <c r="A83" s="1376" t="s">
        <v>12</v>
      </c>
      <c r="B83" s="1378" t="s">
        <v>59</v>
      </c>
      <c r="C83" s="1345" t="s">
        <v>872</v>
      </c>
      <c r="D83" s="1338" t="s">
        <v>873</v>
      </c>
      <c r="E83" s="1455" t="s">
        <v>89</v>
      </c>
      <c r="F83" s="1609" t="s">
        <v>403</v>
      </c>
      <c r="G83" s="679" t="s">
        <v>61</v>
      </c>
      <c r="H83" s="89">
        <v>12</v>
      </c>
      <c r="I83" s="50"/>
      <c r="J83" s="90"/>
      <c r="K83" s="51">
        <v>0</v>
      </c>
      <c r="L83" s="52"/>
      <c r="M83" s="52"/>
      <c r="N83" s="1610" t="s">
        <v>881</v>
      </c>
      <c r="O83" s="146" t="s">
        <v>99</v>
      </c>
      <c r="P83" s="680"/>
      <c r="Q83" s="681"/>
    </row>
    <row r="84" spans="1:37" ht="51.75" customHeight="1" thickBot="1">
      <c r="A84" s="1377"/>
      <c r="B84" s="1379"/>
      <c r="C84" s="1346"/>
      <c r="D84" s="1339"/>
      <c r="E84" s="1456"/>
      <c r="F84" s="1368"/>
      <c r="G84" s="102"/>
      <c r="H84" s="103">
        <f>H83*1</f>
        <v>12</v>
      </c>
      <c r="I84" s="103">
        <f t="shared" ref="I84:M84" si="27">I83*1</f>
        <v>0</v>
      </c>
      <c r="J84" s="103">
        <f t="shared" si="27"/>
        <v>0</v>
      </c>
      <c r="K84" s="103">
        <f t="shared" si="27"/>
        <v>0</v>
      </c>
      <c r="L84" s="103">
        <f t="shared" si="27"/>
        <v>0</v>
      </c>
      <c r="M84" s="103">
        <f t="shared" si="27"/>
        <v>0</v>
      </c>
      <c r="N84" s="1611"/>
      <c r="O84" s="111"/>
      <c r="P84" s="656"/>
      <c r="Q84" s="657"/>
    </row>
    <row r="85" spans="1:37" ht="14.25" customHeight="1" thickBot="1">
      <c r="A85" s="24" t="s">
        <v>12</v>
      </c>
      <c r="B85" s="64" t="s">
        <v>59</v>
      </c>
      <c r="C85" s="1503" t="s">
        <v>15</v>
      </c>
      <c r="D85" s="1504"/>
      <c r="E85" s="1504"/>
      <c r="F85" s="1504"/>
      <c r="G85" s="1504"/>
      <c r="H85" s="65">
        <f>H61+H63+H66+H68+H70+H72+H74+H76+H78+H80+H84+H82</f>
        <v>447</v>
      </c>
      <c r="I85" s="65">
        <f t="shared" ref="I85:K85" si="28">I61+I63+I66+I68+I70+I72+I74+I76+I78+I80+I84+I82</f>
        <v>0</v>
      </c>
      <c r="J85" s="65">
        <f t="shared" si="28"/>
        <v>0</v>
      </c>
      <c r="K85" s="65">
        <f t="shared" si="28"/>
        <v>169.6</v>
      </c>
      <c r="L85" s="65">
        <f t="shared" ref="L85:M85" si="29">L61+L63+L66+L68+L70+L72+L74+L76+L78+L80+L84</f>
        <v>240.8</v>
      </c>
      <c r="M85" s="65">
        <f t="shared" si="29"/>
        <v>239.8</v>
      </c>
      <c r="N85" s="67"/>
      <c r="O85" s="67"/>
      <c r="P85" s="67"/>
      <c r="Q85" s="68"/>
    </row>
    <row r="86" spans="1:37" ht="14.25" customHeight="1" thickBot="1">
      <c r="A86" s="41" t="s">
        <v>12</v>
      </c>
      <c r="B86" s="1494" t="s">
        <v>414</v>
      </c>
      <c r="C86" s="1495"/>
      <c r="D86" s="1495"/>
      <c r="E86" s="1495"/>
      <c r="F86" s="1495"/>
      <c r="G86" s="1495"/>
      <c r="H86" s="69">
        <f t="shared" ref="H86:M86" si="30">H85+H58+H36+H20</f>
        <v>6151.7</v>
      </c>
      <c r="I86" s="69">
        <f t="shared" si="30"/>
        <v>0</v>
      </c>
      <c r="J86" s="69">
        <f t="shared" si="30"/>
        <v>0</v>
      </c>
      <c r="K86" s="69">
        <f t="shared" si="30"/>
        <v>989.80000000000007</v>
      </c>
      <c r="L86" s="69">
        <f t="shared" si="30"/>
        <v>6168.8</v>
      </c>
      <c r="M86" s="69">
        <f t="shared" si="30"/>
        <v>5637.8</v>
      </c>
      <c r="N86" s="71"/>
      <c r="O86" s="71"/>
      <c r="P86" s="71"/>
      <c r="Q86" s="72"/>
    </row>
    <row r="87" spans="1:37" ht="12.75" customHeight="1" thickBot="1">
      <c r="A87" s="156"/>
      <c r="B87" s="1659" t="s">
        <v>17</v>
      </c>
      <c r="C87" s="1511"/>
      <c r="D87" s="1511"/>
      <c r="E87" s="1511"/>
      <c r="F87" s="1511"/>
      <c r="G87" s="1511"/>
      <c r="H87" s="120">
        <f>H86</f>
        <v>6151.7</v>
      </c>
      <c r="I87" s="120">
        <f t="shared" ref="I87:M87" si="31">I86</f>
        <v>0</v>
      </c>
      <c r="J87" s="120">
        <f t="shared" si="31"/>
        <v>0</v>
      </c>
      <c r="K87" s="120">
        <f t="shared" si="31"/>
        <v>989.80000000000007</v>
      </c>
      <c r="L87" s="120">
        <f t="shared" si="31"/>
        <v>6168.8</v>
      </c>
      <c r="M87" s="120">
        <f t="shared" si="31"/>
        <v>5637.8</v>
      </c>
      <c r="N87" s="1602"/>
      <c r="O87" s="1602"/>
      <c r="P87" s="1602"/>
      <c r="Q87" s="1603"/>
    </row>
    <row r="88" spans="1:37" s="26" customFormat="1" ht="13.5" customHeight="1">
      <c r="A88" s="174"/>
      <c r="B88" s="175"/>
      <c r="C88" s="175"/>
      <c r="D88" s="175"/>
      <c r="E88" s="175"/>
      <c r="F88" s="1505"/>
      <c r="G88" s="1505"/>
      <c r="H88" s="1505"/>
      <c r="I88" s="1505"/>
      <c r="J88" s="1505"/>
      <c r="K88" s="1505"/>
      <c r="L88" s="1505"/>
      <c r="M88" s="1505"/>
      <c r="N88" s="397"/>
      <c r="O88" s="397"/>
      <c r="P88" s="397"/>
      <c r="Q88" s="397"/>
      <c r="R88" s="25"/>
      <c r="S88" s="25"/>
      <c r="T88" s="25"/>
      <c r="U88" s="25"/>
      <c r="V88" s="25"/>
      <c r="W88" s="25"/>
      <c r="X88" s="25"/>
      <c r="Y88" s="25"/>
      <c r="Z88" s="25"/>
      <c r="AA88" s="25"/>
      <c r="AB88" s="25"/>
      <c r="AC88" s="25"/>
      <c r="AD88" s="25"/>
      <c r="AE88" s="25"/>
      <c r="AF88" s="25"/>
      <c r="AG88" s="25"/>
      <c r="AH88" s="25"/>
      <c r="AI88" s="25"/>
      <c r="AJ88" s="25"/>
      <c r="AK88" s="25"/>
    </row>
    <row r="89" spans="1:37" s="26" customFormat="1" ht="13.5" customHeight="1">
      <c r="A89" s="174"/>
      <c r="B89" s="175"/>
      <c r="C89" s="175"/>
      <c r="D89" s="175"/>
      <c r="E89" s="175"/>
      <c r="F89" s="196"/>
      <c r="G89" s="196"/>
      <c r="H89" s="196"/>
      <c r="I89" s="196"/>
      <c r="J89" s="196"/>
      <c r="K89" s="196"/>
      <c r="L89" s="196"/>
      <c r="M89" s="196"/>
      <c r="N89" s="397"/>
      <c r="O89" s="397"/>
      <c r="P89" s="397"/>
      <c r="Q89" s="397"/>
      <c r="R89" s="25"/>
      <c r="S89" s="25"/>
      <c r="T89" s="25"/>
      <c r="U89" s="25"/>
      <c r="V89" s="25"/>
      <c r="W89" s="25"/>
      <c r="X89" s="25"/>
      <c r="Y89" s="25"/>
      <c r="Z89" s="25"/>
      <c r="AA89" s="25"/>
      <c r="AB89" s="25"/>
      <c r="AC89" s="25"/>
      <c r="AD89" s="25"/>
      <c r="AE89" s="25"/>
      <c r="AF89" s="25"/>
      <c r="AG89" s="25"/>
      <c r="AH89" s="25"/>
      <c r="AI89" s="25"/>
      <c r="AJ89" s="25"/>
      <c r="AK89" s="25"/>
    </row>
    <row r="90" spans="1:37" s="26" customFormat="1" ht="19.5" customHeight="1" thickBot="1">
      <c r="A90" s="174"/>
      <c r="B90" s="175"/>
      <c r="C90" s="175"/>
      <c r="D90" s="175"/>
      <c r="E90" s="175"/>
      <c r="F90" s="175"/>
      <c r="G90" s="1660" t="s">
        <v>18</v>
      </c>
      <c r="H90" s="1661"/>
      <c r="I90" s="1661"/>
      <c r="J90" s="1661"/>
      <c r="K90" s="1661"/>
      <c r="L90" s="1661"/>
      <c r="M90" s="1661"/>
      <c r="N90" s="1661"/>
      <c r="O90" s="397"/>
      <c r="P90" s="397"/>
      <c r="Q90" s="397"/>
      <c r="R90" s="25"/>
      <c r="S90" s="25"/>
      <c r="T90" s="25"/>
      <c r="U90" s="25"/>
      <c r="V90" s="25"/>
      <c r="W90" s="25"/>
      <c r="X90" s="25"/>
      <c r="Y90" s="25"/>
      <c r="Z90" s="25"/>
      <c r="AA90" s="25"/>
      <c r="AB90" s="25"/>
      <c r="AC90" s="25"/>
      <c r="AD90" s="25"/>
      <c r="AE90" s="25"/>
      <c r="AF90" s="25"/>
      <c r="AG90" s="25"/>
      <c r="AH90" s="25"/>
      <c r="AI90" s="25"/>
      <c r="AJ90" s="25"/>
      <c r="AK90" s="25"/>
    </row>
    <row r="91" spans="1:37" ht="32.4" customHeight="1" thickBot="1">
      <c r="D91" s="1491" t="s">
        <v>19</v>
      </c>
      <c r="E91" s="1492"/>
      <c r="F91" s="1492"/>
      <c r="G91" s="1492"/>
      <c r="H91" s="1493"/>
      <c r="I91" s="1435" t="s">
        <v>282</v>
      </c>
      <c r="J91" s="1436"/>
      <c r="K91" s="1436"/>
      <c r="L91" s="1437"/>
      <c r="M91" s="5"/>
      <c r="N91" s="5"/>
    </row>
    <row r="92" spans="1:37" ht="13.8" thickBot="1">
      <c r="D92" s="1471" t="s">
        <v>20</v>
      </c>
      <c r="E92" s="1472"/>
      <c r="F92" s="1472"/>
      <c r="G92" s="1472"/>
      <c r="H92" s="1473"/>
      <c r="I92" s="1474">
        <f>I93+I94+I95+I96+I97</f>
        <v>4979.3999999999996</v>
      </c>
      <c r="J92" s="1475"/>
      <c r="K92" s="1475"/>
      <c r="L92" s="1476"/>
      <c r="M92" s="5"/>
      <c r="N92" s="5"/>
    </row>
    <row r="93" spans="1:37" ht="13.2">
      <c r="D93" s="1507" t="s">
        <v>128</v>
      </c>
      <c r="E93" s="1508"/>
      <c r="F93" s="1508"/>
      <c r="G93" s="1508"/>
      <c r="H93" s="1509"/>
      <c r="I93" s="1457">
        <v>4979.3999999999996</v>
      </c>
      <c r="J93" s="1458"/>
      <c r="K93" s="1458"/>
      <c r="L93" s="1459"/>
      <c r="M93" s="5"/>
      <c r="N93" s="5"/>
    </row>
    <row r="94" spans="1:37" ht="13.2">
      <c r="D94" s="1484" t="s">
        <v>129</v>
      </c>
      <c r="E94" s="1485"/>
      <c r="F94" s="1485"/>
      <c r="G94" s="1485"/>
      <c r="H94" s="1486"/>
      <c r="I94" s="1487"/>
      <c r="J94" s="1477"/>
      <c r="K94" s="1477"/>
      <c r="L94" s="1478"/>
      <c r="M94" s="5"/>
      <c r="N94" s="5"/>
    </row>
    <row r="95" spans="1:37" ht="13.2">
      <c r="D95" s="1465" t="s">
        <v>283</v>
      </c>
      <c r="E95" s="1466"/>
      <c r="F95" s="1466"/>
      <c r="G95" s="1466"/>
      <c r="H95" s="1488"/>
      <c r="I95" s="1487"/>
      <c r="J95" s="1477"/>
      <c r="K95" s="1477"/>
      <c r="L95" s="1478"/>
      <c r="M95" s="5"/>
      <c r="N95" s="5"/>
    </row>
    <row r="96" spans="1:37" ht="13.2">
      <c r="D96" s="1465" t="s">
        <v>130</v>
      </c>
      <c r="E96" s="1466"/>
      <c r="F96" s="1466"/>
      <c r="G96" s="1466"/>
      <c r="H96" s="1488"/>
      <c r="I96" s="1487">
        <v>0</v>
      </c>
      <c r="J96" s="1477"/>
      <c r="K96" s="1477"/>
      <c r="L96" s="1478"/>
      <c r="M96" s="5"/>
      <c r="N96" s="5"/>
    </row>
    <row r="97" spans="4:14" ht="13.8" thickBot="1">
      <c r="D97" s="1484" t="s">
        <v>131</v>
      </c>
      <c r="E97" s="1485"/>
      <c r="F97" s="1485"/>
      <c r="G97" s="1485"/>
      <c r="H97" s="1486"/>
      <c r="I97" s="1487">
        <v>0</v>
      </c>
      <c r="J97" s="1477"/>
      <c r="K97" s="1477"/>
      <c r="L97" s="1478"/>
      <c r="M97" s="5"/>
      <c r="N97" s="5"/>
    </row>
    <row r="98" spans="4:14" ht="13.8" thickBot="1">
      <c r="D98" s="1471" t="s">
        <v>21</v>
      </c>
      <c r="E98" s="1472"/>
      <c r="F98" s="1472"/>
      <c r="G98" s="1472"/>
      <c r="H98" s="1473"/>
      <c r="I98" s="1474">
        <f>SUM(I99:L102)</f>
        <v>1172.3</v>
      </c>
      <c r="J98" s="1475"/>
      <c r="K98" s="1475"/>
      <c r="L98" s="1476"/>
      <c r="M98" s="5"/>
      <c r="N98" s="5"/>
    </row>
    <row r="99" spans="4:14" ht="12">
      <c r="D99" s="1540" t="s">
        <v>132</v>
      </c>
      <c r="E99" s="1541"/>
      <c r="F99" s="1541"/>
      <c r="G99" s="1541"/>
      <c r="H99" s="1542"/>
      <c r="I99" s="1543">
        <v>0</v>
      </c>
      <c r="J99" s="1482"/>
      <c r="K99" s="1482"/>
      <c r="L99" s="1483"/>
      <c r="M99" s="5"/>
      <c r="N99" s="5"/>
    </row>
    <row r="100" spans="4:14" ht="13.2">
      <c r="D100" s="1479" t="s">
        <v>133</v>
      </c>
      <c r="E100" s="1480"/>
      <c r="F100" s="1480"/>
      <c r="G100" s="1480"/>
      <c r="H100" s="1481"/>
      <c r="I100" s="1477">
        <v>0</v>
      </c>
      <c r="J100" s="1477"/>
      <c r="K100" s="1477"/>
      <c r="L100" s="1478"/>
      <c r="M100" s="5"/>
      <c r="N100" s="5"/>
    </row>
    <row r="101" spans="4:14" ht="24" customHeight="1">
      <c r="D101" s="1662" t="s">
        <v>415</v>
      </c>
      <c r="E101" s="1663"/>
      <c r="F101" s="1663"/>
      <c r="G101" s="1663"/>
      <c r="H101" s="1664"/>
      <c r="I101" s="1477">
        <v>1172.3</v>
      </c>
      <c r="J101" s="1477"/>
      <c r="K101" s="1477"/>
      <c r="L101" s="1478"/>
      <c r="M101" s="5"/>
      <c r="N101" s="5"/>
    </row>
    <row r="102" spans="4:14" ht="13.8" thickBot="1">
      <c r="D102" s="1465" t="s">
        <v>134</v>
      </c>
      <c r="E102" s="1466"/>
      <c r="F102" s="1466"/>
      <c r="G102" s="1466"/>
      <c r="H102" s="1467"/>
      <c r="I102" s="1477"/>
      <c r="J102" s="1477"/>
      <c r="K102" s="1477"/>
      <c r="L102" s="1478"/>
    </row>
    <row r="103" spans="4:14" ht="13.8" thickBot="1">
      <c r="D103" s="1460" t="s">
        <v>22</v>
      </c>
      <c r="E103" s="1461"/>
      <c r="F103" s="1461"/>
      <c r="G103" s="1461"/>
      <c r="H103" s="1462"/>
      <c r="I103" s="1463">
        <f>I98+I92</f>
        <v>6151.7</v>
      </c>
      <c r="J103" s="1463"/>
      <c r="K103" s="1463"/>
      <c r="L103" s="1464"/>
    </row>
  </sheetData>
  <mergeCells count="227">
    <mergeCell ref="D103:H103"/>
    <mergeCell ref="I103:L103"/>
    <mergeCell ref="D100:H100"/>
    <mergeCell ref="I100:L100"/>
    <mergeCell ref="D101:H101"/>
    <mergeCell ref="I101:L101"/>
    <mergeCell ref="D102:H102"/>
    <mergeCell ref="I102:L102"/>
    <mergeCell ref="D97:H97"/>
    <mergeCell ref="I97:L97"/>
    <mergeCell ref="D98:H98"/>
    <mergeCell ref="I98:L98"/>
    <mergeCell ref="D99:H99"/>
    <mergeCell ref="I99:L99"/>
    <mergeCell ref="D94:H94"/>
    <mergeCell ref="I94:L94"/>
    <mergeCell ref="D95:H95"/>
    <mergeCell ref="I95:L95"/>
    <mergeCell ref="D96:H96"/>
    <mergeCell ref="I96:L96"/>
    <mergeCell ref="D91:H91"/>
    <mergeCell ref="I91:L91"/>
    <mergeCell ref="D92:H92"/>
    <mergeCell ref="I92:L92"/>
    <mergeCell ref="D93:H93"/>
    <mergeCell ref="I93:L93"/>
    <mergeCell ref="C85:G85"/>
    <mergeCell ref="B86:G86"/>
    <mergeCell ref="B87:G87"/>
    <mergeCell ref="N87:Q87"/>
    <mergeCell ref="F88:M88"/>
    <mergeCell ref="G90:N90"/>
    <mergeCell ref="N79:N80"/>
    <mergeCell ref="A83:A84"/>
    <mergeCell ref="B83:B84"/>
    <mergeCell ref="C83:C84"/>
    <mergeCell ref="D83:D84"/>
    <mergeCell ref="E83:E84"/>
    <mergeCell ref="F83:F84"/>
    <mergeCell ref="N83:N84"/>
    <mergeCell ref="A79:A80"/>
    <mergeCell ref="B79:B80"/>
    <mergeCell ref="C79:C80"/>
    <mergeCell ref="D79:D80"/>
    <mergeCell ref="E79:E80"/>
    <mergeCell ref="F79:F80"/>
    <mergeCell ref="A81:A82"/>
    <mergeCell ref="B81:B82"/>
    <mergeCell ref="C81:C82"/>
    <mergeCell ref="D81:D82"/>
    <mergeCell ref="D75:D76"/>
    <mergeCell ref="N75:N76"/>
    <mergeCell ref="D77:D78"/>
    <mergeCell ref="E77:E78"/>
    <mergeCell ref="F77:F78"/>
    <mergeCell ref="N77:N78"/>
    <mergeCell ref="A71:A72"/>
    <mergeCell ref="B71:B72"/>
    <mergeCell ref="C71:C72"/>
    <mergeCell ref="D71:D72"/>
    <mergeCell ref="E71:E72"/>
    <mergeCell ref="F71:F72"/>
    <mergeCell ref="A69:A70"/>
    <mergeCell ref="B69:B70"/>
    <mergeCell ref="C69:C70"/>
    <mergeCell ref="D69:D70"/>
    <mergeCell ref="E69:E70"/>
    <mergeCell ref="F69:F70"/>
    <mergeCell ref="N64:N66"/>
    <mergeCell ref="A67:A68"/>
    <mergeCell ref="B67:B68"/>
    <mergeCell ref="C67:C68"/>
    <mergeCell ref="D67:D68"/>
    <mergeCell ref="E67:E68"/>
    <mergeCell ref="F67:F68"/>
    <mergeCell ref="N67:N68"/>
    <mergeCell ref="A64:A66"/>
    <mergeCell ref="B64:B66"/>
    <mergeCell ref="C64:C66"/>
    <mergeCell ref="D64:D66"/>
    <mergeCell ref="E64:E66"/>
    <mergeCell ref="F64:F66"/>
    <mergeCell ref="N60:N61"/>
    <mergeCell ref="A62:A63"/>
    <mergeCell ref="B62:B63"/>
    <mergeCell ref="C62:C63"/>
    <mergeCell ref="D62:D63"/>
    <mergeCell ref="E62:E63"/>
    <mergeCell ref="F62:F63"/>
    <mergeCell ref="N62:N63"/>
    <mergeCell ref="F56:F57"/>
    <mergeCell ref="N56:N57"/>
    <mergeCell ref="C58:G58"/>
    <mergeCell ref="C59:Q59"/>
    <mergeCell ref="A60:A61"/>
    <mergeCell ref="B60:B61"/>
    <mergeCell ref="C60:C61"/>
    <mergeCell ref="D60:D61"/>
    <mergeCell ref="E60:E61"/>
    <mergeCell ref="F60:F61"/>
    <mergeCell ref="D54:D55"/>
    <mergeCell ref="A56:A57"/>
    <mergeCell ref="B56:B57"/>
    <mergeCell ref="C56:C57"/>
    <mergeCell ref="D56:D57"/>
    <mergeCell ref="E56:E57"/>
    <mergeCell ref="A52:A53"/>
    <mergeCell ref="B52:B53"/>
    <mergeCell ref="C52:C53"/>
    <mergeCell ref="D52:D53"/>
    <mergeCell ref="E52:E53"/>
    <mergeCell ref="F52:F53"/>
    <mergeCell ref="N48:N49"/>
    <mergeCell ref="A50:A51"/>
    <mergeCell ref="B50:B51"/>
    <mergeCell ref="C50:C51"/>
    <mergeCell ref="D50:D51"/>
    <mergeCell ref="E50:E51"/>
    <mergeCell ref="F50:F51"/>
    <mergeCell ref="A48:A49"/>
    <mergeCell ref="B48:B49"/>
    <mergeCell ref="C48:C49"/>
    <mergeCell ref="D48:D49"/>
    <mergeCell ref="E48:E49"/>
    <mergeCell ref="F48:F49"/>
    <mergeCell ref="A45:A47"/>
    <mergeCell ref="B45:B47"/>
    <mergeCell ref="C45:C47"/>
    <mergeCell ref="D45:D47"/>
    <mergeCell ref="E45:E47"/>
    <mergeCell ref="F45:F47"/>
    <mergeCell ref="N41:N42"/>
    <mergeCell ref="A43:A44"/>
    <mergeCell ref="B43:B44"/>
    <mergeCell ref="C43:C44"/>
    <mergeCell ref="D43:D44"/>
    <mergeCell ref="E43:E44"/>
    <mergeCell ref="F43:F44"/>
    <mergeCell ref="N43:N44"/>
    <mergeCell ref="A41:A42"/>
    <mergeCell ref="B41:B42"/>
    <mergeCell ref="C41:C42"/>
    <mergeCell ref="D41:D42"/>
    <mergeCell ref="E41:E42"/>
    <mergeCell ref="F41:F42"/>
    <mergeCell ref="C36:G36"/>
    <mergeCell ref="C37:Q37"/>
    <mergeCell ref="A38:A40"/>
    <mergeCell ref="B38:B40"/>
    <mergeCell ref="C38:C40"/>
    <mergeCell ref="D38:D40"/>
    <mergeCell ref="E38:E40"/>
    <mergeCell ref="F38:F40"/>
    <mergeCell ref="N38:N40"/>
    <mergeCell ref="N31:N32"/>
    <mergeCell ref="A34:A35"/>
    <mergeCell ref="B34:B35"/>
    <mergeCell ref="C34:C35"/>
    <mergeCell ref="D34:D35"/>
    <mergeCell ref="E34:E35"/>
    <mergeCell ref="F34:F35"/>
    <mergeCell ref="A31:A33"/>
    <mergeCell ref="B31:B33"/>
    <mergeCell ref="C31:C33"/>
    <mergeCell ref="D31:D33"/>
    <mergeCell ref="E31:E33"/>
    <mergeCell ref="F31:F33"/>
    <mergeCell ref="A28:A30"/>
    <mergeCell ref="B28:B30"/>
    <mergeCell ref="C28:C30"/>
    <mergeCell ref="D28:D30"/>
    <mergeCell ref="E28:E30"/>
    <mergeCell ref="F28:F30"/>
    <mergeCell ref="A24:A27"/>
    <mergeCell ref="B24:B27"/>
    <mergeCell ref="C24:C27"/>
    <mergeCell ref="D24:D27"/>
    <mergeCell ref="E24:E27"/>
    <mergeCell ref="F24:F27"/>
    <mergeCell ref="C18:C19"/>
    <mergeCell ref="D18:D19"/>
    <mergeCell ref="E18:E19"/>
    <mergeCell ref="F18:F19"/>
    <mergeCell ref="N18:N19"/>
    <mergeCell ref="C20:G20"/>
    <mergeCell ref="C21:Q21"/>
    <mergeCell ref="A22:A23"/>
    <mergeCell ref="B22:B23"/>
    <mergeCell ref="C22:C23"/>
    <mergeCell ref="D22:D23"/>
    <mergeCell ref="E22:E23"/>
    <mergeCell ref="F22:F23"/>
    <mergeCell ref="N22:N23"/>
    <mergeCell ref="H5:H6"/>
    <mergeCell ref="I5:J5"/>
    <mergeCell ref="K5:K6"/>
    <mergeCell ref="N5:N6"/>
    <mergeCell ref="O5:Q5"/>
    <mergeCell ref="C15:C17"/>
    <mergeCell ref="D15:D17"/>
    <mergeCell ref="E15:E17"/>
    <mergeCell ref="F15:F17"/>
    <mergeCell ref="N16:N17"/>
    <mergeCell ref="E81:E82"/>
    <mergeCell ref="F81:F82"/>
    <mergeCell ref="N81:N82"/>
    <mergeCell ref="L1:Q1"/>
    <mergeCell ref="D3:U3"/>
    <mergeCell ref="A4:A6"/>
    <mergeCell ref="B4:B6"/>
    <mergeCell ref="C4:C6"/>
    <mergeCell ref="D4:D6"/>
    <mergeCell ref="E4:E6"/>
    <mergeCell ref="F4:F6"/>
    <mergeCell ref="G4:G6"/>
    <mergeCell ref="H4:K4"/>
    <mergeCell ref="B7:Q7"/>
    <mergeCell ref="C8:Q8"/>
    <mergeCell ref="A9:A14"/>
    <mergeCell ref="B9:B14"/>
    <mergeCell ref="C9:C14"/>
    <mergeCell ref="D9:D14"/>
    <mergeCell ref="E9:E14"/>
    <mergeCell ref="F9:F14"/>
    <mergeCell ref="L4:L6"/>
    <mergeCell ref="M4:M6"/>
    <mergeCell ref="N4:Q4"/>
  </mergeCells>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26"/>
  <sheetViews>
    <sheetView topLeftCell="A92" zoomScaleNormal="100" workbookViewId="0">
      <selection activeCell="H115" sqref="H115:K115"/>
    </sheetView>
  </sheetViews>
  <sheetFormatPr defaultColWidth="9.109375" defaultRowHeight="10.199999999999999"/>
  <cols>
    <col min="1" max="1" width="2.6640625" style="1" customWidth="1"/>
    <col min="2" max="3" width="2.5546875" style="1" customWidth="1"/>
    <col min="4" max="4" width="22.5546875" style="1" customWidth="1"/>
    <col min="5" max="5" width="7.88671875" style="2" customWidth="1"/>
    <col min="6" max="6" width="4.44140625" style="1" customWidth="1"/>
    <col min="7" max="7" width="5.33203125" style="3" customWidth="1"/>
    <col min="8" max="8" width="6.44140625" style="1" customWidth="1"/>
    <col min="9" max="9" width="5.5546875" style="1" customWidth="1"/>
    <col min="10" max="10" width="6.109375" style="1" customWidth="1"/>
    <col min="11" max="11" width="5.44140625" style="1" customWidth="1"/>
    <col min="12" max="13" width="5.6640625" style="1" customWidth="1"/>
    <col min="14" max="14" width="30.5546875" style="1" customWidth="1"/>
    <col min="15" max="15" width="6.109375" style="4" customWidth="1"/>
    <col min="16" max="16" width="5.88671875" style="1" customWidth="1"/>
    <col min="17" max="17" width="5.6640625" style="1" customWidth="1"/>
    <col min="18" max="18" width="18.6640625" style="5" customWidth="1"/>
    <col min="19" max="16384" width="9.109375" style="5"/>
  </cols>
  <sheetData>
    <row r="1" spans="1:23" ht="47.25" customHeight="1">
      <c r="L1" s="1581"/>
      <c r="M1" s="1582"/>
      <c r="N1" s="1582"/>
      <c r="O1" s="1582"/>
      <c r="P1" s="1582"/>
      <c r="Q1" s="1582"/>
    </row>
    <row r="2" spans="1:23" ht="12.75" customHeight="1">
      <c r="D2" s="403"/>
      <c r="E2" s="122" t="s">
        <v>416</v>
      </c>
      <c r="F2" s="123"/>
      <c r="G2" s="124"/>
      <c r="H2" s="123"/>
      <c r="I2" s="123"/>
      <c r="J2" s="123"/>
      <c r="K2" s="403"/>
      <c r="L2" s="404"/>
      <c r="M2" s="405"/>
      <c r="N2" s="405"/>
      <c r="O2" s="405"/>
      <c r="P2" s="405"/>
      <c r="Q2" s="405"/>
      <c r="R2" s="406"/>
      <c r="S2" s="406"/>
      <c r="T2" s="406"/>
      <c r="U2" s="406"/>
      <c r="V2" s="406"/>
      <c r="W2" s="406"/>
    </row>
    <row r="3" spans="1:23" ht="15.75" customHeight="1" thickBot="1">
      <c r="A3" s="140"/>
      <c r="B3" s="141"/>
      <c r="C3" s="141"/>
      <c r="D3" s="1514" t="s">
        <v>57</v>
      </c>
      <c r="E3" s="1514"/>
      <c r="F3" s="1514"/>
      <c r="G3" s="1514"/>
      <c r="H3" s="1514"/>
      <c r="I3" s="1514"/>
      <c r="J3" s="1514"/>
      <c r="K3" s="1514"/>
      <c r="L3" s="1514"/>
      <c r="M3" s="1514"/>
      <c r="N3" s="1514"/>
      <c r="O3" s="1514"/>
      <c r="P3" s="1514"/>
      <c r="Q3" s="1514"/>
      <c r="R3" s="1514"/>
      <c r="S3" s="1514"/>
      <c r="T3" s="1514"/>
      <c r="U3" s="1514"/>
      <c r="V3" s="1514"/>
      <c r="W3" s="1514"/>
    </row>
    <row r="4" spans="1:23" ht="36.75" customHeight="1">
      <c r="A4" s="1391" t="s">
        <v>0</v>
      </c>
      <c r="B4" s="1394" t="s">
        <v>1</v>
      </c>
      <c r="C4" s="1394" t="s">
        <v>2</v>
      </c>
      <c r="D4" s="1397" t="s">
        <v>3</v>
      </c>
      <c r="E4" s="1400" t="s">
        <v>4</v>
      </c>
      <c r="F4" s="1427" t="s">
        <v>5</v>
      </c>
      <c r="G4" s="1449" t="s">
        <v>6</v>
      </c>
      <c r="H4" s="1435" t="s">
        <v>284</v>
      </c>
      <c r="I4" s="1436"/>
      <c r="J4" s="1436"/>
      <c r="K4" s="1437"/>
      <c r="L4" s="1446" t="s">
        <v>293</v>
      </c>
      <c r="M4" s="1411" t="s">
        <v>294</v>
      </c>
      <c r="N4" s="1414" t="s">
        <v>23</v>
      </c>
      <c r="O4" s="1415"/>
      <c r="P4" s="1415"/>
      <c r="Q4" s="1416"/>
    </row>
    <row r="5" spans="1:23" ht="15" customHeight="1">
      <c r="A5" s="1392"/>
      <c r="B5" s="1395"/>
      <c r="C5" s="1395"/>
      <c r="D5" s="1398"/>
      <c r="E5" s="1401"/>
      <c r="F5" s="1428"/>
      <c r="G5" s="1450"/>
      <c r="H5" s="1452" t="s">
        <v>7</v>
      </c>
      <c r="I5" s="1454" t="s">
        <v>8</v>
      </c>
      <c r="J5" s="1454"/>
      <c r="K5" s="1433" t="s">
        <v>9</v>
      </c>
      <c r="L5" s="1447"/>
      <c r="M5" s="1412"/>
      <c r="N5" s="1442" t="s">
        <v>56</v>
      </c>
      <c r="O5" s="1444" t="s">
        <v>10</v>
      </c>
      <c r="P5" s="1444"/>
      <c r="Q5" s="1445"/>
    </row>
    <row r="6" spans="1:23" ht="90" customHeight="1" thickBot="1">
      <c r="A6" s="1393"/>
      <c r="B6" s="1396"/>
      <c r="C6" s="1396"/>
      <c r="D6" s="1399"/>
      <c r="E6" s="1402"/>
      <c r="F6" s="1429"/>
      <c r="G6" s="1451"/>
      <c r="H6" s="1453"/>
      <c r="I6" s="216" t="s">
        <v>7</v>
      </c>
      <c r="J6" s="34" t="s">
        <v>11</v>
      </c>
      <c r="K6" s="1434"/>
      <c r="L6" s="1448"/>
      <c r="M6" s="1413"/>
      <c r="N6" s="1443"/>
      <c r="O6" s="7" t="s">
        <v>125</v>
      </c>
      <c r="P6" s="7" t="s">
        <v>126</v>
      </c>
      <c r="Q6" s="8" t="s">
        <v>140</v>
      </c>
    </row>
    <row r="7" spans="1:23" ht="12.75" customHeight="1" thickBot="1">
      <c r="A7" s="40" t="s">
        <v>12</v>
      </c>
      <c r="B7" s="1438" t="s">
        <v>417</v>
      </c>
      <c r="C7" s="1438"/>
      <c r="D7" s="1438"/>
      <c r="E7" s="1438"/>
      <c r="F7" s="1438"/>
      <c r="G7" s="1438"/>
      <c r="H7" s="1438"/>
      <c r="I7" s="1438"/>
      <c r="J7" s="1438"/>
      <c r="K7" s="1438"/>
      <c r="L7" s="1438"/>
      <c r="M7" s="1438"/>
      <c r="N7" s="1438"/>
      <c r="O7" s="1438"/>
      <c r="P7" s="1438"/>
      <c r="Q7" s="1439"/>
    </row>
    <row r="8" spans="1:23" ht="12.75" customHeight="1" thickBot="1">
      <c r="A8" s="41" t="s">
        <v>12</v>
      </c>
      <c r="B8" s="42" t="s">
        <v>12</v>
      </c>
      <c r="C8" s="1363" t="s">
        <v>418</v>
      </c>
      <c r="D8" s="1364"/>
      <c r="E8" s="1365"/>
      <c r="F8" s="1365"/>
      <c r="G8" s="1364"/>
      <c r="H8" s="1364"/>
      <c r="I8" s="1364"/>
      <c r="J8" s="1364"/>
      <c r="K8" s="1364"/>
      <c r="L8" s="1364"/>
      <c r="M8" s="1364"/>
      <c r="N8" s="1364"/>
      <c r="O8" s="1364"/>
      <c r="P8" s="1364"/>
      <c r="Q8" s="1366"/>
    </row>
    <row r="9" spans="1:23" ht="12.75" customHeight="1">
      <c r="A9" s="1569" t="s">
        <v>12</v>
      </c>
      <c r="B9" s="1572" t="s">
        <v>12</v>
      </c>
      <c r="C9" s="1405" t="s">
        <v>12</v>
      </c>
      <c r="D9" s="1351" t="s">
        <v>419</v>
      </c>
      <c r="E9" s="1665" t="s">
        <v>420</v>
      </c>
      <c r="F9" s="1430" t="s">
        <v>421</v>
      </c>
      <c r="G9" s="82" t="s">
        <v>61</v>
      </c>
      <c r="H9" s="682">
        <v>221.3</v>
      </c>
      <c r="I9" s="460"/>
      <c r="J9" s="460">
        <v>144.19999999999999</v>
      </c>
      <c r="K9" s="576"/>
      <c r="L9" s="463">
        <v>240</v>
      </c>
      <c r="M9" s="463">
        <v>250</v>
      </c>
      <c r="N9" s="683" t="s">
        <v>422</v>
      </c>
      <c r="O9" s="146" t="s">
        <v>423</v>
      </c>
      <c r="P9" s="146" t="s">
        <v>424</v>
      </c>
      <c r="Q9" s="428" t="s">
        <v>425</v>
      </c>
      <c r="R9" s="684"/>
      <c r="S9" s="684"/>
      <c r="T9" s="684"/>
      <c r="U9" s="684"/>
      <c r="V9" s="684"/>
      <c r="W9" s="684"/>
    </row>
    <row r="10" spans="1:23" ht="14.25" customHeight="1">
      <c r="A10" s="1570"/>
      <c r="B10" s="1381"/>
      <c r="C10" s="1382"/>
      <c r="D10" s="1352"/>
      <c r="E10" s="1373"/>
      <c r="F10" s="1431"/>
      <c r="G10" s="142" t="s">
        <v>136</v>
      </c>
      <c r="H10" s="416">
        <v>15</v>
      </c>
      <c r="I10" s="128"/>
      <c r="J10" s="128"/>
      <c r="K10" s="685">
        <v>15</v>
      </c>
      <c r="L10" s="144"/>
      <c r="M10" s="144"/>
      <c r="N10" s="686" t="s">
        <v>426</v>
      </c>
      <c r="O10" s="431" t="s">
        <v>86</v>
      </c>
      <c r="P10" s="431" t="s">
        <v>86</v>
      </c>
      <c r="Q10" s="432" t="s">
        <v>86</v>
      </c>
      <c r="R10" s="684"/>
      <c r="S10" s="684"/>
      <c r="T10" s="684"/>
      <c r="U10" s="684"/>
      <c r="V10" s="684"/>
      <c r="W10" s="684"/>
    </row>
    <row r="11" spans="1:23" ht="15" customHeight="1">
      <c r="A11" s="1570"/>
      <c r="B11" s="1381"/>
      <c r="C11" s="1382"/>
      <c r="D11" s="1352"/>
      <c r="E11" s="1373"/>
      <c r="F11" s="1431"/>
      <c r="G11" s="142"/>
      <c r="H11" s="416"/>
      <c r="I11" s="128"/>
      <c r="J11" s="128"/>
      <c r="K11" s="685"/>
      <c r="L11" s="144"/>
      <c r="M11" s="144"/>
      <c r="N11" s="687" t="s">
        <v>427</v>
      </c>
      <c r="O11" s="431" t="s">
        <v>428</v>
      </c>
      <c r="P11" s="431" t="s">
        <v>429</v>
      </c>
      <c r="Q11" s="432" t="s">
        <v>430</v>
      </c>
      <c r="R11" s="684"/>
      <c r="S11" s="684"/>
      <c r="T11" s="684"/>
      <c r="U11" s="684"/>
      <c r="V11" s="684"/>
      <c r="W11" s="684"/>
    </row>
    <row r="12" spans="1:23" ht="15.75" customHeight="1" thickBot="1">
      <c r="A12" s="1571"/>
      <c r="B12" s="1573"/>
      <c r="C12" s="1406"/>
      <c r="D12" s="1353"/>
      <c r="E12" s="1539"/>
      <c r="F12" s="1432"/>
      <c r="G12" s="9" t="s">
        <v>13</v>
      </c>
      <c r="H12" s="688">
        <f>H9+H10</f>
        <v>236.3</v>
      </c>
      <c r="I12" s="688">
        <f t="shared" ref="I12:K12" si="0">I9+I10</f>
        <v>0</v>
      </c>
      <c r="J12" s="688">
        <f t="shared" si="0"/>
        <v>144.19999999999999</v>
      </c>
      <c r="K12" s="688">
        <f t="shared" si="0"/>
        <v>15</v>
      </c>
      <c r="L12" s="688">
        <f t="shared" ref="L12:M12" si="1">L9*1</f>
        <v>240</v>
      </c>
      <c r="M12" s="688">
        <f t="shared" si="1"/>
        <v>250</v>
      </c>
      <c r="N12" s="415"/>
      <c r="O12" s="1244"/>
      <c r="P12" s="1244"/>
      <c r="Q12" s="1246"/>
      <c r="R12" s="684"/>
      <c r="S12" s="684"/>
      <c r="T12" s="684"/>
      <c r="U12" s="684"/>
      <c r="V12" s="684"/>
      <c r="W12" s="684"/>
    </row>
    <row r="13" spans="1:23" ht="12.75" customHeight="1">
      <c r="A13" s="1569" t="s">
        <v>12</v>
      </c>
      <c r="B13" s="1572" t="s">
        <v>12</v>
      </c>
      <c r="C13" s="1405" t="s">
        <v>14</v>
      </c>
      <c r="D13" s="1351" t="s">
        <v>431</v>
      </c>
      <c r="E13" s="1665" t="s">
        <v>432</v>
      </c>
      <c r="F13" s="1430" t="s">
        <v>421</v>
      </c>
      <c r="G13" s="82" t="s">
        <v>61</v>
      </c>
      <c r="H13" s="682">
        <v>287.7</v>
      </c>
      <c r="I13" s="460"/>
      <c r="J13" s="460">
        <v>181.2</v>
      </c>
      <c r="K13" s="576"/>
      <c r="L13" s="463">
        <v>290</v>
      </c>
      <c r="M13" s="463">
        <v>300</v>
      </c>
      <c r="N13" s="683" t="s">
        <v>422</v>
      </c>
      <c r="O13" s="498">
        <v>141</v>
      </c>
      <c r="P13" s="498">
        <v>143</v>
      </c>
      <c r="Q13" s="499">
        <v>145</v>
      </c>
      <c r="R13" s="684"/>
      <c r="S13" s="684"/>
      <c r="T13" s="684"/>
      <c r="U13" s="684"/>
      <c r="V13" s="684"/>
      <c r="W13" s="684"/>
    </row>
    <row r="14" spans="1:23" ht="20.399999999999999" customHeight="1">
      <c r="A14" s="1570"/>
      <c r="B14" s="1381"/>
      <c r="C14" s="1382"/>
      <c r="D14" s="1352"/>
      <c r="E14" s="1373"/>
      <c r="F14" s="1431"/>
      <c r="G14" s="142" t="s">
        <v>136</v>
      </c>
      <c r="H14" s="416">
        <v>0</v>
      </c>
      <c r="I14" s="128"/>
      <c r="J14" s="128"/>
      <c r="K14" s="685"/>
      <c r="L14" s="144"/>
      <c r="M14" s="144"/>
      <c r="N14" s="686" t="s">
        <v>426</v>
      </c>
      <c r="O14" s="504">
        <v>3</v>
      </c>
      <c r="P14" s="504">
        <v>3</v>
      </c>
      <c r="Q14" s="505">
        <v>3</v>
      </c>
      <c r="R14" s="684"/>
      <c r="S14" s="684"/>
      <c r="T14" s="684"/>
      <c r="U14" s="684"/>
      <c r="V14" s="684"/>
      <c r="W14" s="684"/>
    </row>
    <row r="15" spans="1:23" ht="27" customHeight="1">
      <c r="A15" s="1570"/>
      <c r="B15" s="1381"/>
      <c r="C15" s="1382"/>
      <c r="D15" s="1352"/>
      <c r="E15" s="1373"/>
      <c r="F15" s="1431"/>
      <c r="G15" s="142"/>
      <c r="H15" s="416"/>
      <c r="I15" s="128"/>
      <c r="J15" s="128"/>
      <c r="K15" s="685"/>
      <c r="L15" s="144"/>
      <c r="M15" s="144"/>
      <c r="N15" s="687" t="s">
        <v>433</v>
      </c>
      <c r="O15" s="431" t="s">
        <v>434</v>
      </c>
      <c r="P15" s="431" t="s">
        <v>435</v>
      </c>
      <c r="Q15" s="432" t="s">
        <v>436</v>
      </c>
      <c r="R15" s="684"/>
      <c r="S15" s="684"/>
      <c r="T15" s="684"/>
      <c r="U15" s="684"/>
      <c r="V15" s="684"/>
      <c r="W15" s="684"/>
    </row>
    <row r="16" spans="1:23" ht="15" customHeight="1" thickBot="1">
      <c r="A16" s="1571"/>
      <c r="B16" s="1573"/>
      <c r="C16" s="1406"/>
      <c r="D16" s="1353"/>
      <c r="E16" s="1539"/>
      <c r="F16" s="1432"/>
      <c r="G16" s="9" t="s">
        <v>13</v>
      </c>
      <c r="H16" s="688">
        <f>H13+H14</f>
        <v>287.7</v>
      </c>
      <c r="I16" s="688">
        <f t="shared" ref="I16:J16" si="2">I13+I14</f>
        <v>0</v>
      </c>
      <c r="J16" s="688">
        <f t="shared" si="2"/>
        <v>181.2</v>
      </c>
      <c r="K16" s="688">
        <f t="shared" ref="K16:M16" si="3">K13*1</f>
        <v>0</v>
      </c>
      <c r="L16" s="688">
        <f t="shared" si="3"/>
        <v>290</v>
      </c>
      <c r="M16" s="688">
        <f t="shared" si="3"/>
        <v>300</v>
      </c>
      <c r="N16" s="415"/>
      <c r="O16" s="1244"/>
      <c r="P16" s="1244"/>
      <c r="Q16" s="1246"/>
      <c r="R16" s="684"/>
      <c r="S16" s="684"/>
      <c r="T16" s="684"/>
      <c r="U16" s="684"/>
      <c r="V16" s="684"/>
      <c r="W16" s="684"/>
    </row>
    <row r="17" spans="1:23" ht="20.399999999999999" customHeight="1">
      <c r="A17" s="1569" t="s">
        <v>12</v>
      </c>
      <c r="B17" s="1572" t="s">
        <v>12</v>
      </c>
      <c r="C17" s="1405" t="s">
        <v>58</v>
      </c>
      <c r="D17" s="1351" t="s">
        <v>437</v>
      </c>
      <c r="E17" s="1665" t="s">
        <v>438</v>
      </c>
      <c r="F17" s="1430" t="s">
        <v>421</v>
      </c>
      <c r="G17" s="82" t="s">
        <v>61</v>
      </c>
      <c r="H17" s="682">
        <v>567.79999999999995</v>
      </c>
      <c r="I17" s="460"/>
      <c r="J17" s="460">
        <v>380</v>
      </c>
      <c r="K17" s="576">
        <v>0.5</v>
      </c>
      <c r="L17" s="463">
        <v>580</v>
      </c>
      <c r="M17" s="463">
        <v>590</v>
      </c>
      <c r="N17" s="683" t="s">
        <v>422</v>
      </c>
      <c r="O17" s="146" t="s">
        <v>243</v>
      </c>
      <c r="P17" s="146" t="s">
        <v>87</v>
      </c>
      <c r="Q17" s="428" t="s">
        <v>259</v>
      </c>
      <c r="R17" s="684"/>
      <c r="S17" s="684"/>
      <c r="T17" s="684"/>
      <c r="U17" s="684"/>
      <c r="V17" s="684"/>
      <c r="W17" s="684"/>
    </row>
    <row r="18" spans="1:23" ht="12.75" customHeight="1" thickBot="1">
      <c r="A18" s="1570"/>
      <c r="B18" s="1381"/>
      <c r="C18" s="1382"/>
      <c r="D18" s="1352"/>
      <c r="E18" s="1373"/>
      <c r="F18" s="1431"/>
      <c r="G18" s="142" t="s">
        <v>136</v>
      </c>
      <c r="H18" s="416"/>
      <c r="I18" s="128"/>
      <c r="J18" s="128"/>
      <c r="K18" s="685"/>
      <c r="L18" s="144"/>
      <c r="M18" s="144"/>
      <c r="N18" s="686" t="s">
        <v>426</v>
      </c>
      <c r="O18" s="431" t="s">
        <v>124</v>
      </c>
      <c r="P18" s="431" t="s">
        <v>82</v>
      </c>
      <c r="Q18" s="432" t="s">
        <v>82</v>
      </c>
      <c r="R18" s="684"/>
      <c r="S18" s="684"/>
      <c r="T18" s="684"/>
      <c r="U18" s="684"/>
      <c r="V18" s="684"/>
      <c r="W18" s="684"/>
    </row>
    <row r="19" spans="1:23" ht="12.75" customHeight="1">
      <c r="A19" s="1570"/>
      <c r="B19" s="1381"/>
      <c r="C19" s="1382"/>
      <c r="D19" s="1352"/>
      <c r="E19" s="1373"/>
      <c r="F19" s="1431"/>
      <c r="G19" s="142"/>
      <c r="H19" s="416"/>
      <c r="I19" s="128"/>
      <c r="J19" s="128"/>
      <c r="K19" s="685"/>
      <c r="L19" s="144"/>
      <c r="M19" s="144"/>
      <c r="N19" s="683" t="s">
        <v>439</v>
      </c>
      <c r="O19" s="644" t="s">
        <v>261</v>
      </c>
      <c r="P19" s="644" t="s">
        <v>269</v>
      </c>
      <c r="Q19" s="645" t="s">
        <v>273</v>
      </c>
      <c r="R19" s="684"/>
      <c r="S19" s="684"/>
      <c r="T19" s="684"/>
      <c r="U19" s="684"/>
      <c r="V19" s="684"/>
      <c r="W19" s="684"/>
    </row>
    <row r="20" spans="1:23" ht="26.25" customHeight="1">
      <c r="A20" s="1570"/>
      <c r="B20" s="1381"/>
      <c r="C20" s="1382"/>
      <c r="D20" s="1352"/>
      <c r="E20" s="1373"/>
      <c r="F20" s="1431"/>
      <c r="G20" s="142"/>
      <c r="H20" s="416"/>
      <c r="I20" s="128"/>
      <c r="J20" s="128"/>
      <c r="K20" s="685"/>
      <c r="L20" s="144"/>
      <c r="M20" s="144"/>
      <c r="N20" s="689" t="s">
        <v>440</v>
      </c>
      <c r="O20" s="644" t="s">
        <v>86</v>
      </c>
      <c r="P20" s="644" t="s">
        <v>290</v>
      </c>
      <c r="Q20" s="645" t="s">
        <v>287</v>
      </c>
      <c r="R20" s="684"/>
      <c r="S20" s="684"/>
      <c r="T20" s="684"/>
      <c r="U20" s="684"/>
      <c r="V20" s="684"/>
      <c r="W20" s="684"/>
    </row>
    <row r="21" spans="1:23" ht="24.75" customHeight="1" thickBot="1">
      <c r="A21" s="1571"/>
      <c r="B21" s="1573"/>
      <c r="C21" s="1406"/>
      <c r="D21" s="1353"/>
      <c r="E21" s="1539"/>
      <c r="F21" s="1432"/>
      <c r="G21" s="9" t="s">
        <v>13</v>
      </c>
      <c r="H21" s="688">
        <f>H17+H18</f>
        <v>567.79999999999995</v>
      </c>
      <c r="I21" s="688">
        <f t="shared" ref="I21:J21" si="4">I17+I18</f>
        <v>0</v>
      </c>
      <c r="J21" s="688">
        <f t="shared" si="4"/>
        <v>380</v>
      </c>
      <c r="K21" s="688">
        <f t="shared" ref="K21:M21" si="5">K17*1</f>
        <v>0.5</v>
      </c>
      <c r="L21" s="688">
        <f t="shared" si="5"/>
        <v>580</v>
      </c>
      <c r="M21" s="688">
        <f t="shared" si="5"/>
        <v>590</v>
      </c>
      <c r="N21" s="687" t="s">
        <v>427</v>
      </c>
      <c r="O21" s="431" t="s">
        <v>441</v>
      </c>
      <c r="P21" s="431" t="s">
        <v>442</v>
      </c>
      <c r="Q21" s="432" t="s">
        <v>443</v>
      </c>
      <c r="R21" s="684"/>
      <c r="S21" s="684"/>
      <c r="T21" s="684"/>
      <c r="U21" s="684"/>
      <c r="V21" s="684"/>
      <c r="W21" s="684"/>
    </row>
    <row r="22" spans="1:23" ht="12.75" customHeight="1">
      <c r="A22" s="1569" t="s">
        <v>12</v>
      </c>
      <c r="B22" s="1572" t="s">
        <v>12</v>
      </c>
      <c r="C22" s="1405" t="s">
        <v>59</v>
      </c>
      <c r="D22" s="1351" t="s">
        <v>444</v>
      </c>
      <c r="E22" s="1665" t="s">
        <v>445</v>
      </c>
      <c r="F22" s="1430" t="s">
        <v>421</v>
      </c>
      <c r="G22" s="82" t="s">
        <v>61</v>
      </c>
      <c r="H22" s="682">
        <v>313.2</v>
      </c>
      <c r="I22" s="460"/>
      <c r="J22" s="460">
        <v>217.8</v>
      </c>
      <c r="K22" s="576">
        <v>4.4000000000000004</v>
      </c>
      <c r="L22" s="463">
        <v>320</v>
      </c>
      <c r="M22" s="463">
        <v>330</v>
      </c>
      <c r="N22" s="690" t="s">
        <v>439</v>
      </c>
      <c r="O22" s="146" t="s">
        <v>446</v>
      </c>
      <c r="P22" s="146" t="s">
        <v>447</v>
      </c>
      <c r="Q22" s="428" t="s">
        <v>401</v>
      </c>
      <c r="R22" s="684"/>
      <c r="S22" s="684"/>
      <c r="T22" s="684"/>
      <c r="U22" s="684"/>
      <c r="V22" s="684"/>
      <c r="W22" s="684"/>
    </row>
    <row r="23" spans="1:23" ht="28.5" customHeight="1">
      <c r="A23" s="1570"/>
      <c r="B23" s="1381"/>
      <c r="C23" s="1382"/>
      <c r="D23" s="1352"/>
      <c r="E23" s="1373"/>
      <c r="F23" s="1431"/>
      <c r="G23" s="142" t="s">
        <v>136</v>
      </c>
      <c r="H23" s="416"/>
      <c r="I23" s="128"/>
      <c r="J23" s="128"/>
      <c r="K23" s="685"/>
      <c r="L23" s="144"/>
      <c r="M23" s="144"/>
      <c r="N23" s="691" t="s">
        <v>448</v>
      </c>
      <c r="O23" s="431" t="s">
        <v>86</v>
      </c>
      <c r="P23" s="431" t="s">
        <v>86</v>
      </c>
      <c r="Q23" s="432" t="s">
        <v>86</v>
      </c>
      <c r="R23" s="684"/>
      <c r="S23" s="684"/>
      <c r="T23" s="684"/>
      <c r="U23" s="684"/>
      <c r="V23" s="684"/>
      <c r="W23" s="684"/>
    </row>
    <row r="24" spans="1:23" ht="12.75" customHeight="1" thickBot="1">
      <c r="A24" s="1571"/>
      <c r="B24" s="1573"/>
      <c r="C24" s="1406"/>
      <c r="D24" s="1353"/>
      <c r="E24" s="1539"/>
      <c r="F24" s="1432"/>
      <c r="G24" s="9" t="s">
        <v>13</v>
      </c>
      <c r="H24" s="688">
        <f>H22+H23</f>
        <v>313.2</v>
      </c>
      <c r="I24" s="688">
        <f t="shared" ref="I24:J24" si="6">I22+I23</f>
        <v>0</v>
      </c>
      <c r="J24" s="688">
        <f t="shared" si="6"/>
        <v>217.8</v>
      </c>
      <c r="K24" s="688">
        <f t="shared" ref="K24:M24" si="7">K22*1</f>
        <v>4.4000000000000004</v>
      </c>
      <c r="L24" s="688">
        <f t="shared" si="7"/>
        <v>320</v>
      </c>
      <c r="M24" s="688">
        <f t="shared" si="7"/>
        <v>330</v>
      </c>
      <c r="N24" s="415"/>
      <c r="O24" s="1244"/>
      <c r="P24" s="1244"/>
      <c r="Q24" s="1246"/>
      <c r="R24" s="684"/>
      <c r="S24" s="684"/>
      <c r="T24" s="684"/>
      <c r="U24" s="684"/>
      <c r="V24" s="684"/>
      <c r="W24" s="684"/>
    </row>
    <row r="25" spans="1:23" ht="12.75" customHeight="1">
      <c r="A25" s="1569" t="s">
        <v>12</v>
      </c>
      <c r="B25" s="1572" t="s">
        <v>12</v>
      </c>
      <c r="C25" s="1405" t="s">
        <v>63</v>
      </c>
      <c r="D25" s="1351" t="s">
        <v>449</v>
      </c>
      <c r="E25" s="1665" t="s">
        <v>450</v>
      </c>
      <c r="F25" s="1430" t="s">
        <v>421</v>
      </c>
      <c r="G25" s="82" t="s">
        <v>61</v>
      </c>
      <c r="H25" s="682">
        <v>176.9</v>
      </c>
      <c r="I25" s="460"/>
      <c r="J25" s="460">
        <v>95.7</v>
      </c>
      <c r="K25" s="576"/>
      <c r="L25" s="463">
        <v>180</v>
      </c>
      <c r="M25" s="463">
        <v>190</v>
      </c>
      <c r="N25" s="692" t="s">
        <v>451</v>
      </c>
      <c r="O25" s="146" t="s">
        <v>446</v>
      </c>
      <c r="P25" s="146" t="s">
        <v>452</v>
      </c>
      <c r="Q25" s="428" t="s">
        <v>447</v>
      </c>
      <c r="R25" s="684"/>
      <c r="S25" s="684"/>
      <c r="T25" s="684"/>
      <c r="U25" s="684"/>
      <c r="V25" s="684"/>
      <c r="W25" s="684"/>
    </row>
    <row r="26" spans="1:23" ht="12.75" customHeight="1" thickBot="1">
      <c r="A26" s="1570"/>
      <c r="B26" s="1381"/>
      <c r="C26" s="1382"/>
      <c r="D26" s="1352"/>
      <c r="E26" s="1373"/>
      <c r="F26" s="1431"/>
      <c r="G26" s="142" t="s">
        <v>136</v>
      </c>
      <c r="H26" s="416"/>
      <c r="I26" s="128"/>
      <c r="J26" s="128"/>
      <c r="K26" s="685"/>
      <c r="L26" s="144"/>
      <c r="M26" s="144"/>
      <c r="N26" s="692" t="s">
        <v>453</v>
      </c>
      <c r="O26" s="1243" t="s">
        <v>428</v>
      </c>
      <c r="P26" s="1243" t="s">
        <v>429</v>
      </c>
      <c r="Q26" s="1245" t="s">
        <v>430</v>
      </c>
      <c r="R26" s="684"/>
      <c r="S26" s="684"/>
      <c r="T26" s="684"/>
      <c r="U26" s="684"/>
      <c r="V26" s="684"/>
      <c r="W26" s="684"/>
    </row>
    <row r="27" spans="1:23" ht="26.25" customHeight="1">
      <c r="A27" s="1570"/>
      <c r="B27" s="1381"/>
      <c r="C27" s="1382"/>
      <c r="D27" s="1352"/>
      <c r="E27" s="1373"/>
      <c r="F27" s="1431"/>
      <c r="G27" s="142"/>
      <c r="H27" s="416"/>
      <c r="I27" s="128"/>
      <c r="J27" s="128"/>
      <c r="K27" s="685"/>
      <c r="L27" s="144"/>
      <c r="M27" s="144"/>
      <c r="N27" s="692" t="s">
        <v>454</v>
      </c>
      <c r="O27" s="146" t="s">
        <v>252</v>
      </c>
      <c r="P27" s="146" t="s">
        <v>261</v>
      </c>
      <c r="Q27" s="428" t="s">
        <v>271</v>
      </c>
      <c r="R27" s="684"/>
      <c r="S27" s="684"/>
      <c r="T27" s="684"/>
      <c r="U27" s="684"/>
      <c r="V27" s="684"/>
      <c r="W27" s="684"/>
    </row>
    <row r="28" spans="1:23" ht="19.2" customHeight="1" thickBot="1">
      <c r="A28" s="1571"/>
      <c r="B28" s="1573"/>
      <c r="C28" s="1406"/>
      <c r="D28" s="1353"/>
      <c r="E28" s="1539"/>
      <c r="F28" s="1432"/>
      <c r="G28" s="9" t="s">
        <v>13</v>
      </c>
      <c r="H28" s="688">
        <f>H25+H26</f>
        <v>176.9</v>
      </c>
      <c r="I28" s="688">
        <f t="shared" ref="I28:J28" si="8">I25+I26</f>
        <v>0</v>
      </c>
      <c r="J28" s="688">
        <f t="shared" si="8"/>
        <v>95.7</v>
      </c>
      <c r="K28" s="688">
        <f t="shared" ref="K28:M28" si="9">K25*1</f>
        <v>0</v>
      </c>
      <c r="L28" s="688">
        <f t="shared" si="9"/>
        <v>180</v>
      </c>
      <c r="M28" s="693">
        <f t="shared" si="9"/>
        <v>190</v>
      </c>
      <c r="N28" s="692" t="s">
        <v>455</v>
      </c>
      <c r="O28" s="644" t="s">
        <v>456</v>
      </c>
      <c r="P28" s="644" t="s">
        <v>457</v>
      </c>
      <c r="Q28" s="645" t="s">
        <v>458</v>
      </c>
      <c r="R28" s="684"/>
      <c r="S28" s="684"/>
      <c r="T28" s="684"/>
      <c r="U28" s="684"/>
      <c r="V28" s="684"/>
      <c r="W28" s="684"/>
    </row>
    <row r="29" spans="1:23" ht="27" customHeight="1">
      <c r="A29" s="1569" t="s">
        <v>12</v>
      </c>
      <c r="B29" s="1572" t="s">
        <v>12</v>
      </c>
      <c r="C29" s="1405" t="s">
        <v>64</v>
      </c>
      <c r="D29" s="1351" t="s">
        <v>459</v>
      </c>
      <c r="E29" s="1665" t="s">
        <v>460</v>
      </c>
      <c r="F29" s="1430" t="s">
        <v>421</v>
      </c>
      <c r="G29" s="82" t="s">
        <v>61</v>
      </c>
      <c r="H29" s="682">
        <v>226.4</v>
      </c>
      <c r="I29" s="460"/>
      <c r="J29" s="460">
        <v>92.4</v>
      </c>
      <c r="K29" s="576"/>
      <c r="L29" s="463">
        <v>230</v>
      </c>
      <c r="M29" s="540">
        <v>240</v>
      </c>
      <c r="N29" s="694" t="s">
        <v>461</v>
      </c>
      <c r="O29" s="695" t="s">
        <v>288</v>
      </c>
      <c r="P29" s="695" t="s">
        <v>288</v>
      </c>
      <c r="Q29" s="696" t="s">
        <v>288</v>
      </c>
      <c r="R29" s="684"/>
      <c r="S29" s="684"/>
      <c r="T29" s="684"/>
      <c r="U29" s="684"/>
      <c r="V29" s="684"/>
      <c r="W29" s="684"/>
    </row>
    <row r="30" spans="1:23" ht="27" customHeight="1">
      <c r="A30" s="1570"/>
      <c r="B30" s="1381"/>
      <c r="C30" s="1382"/>
      <c r="D30" s="1352"/>
      <c r="E30" s="1666"/>
      <c r="F30" s="1409"/>
      <c r="G30" s="227"/>
      <c r="H30" s="734"/>
      <c r="I30" s="1017"/>
      <c r="J30" s="1017"/>
      <c r="K30" s="592"/>
      <c r="L30" s="593"/>
      <c r="M30" s="1145"/>
      <c r="N30" s="689"/>
      <c r="O30" s="1146"/>
      <c r="P30" s="1146"/>
      <c r="Q30" s="1147"/>
      <c r="R30" s="684"/>
      <c r="S30" s="684"/>
      <c r="T30" s="684"/>
      <c r="U30" s="684"/>
      <c r="V30" s="684"/>
      <c r="W30" s="684"/>
    </row>
    <row r="31" spans="1:23" ht="12.75" customHeight="1">
      <c r="A31" s="1570"/>
      <c r="B31" s="1381"/>
      <c r="C31" s="1382"/>
      <c r="D31" s="1352"/>
      <c r="E31" s="1373"/>
      <c r="F31" s="1431"/>
      <c r="G31" s="1148" t="s">
        <v>811</v>
      </c>
      <c r="H31" s="416">
        <v>0.3</v>
      </c>
      <c r="I31" s="128"/>
      <c r="J31" s="128">
        <v>0.2</v>
      </c>
      <c r="K31" s="685"/>
      <c r="L31" s="144"/>
      <c r="M31" s="697"/>
      <c r="N31" s="687" t="s">
        <v>462</v>
      </c>
      <c r="O31" s="698" t="s">
        <v>243</v>
      </c>
      <c r="P31" s="698" t="s">
        <v>245</v>
      </c>
      <c r="Q31" s="699" t="s">
        <v>85</v>
      </c>
      <c r="R31" s="684"/>
      <c r="S31" s="684"/>
      <c r="T31" s="684"/>
      <c r="U31" s="684"/>
      <c r="V31" s="684"/>
      <c r="W31" s="684"/>
    </row>
    <row r="32" spans="1:23" ht="24" customHeight="1" thickBot="1">
      <c r="A32" s="1571"/>
      <c r="B32" s="1573"/>
      <c r="C32" s="1406"/>
      <c r="D32" s="1353"/>
      <c r="E32" s="1539"/>
      <c r="F32" s="1432"/>
      <c r="G32" s="9" t="s">
        <v>13</v>
      </c>
      <c r="H32" s="688">
        <f>H29+H31+H30</f>
        <v>226.70000000000002</v>
      </c>
      <c r="I32" s="688">
        <f t="shared" ref="I32" si="10">I29+I31</f>
        <v>0</v>
      </c>
      <c r="J32" s="688">
        <f>J29+J31+J30</f>
        <v>92.600000000000009</v>
      </c>
      <c r="K32" s="688">
        <f t="shared" ref="K32:M32" si="11">K29*1</f>
        <v>0</v>
      </c>
      <c r="L32" s="700">
        <f t="shared" si="11"/>
        <v>230</v>
      </c>
      <c r="M32" s="701">
        <f t="shared" si="11"/>
        <v>240</v>
      </c>
      <c r="N32" s="702" t="s">
        <v>463</v>
      </c>
      <c r="O32" s="1242" t="s">
        <v>464</v>
      </c>
      <c r="P32" s="1242" t="s">
        <v>465</v>
      </c>
      <c r="Q32" s="1247" t="s">
        <v>466</v>
      </c>
      <c r="R32" s="684"/>
      <c r="S32" s="684"/>
      <c r="T32" s="684"/>
      <c r="U32" s="684"/>
      <c r="V32" s="684"/>
      <c r="W32" s="684"/>
    </row>
    <row r="33" spans="1:23" ht="12.75" customHeight="1">
      <c r="A33" s="1569" t="s">
        <v>12</v>
      </c>
      <c r="B33" s="1572" t="s">
        <v>12</v>
      </c>
      <c r="C33" s="1405" t="s">
        <v>65</v>
      </c>
      <c r="D33" s="1351" t="s">
        <v>467</v>
      </c>
      <c r="E33" s="1665" t="s">
        <v>89</v>
      </c>
      <c r="F33" s="1430" t="s">
        <v>421</v>
      </c>
      <c r="G33" s="82" t="s">
        <v>61</v>
      </c>
      <c r="H33" s="682">
        <v>9.9</v>
      </c>
      <c r="I33" s="460"/>
      <c r="J33" s="460"/>
      <c r="K33" s="576"/>
      <c r="L33" s="463">
        <v>11</v>
      </c>
      <c r="M33" s="540">
        <v>15</v>
      </c>
      <c r="N33" s="522" t="s">
        <v>468</v>
      </c>
      <c r="O33" s="703">
        <v>33</v>
      </c>
      <c r="P33" s="703">
        <v>35</v>
      </c>
      <c r="Q33" s="147">
        <v>37</v>
      </c>
      <c r="R33" s="684"/>
      <c r="S33" s="684"/>
      <c r="T33" s="684"/>
      <c r="U33" s="684"/>
      <c r="V33" s="684"/>
      <c r="W33" s="684"/>
    </row>
    <row r="34" spans="1:23" ht="12.75" customHeight="1" thickBot="1">
      <c r="A34" s="1571"/>
      <c r="B34" s="1573"/>
      <c r="C34" s="1406"/>
      <c r="D34" s="1353"/>
      <c r="E34" s="1539"/>
      <c r="F34" s="1432"/>
      <c r="G34" s="9" t="s">
        <v>13</v>
      </c>
      <c r="H34" s="688">
        <f t="shared" ref="H34:M34" si="12">H33*1</f>
        <v>9.9</v>
      </c>
      <c r="I34" s="688">
        <f t="shared" si="12"/>
        <v>0</v>
      </c>
      <c r="J34" s="688">
        <f t="shared" si="12"/>
        <v>0</v>
      </c>
      <c r="K34" s="688">
        <f t="shared" si="12"/>
        <v>0</v>
      </c>
      <c r="L34" s="688">
        <f t="shared" si="12"/>
        <v>11</v>
      </c>
      <c r="M34" s="693">
        <f t="shared" si="12"/>
        <v>15</v>
      </c>
      <c r="N34" s="454"/>
      <c r="O34" s="1244"/>
      <c r="P34" s="1244"/>
      <c r="Q34" s="1246"/>
      <c r="R34" s="684"/>
      <c r="S34" s="684"/>
      <c r="T34" s="684"/>
      <c r="U34" s="684"/>
      <c r="V34" s="684"/>
      <c r="W34" s="684"/>
    </row>
    <row r="35" spans="1:23" ht="12.75" customHeight="1">
      <c r="A35" s="1569" t="s">
        <v>12</v>
      </c>
      <c r="B35" s="1572" t="s">
        <v>12</v>
      </c>
      <c r="C35" s="1405" t="s">
        <v>66</v>
      </c>
      <c r="D35" s="1351" t="s">
        <v>469</v>
      </c>
      <c r="E35" s="1665" t="s">
        <v>89</v>
      </c>
      <c r="F35" s="1430" t="s">
        <v>421</v>
      </c>
      <c r="G35" s="82" t="s">
        <v>61</v>
      </c>
      <c r="H35" s="682"/>
      <c r="I35" s="460"/>
      <c r="J35" s="460"/>
      <c r="K35" s="576"/>
      <c r="L35" s="463"/>
      <c r="M35" s="540"/>
      <c r="N35" s="1667" t="s">
        <v>470</v>
      </c>
      <c r="O35" s="703">
        <v>4</v>
      </c>
      <c r="P35" s="703">
        <v>6</v>
      </c>
      <c r="Q35" s="428" t="s">
        <v>248</v>
      </c>
      <c r="R35" s="684"/>
      <c r="S35" s="684"/>
      <c r="T35" s="684"/>
      <c r="U35" s="684"/>
      <c r="V35" s="684"/>
      <c r="W35" s="684"/>
    </row>
    <row r="36" spans="1:23" ht="12.75" customHeight="1">
      <c r="A36" s="1570"/>
      <c r="B36" s="1381"/>
      <c r="C36" s="1382"/>
      <c r="D36" s="1352"/>
      <c r="E36" s="1373"/>
      <c r="F36" s="1431"/>
      <c r="G36" s="142"/>
      <c r="H36" s="416"/>
      <c r="I36" s="128"/>
      <c r="J36" s="128"/>
      <c r="K36" s="685"/>
      <c r="L36" s="144"/>
      <c r="M36" s="697"/>
      <c r="N36" s="1668"/>
      <c r="O36" s="431"/>
      <c r="P36" s="431"/>
      <c r="Q36" s="432"/>
      <c r="R36" s="684"/>
      <c r="S36" s="684"/>
      <c r="T36" s="684"/>
      <c r="U36" s="684"/>
      <c r="V36" s="684"/>
      <c r="W36" s="684"/>
    </row>
    <row r="37" spans="1:23" ht="12.75" customHeight="1">
      <c r="A37" s="1570"/>
      <c r="B37" s="1381"/>
      <c r="C37" s="1382"/>
      <c r="D37" s="1352"/>
      <c r="E37" s="1373"/>
      <c r="F37" s="1431"/>
      <c r="G37" s="142"/>
      <c r="H37" s="416"/>
      <c r="I37" s="128"/>
      <c r="J37" s="128"/>
      <c r="K37" s="685"/>
      <c r="L37" s="144"/>
      <c r="M37" s="697"/>
      <c r="N37" s="1234"/>
      <c r="O37" s="431"/>
      <c r="P37" s="431"/>
      <c r="Q37" s="432"/>
      <c r="R37" s="684"/>
      <c r="S37" s="684"/>
      <c r="T37" s="684"/>
      <c r="U37" s="684"/>
      <c r="V37" s="684"/>
      <c r="W37" s="684"/>
    </row>
    <row r="38" spans="1:23" ht="12.75" customHeight="1" thickBot="1">
      <c r="A38" s="1571"/>
      <c r="B38" s="1573"/>
      <c r="C38" s="1406"/>
      <c r="D38" s="1353"/>
      <c r="E38" s="1539"/>
      <c r="F38" s="1432"/>
      <c r="G38" s="9" t="s">
        <v>13</v>
      </c>
      <c r="H38" s="688">
        <f t="shared" ref="H38:M38" si="13">H35*1</f>
        <v>0</v>
      </c>
      <c r="I38" s="688">
        <f t="shared" si="13"/>
        <v>0</v>
      </c>
      <c r="J38" s="688">
        <f t="shared" si="13"/>
        <v>0</v>
      </c>
      <c r="K38" s="688">
        <f t="shared" si="13"/>
        <v>0</v>
      </c>
      <c r="L38" s="688">
        <f t="shared" si="13"/>
        <v>0</v>
      </c>
      <c r="M38" s="693">
        <f t="shared" si="13"/>
        <v>0</v>
      </c>
      <c r="N38" s="454"/>
      <c r="O38" s="1244"/>
      <c r="P38" s="1244"/>
      <c r="Q38" s="1246"/>
      <c r="R38" s="684"/>
      <c r="S38" s="684"/>
      <c r="T38" s="684"/>
      <c r="U38" s="684"/>
      <c r="V38" s="684"/>
      <c r="W38" s="684"/>
    </row>
    <row r="39" spans="1:23" ht="12.75" customHeight="1" thickBot="1">
      <c r="A39" s="1569" t="s">
        <v>12</v>
      </c>
      <c r="B39" s="1572" t="s">
        <v>12</v>
      </c>
      <c r="C39" s="1405" t="s">
        <v>67</v>
      </c>
      <c r="D39" s="1351" t="s">
        <v>471</v>
      </c>
      <c r="E39" s="1665" t="s">
        <v>89</v>
      </c>
      <c r="F39" s="1430" t="s">
        <v>421</v>
      </c>
      <c r="G39" s="82" t="s">
        <v>61</v>
      </c>
      <c r="H39" s="682"/>
      <c r="I39" s="460"/>
      <c r="J39" s="460"/>
      <c r="K39" s="576"/>
      <c r="L39" s="463"/>
      <c r="M39" s="540"/>
      <c r="N39" s="704" t="s">
        <v>472</v>
      </c>
      <c r="O39" s="146"/>
      <c r="P39" s="146"/>
      <c r="Q39" s="428" t="s">
        <v>124</v>
      </c>
      <c r="R39" s="684"/>
      <c r="S39" s="684"/>
      <c r="T39" s="684"/>
      <c r="U39" s="684"/>
      <c r="V39" s="684"/>
      <c r="W39" s="684"/>
    </row>
    <row r="40" spans="1:23" ht="27" customHeight="1" thickBot="1">
      <c r="A40" s="1571"/>
      <c r="B40" s="1573"/>
      <c r="C40" s="1406"/>
      <c r="D40" s="1353"/>
      <c r="E40" s="1539"/>
      <c r="F40" s="1432"/>
      <c r="G40" s="9" t="s">
        <v>13</v>
      </c>
      <c r="H40" s="688">
        <f t="shared" ref="H40:M40" si="14">H39*1</f>
        <v>0</v>
      </c>
      <c r="I40" s="688">
        <f t="shared" si="14"/>
        <v>0</v>
      </c>
      <c r="J40" s="688">
        <f t="shared" si="14"/>
        <v>0</v>
      </c>
      <c r="K40" s="688">
        <f t="shared" si="14"/>
        <v>0</v>
      </c>
      <c r="L40" s="688">
        <f t="shared" si="14"/>
        <v>0</v>
      </c>
      <c r="M40" s="693">
        <f t="shared" si="14"/>
        <v>0</v>
      </c>
      <c r="N40" s="704" t="s">
        <v>473</v>
      </c>
      <c r="O40" s="1244"/>
      <c r="P40" s="1244"/>
      <c r="Q40" s="1246"/>
      <c r="R40" s="684"/>
      <c r="S40" s="684"/>
      <c r="T40" s="684"/>
      <c r="U40" s="684"/>
      <c r="V40" s="684"/>
      <c r="W40" s="684"/>
    </row>
    <row r="41" spans="1:23" ht="12.75" customHeight="1">
      <c r="A41" s="1569" t="s">
        <v>12</v>
      </c>
      <c r="B41" s="1572" t="s">
        <v>12</v>
      </c>
      <c r="C41" s="1405" t="s">
        <v>68</v>
      </c>
      <c r="D41" s="1351" t="s">
        <v>474</v>
      </c>
      <c r="E41" s="1665" t="s">
        <v>89</v>
      </c>
      <c r="F41" s="1430" t="s">
        <v>421</v>
      </c>
      <c r="G41" s="82" t="s">
        <v>61</v>
      </c>
      <c r="H41" s="682"/>
      <c r="I41" s="460"/>
      <c r="J41" s="460"/>
      <c r="K41" s="576"/>
      <c r="L41" s="463"/>
      <c r="M41" s="540"/>
      <c r="N41" s="1669" t="s">
        <v>475</v>
      </c>
      <c r="O41" s="146" t="s">
        <v>290</v>
      </c>
      <c r="P41" s="146" t="s">
        <v>287</v>
      </c>
      <c r="Q41" s="428" t="s">
        <v>88</v>
      </c>
      <c r="R41" s="684"/>
      <c r="S41" s="684"/>
      <c r="T41" s="684"/>
      <c r="U41" s="684"/>
      <c r="V41" s="684"/>
      <c r="W41" s="684"/>
    </row>
    <row r="42" spans="1:23" ht="37.5" customHeight="1" thickBot="1">
      <c r="A42" s="1571"/>
      <c r="B42" s="1573"/>
      <c r="C42" s="1406"/>
      <c r="D42" s="1353"/>
      <c r="E42" s="1539"/>
      <c r="F42" s="1432"/>
      <c r="G42" s="9" t="s">
        <v>13</v>
      </c>
      <c r="H42" s="688">
        <f t="shared" ref="H42:M42" si="15">H41*1</f>
        <v>0</v>
      </c>
      <c r="I42" s="688">
        <f t="shared" si="15"/>
        <v>0</v>
      </c>
      <c r="J42" s="688">
        <f t="shared" si="15"/>
        <v>0</v>
      </c>
      <c r="K42" s="688">
        <f t="shared" si="15"/>
        <v>0</v>
      </c>
      <c r="L42" s="688">
        <f t="shared" si="15"/>
        <v>0</v>
      </c>
      <c r="M42" s="693">
        <f t="shared" si="15"/>
        <v>0</v>
      </c>
      <c r="N42" s="1670"/>
      <c r="O42" s="1244"/>
      <c r="P42" s="1244"/>
      <c r="Q42" s="1246"/>
      <c r="R42" s="684"/>
      <c r="S42" s="684"/>
      <c r="T42" s="684"/>
      <c r="U42" s="684"/>
      <c r="V42" s="684"/>
      <c r="W42" s="684"/>
    </row>
    <row r="43" spans="1:23" ht="12.75" customHeight="1" thickBot="1">
      <c r="A43" s="41" t="s">
        <v>12</v>
      </c>
      <c r="B43" s="86" t="s">
        <v>12</v>
      </c>
      <c r="C43" s="1327" t="s">
        <v>15</v>
      </c>
      <c r="D43" s="1328"/>
      <c r="E43" s="1328"/>
      <c r="F43" s="1328"/>
      <c r="G43" s="1330"/>
      <c r="H43" s="177">
        <f t="shared" ref="H43:M43" si="16">H12+H16+H21+H24+H28+H32+H34+H38+H40+H42</f>
        <v>1818.5000000000002</v>
      </c>
      <c r="I43" s="177">
        <f t="shared" si="16"/>
        <v>0</v>
      </c>
      <c r="J43" s="177">
        <f t="shared" si="16"/>
        <v>1111.5</v>
      </c>
      <c r="K43" s="177">
        <f t="shared" si="16"/>
        <v>19.899999999999999</v>
      </c>
      <c r="L43" s="177">
        <f t="shared" si="16"/>
        <v>1851</v>
      </c>
      <c r="M43" s="705">
        <f t="shared" si="16"/>
        <v>1915</v>
      </c>
      <c r="N43" s="706"/>
      <c r="O43" s="117"/>
      <c r="P43" s="117"/>
      <c r="Q43" s="118"/>
      <c r="R43" s="684"/>
      <c r="S43" s="684"/>
      <c r="T43" s="684"/>
      <c r="U43" s="684"/>
      <c r="V43" s="684"/>
      <c r="W43" s="684"/>
    </row>
    <row r="44" spans="1:23" ht="12.75" customHeight="1" thickBot="1">
      <c r="A44" s="41" t="s">
        <v>12</v>
      </c>
      <c r="B44" s="42" t="s">
        <v>14</v>
      </c>
      <c r="C44" s="1363" t="s">
        <v>476</v>
      </c>
      <c r="D44" s="1364"/>
      <c r="E44" s="1365"/>
      <c r="F44" s="1365"/>
      <c r="G44" s="1364"/>
      <c r="H44" s="1364"/>
      <c r="I44" s="1364"/>
      <c r="J44" s="1364"/>
      <c r="K44" s="1364"/>
      <c r="L44" s="1364"/>
      <c r="M44" s="1364"/>
      <c r="N44" s="1364"/>
      <c r="O44" s="1364"/>
      <c r="P44" s="1364"/>
      <c r="Q44" s="1366"/>
      <c r="R44" s="684"/>
      <c r="S44" s="684"/>
      <c r="T44" s="684"/>
      <c r="U44" s="684"/>
      <c r="V44" s="684"/>
      <c r="W44" s="684"/>
    </row>
    <row r="45" spans="1:23" ht="24.75" customHeight="1">
      <c r="A45" s="1569" t="s">
        <v>12</v>
      </c>
      <c r="B45" s="1572" t="s">
        <v>14</v>
      </c>
      <c r="C45" s="1405" t="s">
        <v>12</v>
      </c>
      <c r="D45" s="1351" t="s">
        <v>477</v>
      </c>
      <c r="E45" s="1665" t="s">
        <v>478</v>
      </c>
      <c r="F45" s="1430" t="s">
        <v>421</v>
      </c>
      <c r="G45" s="82" t="s">
        <v>61</v>
      </c>
      <c r="H45" s="682">
        <v>578.20000000000005</v>
      </c>
      <c r="I45" s="460"/>
      <c r="J45" s="460">
        <v>368.5</v>
      </c>
      <c r="K45" s="576">
        <v>2.5</v>
      </c>
      <c r="L45" s="463">
        <v>590</v>
      </c>
      <c r="M45" s="463">
        <v>610</v>
      </c>
      <c r="N45" s="707" t="s">
        <v>479</v>
      </c>
      <c r="O45" s="76" t="s">
        <v>480</v>
      </c>
      <c r="P45" s="76" t="s">
        <v>481</v>
      </c>
      <c r="Q45" s="77">
        <v>12615</v>
      </c>
      <c r="R45" s="684"/>
      <c r="S45" s="684"/>
      <c r="T45" s="684"/>
      <c r="U45" s="684"/>
      <c r="V45" s="684"/>
      <c r="W45" s="684"/>
    </row>
    <row r="46" spans="1:23" ht="13.5" customHeight="1">
      <c r="A46" s="1570"/>
      <c r="B46" s="1381"/>
      <c r="C46" s="1382"/>
      <c r="D46" s="1352"/>
      <c r="E46" s="1373"/>
      <c r="F46" s="1431"/>
      <c r="G46" s="142" t="s">
        <v>136</v>
      </c>
      <c r="H46" s="416"/>
      <c r="I46" s="128"/>
      <c r="J46" s="128"/>
      <c r="K46" s="685"/>
      <c r="L46" s="144"/>
      <c r="M46" s="144"/>
      <c r="N46" s="708" t="s">
        <v>482</v>
      </c>
      <c r="O46" s="431" t="s">
        <v>483</v>
      </c>
      <c r="P46" s="431" t="s">
        <v>484</v>
      </c>
      <c r="Q46" s="432" t="s">
        <v>485</v>
      </c>
      <c r="R46" s="684"/>
      <c r="S46" s="684"/>
      <c r="T46" s="684"/>
      <c r="U46" s="684"/>
      <c r="V46" s="684"/>
      <c r="W46" s="684"/>
    </row>
    <row r="47" spans="1:23" ht="17.25" customHeight="1">
      <c r="A47" s="1570"/>
      <c r="B47" s="1381"/>
      <c r="C47" s="1382"/>
      <c r="D47" s="1352"/>
      <c r="E47" s="1373"/>
      <c r="F47" s="1431"/>
      <c r="G47" s="142"/>
      <c r="H47" s="416"/>
      <c r="I47" s="128"/>
      <c r="J47" s="128"/>
      <c r="K47" s="685"/>
      <c r="L47" s="144"/>
      <c r="M47" s="144"/>
      <c r="N47" s="709" t="s">
        <v>486</v>
      </c>
      <c r="O47" s="644" t="s">
        <v>487</v>
      </c>
      <c r="P47" s="644" t="s">
        <v>487</v>
      </c>
      <c r="Q47" s="645" t="s">
        <v>487</v>
      </c>
      <c r="R47" s="684"/>
      <c r="S47" s="684"/>
      <c r="T47" s="684"/>
      <c r="U47" s="684"/>
      <c r="V47" s="684"/>
      <c r="W47" s="684"/>
    </row>
    <row r="48" spans="1:23" ht="14.25" customHeight="1" thickBot="1">
      <c r="A48" s="1571"/>
      <c r="B48" s="1573"/>
      <c r="C48" s="1406"/>
      <c r="D48" s="1353"/>
      <c r="E48" s="1539"/>
      <c r="F48" s="1432"/>
      <c r="G48" s="9" t="s">
        <v>13</v>
      </c>
      <c r="H48" s="688">
        <f>H45+H46</f>
        <v>578.20000000000005</v>
      </c>
      <c r="I48" s="688">
        <f t="shared" ref="I48:K48" si="17">I45+I46</f>
        <v>0</v>
      </c>
      <c r="J48" s="688">
        <f t="shared" si="17"/>
        <v>368.5</v>
      </c>
      <c r="K48" s="688">
        <f t="shared" si="17"/>
        <v>2.5</v>
      </c>
      <c r="L48" s="688">
        <f t="shared" ref="L48:M48" si="18">L45*1</f>
        <v>590</v>
      </c>
      <c r="M48" s="688">
        <f t="shared" si="18"/>
        <v>610</v>
      </c>
      <c r="N48" s="710" t="s">
        <v>488</v>
      </c>
      <c r="O48" s="711">
        <v>37800</v>
      </c>
      <c r="P48" s="711">
        <v>37800</v>
      </c>
      <c r="Q48" s="712">
        <v>37800</v>
      </c>
      <c r="R48" s="684"/>
      <c r="S48" s="684"/>
      <c r="T48" s="684"/>
      <c r="U48" s="684"/>
      <c r="V48" s="684"/>
      <c r="W48" s="684"/>
    </row>
    <row r="49" spans="1:23" ht="15.75" customHeight="1">
      <c r="A49" s="1569" t="s">
        <v>12</v>
      </c>
      <c r="B49" s="1572" t="s">
        <v>14</v>
      </c>
      <c r="C49" s="1405" t="s">
        <v>14</v>
      </c>
      <c r="D49" s="1351" t="s">
        <v>489</v>
      </c>
      <c r="E49" s="1665" t="s">
        <v>478</v>
      </c>
      <c r="F49" s="1430" t="s">
        <v>421</v>
      </c>
      <c r="G49" s="82" t="s">
        <v>61</v>
      </c>
      <c r="H49" s="682"/>
      <c r="I49" s="460"/>
      <c r="J49" s="460"/>
      <c r="K49" s="576"/>
      <c r="L49" s="463"/>
      <c r="M49" s="463"/>
      <c r="N49" s="713" t="s">
        <v>490</v>
      </c>
      <c r="O49" s="714" t="s">
        <v>491</v>
      </c>
      <c r="P49" s="714" t="s">
        <v>491</v>
      </c>
      <c r="Q49" s="715" t="s">
        <v>491</v>
      </c>
      <c r="R49" s="684"/>
      <c r="S49" s="684"/>
      <c r="T49" s="684"/>
      <c r="U49" s="684"/>
      <c r="V49" s="684"/>
      <c r="W49" s="684"/>
    </row>
    <row r="50" spans="1:23" ht="12.75" customHeight="1">
      <c r="A50" s="1570"/>
      <c r="B50" s="1381"/>
      <c r="C50" s="1382"/>
      <c r="D50" s="1352"/>
      <c r="E50" s="1373"/>
      <c r="F50" s="1431"/>
      <c r="G50" s="142"/>
      <c r="H50" s="416"/>
      <c r="I50" s="128"/>
      <c r="J50" s="128"/>
      <c r="K50" s="685"/>
      <c r="L50" s="144"/>
      <c r="M50" s="144"/>
      <c r="N50" s="1673" t="s">
        <v>492</v>
      </c>
      <c r="O50" s="1675" t="s">
        <v>493</v>
      </c>
      <c r="P50" s="1675" t="s">
        <v>493</v>
      </c>
      <c r="Q50" s="1671" t="s">
        <v>493</v>
      </c>
      <c r="R50" s="684"/>
      <c r="S50" s="684"/>
      <c r="T50" s="684"/>
      <c r="U50" s="684"/>
      <c r="V50" s="684"/>
      <c r="W50" s="684"/>
    </row>
    <row r="51" spans="1:23" ht="11.25" customHeight="1" thickBot="1">
      <c r="A51" s="1571"/>
      <c r="B51" s="1573"/>
      <c r="C51" s="1406"/>
      <c r="D51" s="1353"/>
      <c r="E51" s="1539"/>
      <c r="F51" s="1432"/>
      <c r="G51" s="9" t="s">
        <v>13</v>
      </c>
      <c r="H51" s="688">
        <f t="shared" ref="H51:M51" si="19">H49*1</f>
        <v>0</v>
      </c>
      <c r="I51" s="688">
        <f t="shared" si="19"/>
        <v>0</v>
      </c>
      <c r="J51" s="688">
        <f t="shared" si="19"/>
        <v>0</v>
      </c>
      <c r="K51" s="688">
        <f t="shared" si="19"/>
        <v>0</v>
      </c>
      <c r="L51" s="688">
        <f t="shared" si="19"/>
        <v>0</v>
      </c>
      <c r="M51" s="688">
        <f t="shared" si="19"/>
        <v>0</v>
      </c>
      <c r="N51" s="1674"/>
      <c r="O51" s="1676"/>
      <c r="P51" s="1676"/>
      <c r="Q51" s="1672"/>
      <c r="R51" s="684"/>
      <c r="S51" s="684"/>
      <c r="T51" s="684"/>
      <c r="U51" s="684"/>
      <c r="V51" s="684"/>
      <c r="W51" s="684"/>
    </row>
    <row r="52" spans="1:23" ht="21.75" customHeight="1">
      <c r="A52" s="1569" t="s">
        <v>12</v>
      </c>
      <c r="B52" s="1572" t="s">
        <v>14</v>
      </c>
      <c r="C52" s="1405" t="s">
        <v>58</v>
      </c>
      <c r="D52" s="1351" t="s">
        <v>494</v>
      </c>
      <c r="E52" s="1665" t="s">
        <v>89</v>
      </c>
      <c r="F52" s="1430" t="s">
        <v>421</v>
      </c>
      <c r="G52" s="82" t="s">
        <v>61</v>
      </c>
      <c r="H52" s="682"/>
      <c r="I52" s="460"/>
      <c r="J52" s="460"/>
      <c r="K52" s="576"/>
      <c r="L52" s="463"/>
      <c r="M52" s="463"/>
      <c r="N52" s="716" t="s">
        <v>495</v>
      </c>
      <c r="O52" s="146" t="s">
        <v>124</v>
      </c>
      <c r="P52" s="146"/>
      <c r="Q52" s="428"/>
      <c r="R52" s="684"/>
      <c r="S52" s="684"/>
      <c r="T52" s="684"/>
      <c r="U52" s="684"/>
      <c r="V52" s="684"/>
      <c r="W52" s="684"/>
    </row>
    <row r="53" spans="1:23" ht="12.75" customHeight="1">
      <c r="A53" s="1570"/>
      <c r="B53" s="1381"/>
      <c r="C53" s="1382"/>
      <c r="D53" s="1352"/>
      <c r="E53" s="1373"/>
      <c r="F53" s="1431"/>
      <c r="G53" s="142"/>
      <c r="H53" s="416"/>
      <c r="I53" s="128"/>
      <c r="J53" s="128"/>
      <c r="K53" s="685"/>
      <c r="L53" s="144"/>
      <c r="M53" s="144"/>
      <c r="N53" s="717" t="s">
        <v>496</v>
      </c>
      <c r="O53" s="431" t="s">
        <v>82</v>
      </c>
      <c r="P53" s="431" t="s">
        <v>124</v>
      </c>
      <c r="Q53" s="432" t="s">
        <v>124</v>
      </c>
      <c r="R53" s="684"/>
      <c r="S53" s="684"/>
      <c r="T53" s="684"/>
      <c r="U53" s="684"/>
      <c r="V53" s="684"/>
      <c r="W53" s="684"/>
    </row>
    <row r="54" spans="1:23" ht="12.75" customHeight="1" thickBot="1">
      <c r="A54" s="1571"/>
      <c r="B54" s="1573"/>
      <c r="C54" s="1406"/>
      <c r="D54" s="1353"/>
      <c r="E54" s="1539"/>
      <c r="F54" s="1432"/>
      <c r="G54" s="9" t="s">
        <v>13</v>
      </c>
      <c r="H54" s="688">
        <f t="shared" ref="H54:M54" si="20">H52*1</f>
        <v>0</v>
      </c>
      <c r="I54" s="688">
        <f t="shared" si="20"/>
        <v>0</v>
      </c>
      <c r="J54" s="688">
        <f t="shared" si="20"/>
        <v>0</v>
      </c>
      <c r="K54" s="688">
        <f t="shared" si="20"/>
        <v>0</v>
      </c>
      <c r="L54" s="688">
        <f t="shared" si="20"/>
        <v>0</v>
      </c>
      <c r="M54" s="688">
        <f t="shared" si="20"/>
        <v>0</v>
      </c>
      <c r="N54" s="718"/>
      <c r="O54" s="1244"/>
      <c r="P54" s="1244"/>
      <c r="Q54" s="1246"/>
      <c r="R54" s="684"/>
      <c r="S54" s="684"/>
      <c r="T54" s="684"/>
      <c r="U54" s="684"/>
      <c r="V54" s="684"/>
      <c r="W54" s="684"/>
    </row>
    <row r="55" spans="1:23" ht="12.75" customHeight="1">
      <c r="A55" s="1569" t="s">
        <v>12</v>
      </c>
      <c r="B55" s="1572" t="s">
        <v>14</v>
      </c>
      <c r="C55" s="1405" t="s">
        <v>59</v>
      </c>
      <c r="D55" s="1351" t="s">
        <v>497</v>
      </c>
      <c r="E55" s="1665" t="s">
        <v>89</v>
      </c>
      <c r="F55" s="1430" t="s">
        <v>421</v>
      </c>
      <c r="G55" s="82" t="s">
        <v>61</v>
      </c>
      <c r="H55" s="682"/>
      <c r="I55" s="460"/>
      <c r="J55" s="460"/>
      <c r="K55" s="576"/>
      <c r="L55" s="463"/>
      <c r="M55" s="463"/>
      <c r="N55" s="719" t="s">
        <v>498</v>
      </c>
      <c r="O55" s="146"/>
      <c r="P55" s="146" t="s">
        <v>124</v>
      </c>
      <c r="Q55" s="428"/>
      <c r="R55" s="684"/>
      <c r="S55" s="684"/>
      <c r="T55" s="684"/>
      <c r="U55" s="684"/>
      <c r="V55" s="684"/>
      <c r="W55" s="684"/>
    </row>
    <row r="56" spans="1:23" ht="12.75" customHeight="1" thickBot="1">
      <c r="A56" s="1571"/>
      <c r="B56" s="1573"/>
      <c r="C56" s="1406"/>
      <c r="D56" s="1353"/>
      <c r="E56" s="1539"/>
      <c r="F56" s="1432"/>
      <c r="G56" s="9" t="s">
        <v>13</v>
      </c>
      <c r="H56" s="688">
        <f t="shared" ref="H56:M56" si="21">H55*1</f>
        <v>0</v>
      </c>
      <c r="I56" s="688">
        <f t="shared" si="21"/>
        <v>0</v>
      </c>
      <c r="J56" s="688">
        <f t="shared" si="21"/>
        <v>0</v>
      </c>
      <c r="K56" s="688">
        <f t="shared" si="21"/>
        <v>0</v>
      </c>
      <c r="L56" s="688">
        <f t="shared" si="21"/>
        <v>0</v>
      </c>
      <c r="M56" s="688">
        <f t="shared" si="21"/>
        <v>0</v>
      </c>
      <c r="N56" s="5"/>
      <c r="O56" s="1244"/>
      <c r="P56" s="1244"/>
      <c r="Q56" s="1246"/>
      <c r="R56" s="684"/>
      <c r="S56" s="684"/>
      <c r="T56" s="684"/>
      <c r="U56" s="684"/>
      <c r="V56" s="684"/>
      <c r="W56" s="684"/>
    </row>
    <row r="57" spans="1:23" ht="25.5" customHeight="1">
      <c r="A57" s="1569" t="s">
        <v>12</v>
      </c>
      <c r="B57" s="1572" t="s">
        <v>14</v>
      </c>
      <c r="C57" s="1405" t="s">
        <v>63</v>
      </c>
      <c r="D57" s="1351" t="s">
        <v>499</v>
      </c>
      <c r="E57" s="1665" t="s">
        <v>89</v>
      </c>
      <c r="F57" s="1430" t="s">
        <v>421</v>
      </c>
      <c r="G57" s="82" t="s">
        <v>61</v>
      </c>
      <c r="H57" s="682"/>
      <c r="I57" s="460"/>
      <c r="J57" s="460"/>
      <c r="K57" s="576"/>
      <c r="L57" s="463"/>
      <c r="M57" s="463"/>
      <c r="N57" s="720" t="s">
        <v>500</v>
      </c>
      <c r="O57" s="146"/>
      <c r="P57" s="146"/>
      <c r="Q57" s="428" t="s">
        <v>124</v>
      </c>
      <c r="R57" s="684"/>
      <c r="S57" s="684"/>
      <c r="T57" s="684"/>
      <c r="U57" s="684"/>
      <c r="V57" s="684"/>
      <c r="W57" s="684"/>
    </row>
    <row r="58" spans="1:23" ht="12.75" customHeight="1">
      <c r="A58" s="1570"/>
      <c r="B58" s="1381"/>
      <c r="C58" s="1382"/>
      <c r="D58" s="1352"/>
      <c r="E58" s="1373"/>
      <c r="F58" s="1431"/>
      <c r="G58" s="142"/>
      <c r="H58" s="416"/>
      <c r="I58" s="128"/>
      <c r="J58" s="128"/>
      <c r="K58" s="685"/>
      <c r="L58" s="144"/>
      <c r="M58" s="144"/>
      <c r="N58" s="721"/>
      <c r="O58" s="431"/>
      <c r="P58" s="431"/>
      <c r="Q58" s="432"/>
      <c r="R58" s="684"/>
      <c r="S58" s="684"/>
      <c r="T58" s="684"/>
      <c r="U58" s="684"/>
      <c r="V58" s="684"/>
      <c r="W58" s="684"/>
    </row>
    <row r="59" spans="1:23" ht="46.8" customHeight="1" thickBot="1">
      <c r="A59" s="1571"/>
      <c r="B59" s="1573"/>
      <c r="C59" s="1406"/>
      <c r="D59" s="1353"/>
      <c r="E59" s="1539"/>
      <c r="F59" s="1432"/>
      <c r="G59" s="9" t="s">
        <v>13</v>
      </c>
      <c r="H59" s="688">
        <f t="shared" ref="H59:M59" si="22">H57*1</f>
        <v>0</v>
      </c>
      <c r="I59" s="688">
        <f t="shared" si="22"/>
        <v>0</v>
      </c>
      <c r="J59" s="688">
        <f t="shared" si="22"/>
        <v>0</v>
      </c>
      <c r="K59" s="688">
        <f t="shared" si="22"/>
        <v>0</v>
      </c>
      <c r="L59" s="688">
        <f t="shared" si="22"/>
        <v>0</v>
      </c>
      <c r="M59" s="688">
        <f t="shared" si="22"/>
        <v>0</v>
      </c>
      <c r="N59" s="415"/>
      <c r="O59" s="1244"/>
      <c r="P59" s="1244"/>
      <c r="Q59" s="1246"/>
      <c r="R59" s="684"/>
      <c r="S59" s="684"/>
      <c r="T59" s="684"/>
      <c r="U59" s="684"/>
      <c r="V59" s="684"/>
      <c r="W59" s="684"/>
    </row>
    <row r="60" spans="1:23" ht="25.5" customHeight="1">
      <c r="A60" s="1569" t="s">
        <v>12</v>
      </c>
      <c r="B60" s="1572" t="s">
        <v>14</v>
      </c>
      <c r="C60" s="1405" t="s">
        <v>64</v>
      </c>
      <c r="D60" s="1351" t="s">
        <v>501</v>
      </c>
      <c r="E60" s="1665" t="s">
        <v>89</v>
      </c>
      <c r="F60" s="1430" t="s">
        <v>421</v>
      </c>
      <c r="G60" s="82" t="s">
        <v>61</v>
      </c>
      <c r="H60" s="682"/>
      <c r="I60" s="460"/>
      <c r="J60" s="460"/>
      <c r="K60" s="576"/>
      <c r="L60" s="463"/>
      <c r="M60" s="463"/>
      <c r="N60" s="1240" t="s">
        <v>502</v>
      </c>
      <c r="O60" s="146" t="s">
        <v>124</v>
      </c>
      <c r="P60" s="146"/>
      <c r="Q60" s="428"/>
      <c r="R60" s="684"/>
      <c r="S60" s="684"/>
      <c r="T60" s="684"/>
      <c r="U60" s="684"/>
      <c r="V60" s="684"/>
      <c r="W60" s="684"/>
    </row>
    <row r="61" spans="1:23" ht="30" customHeight="1" thickBot="1">
      <c r="A61" s="1571"/>
      <c r="B61" s="1573"/>
      <c r="C61" s="1406"/>
      <c r="D61" s="1353"/>
      <c r="E61" s="1539"/>
      <c r="F61" s="1432"/>
      <c r="G61" s="9" t="s">
        <v>13</v>
      </c>
      <c r="H61" s="688">
        <f t="shared" ref="H61:M61" si="23">H60*1</f>
        <v>0</v>
      </c>
      <c r="I61" s="688">
        <f t="shared" si="23"/>
        <v>0</v>
      </c>
      <c r="J61" s="688">
        <f t="shared" si="23"/>
        <v>0</v>
      </c>
      <c r="K61" s="688">
        <f t="shared" si="23"/>
        <v>0</v>
      </c>
      <c r="L61" s="688">
        <f t="shared" si="23"/>
        <v>0</v>
      </c>
      <c r="M61" s="688">
        <f t="shared" si="23"/>
        <v>0</v>
      </c>
      <c r="N61" s="415"/>
      <c r="O61" s="1244"/>
      <c r="P61" s="1244"/>
      <c r="Q61" s="1246"/>
      <c r="R61" s="684"/>
      <c r="S61" s="684"/>
      <c r="T61" s="684"/>
      <c r="U61" s="684"/>
      <c r="V61" s="684"/>
      <c r="W61" s="684"/>
    </row>
    <row r="62" spans="1:23" ht="20.25" customHeight="1">
      <c r="A62" s="1569" t="s">
        <v>12</v>
      </c>
      <c r="B62" s="1572" t="s">
        <v>14</v>
      </c>
      <c r="C62" s="1405" t="s">
        <v>65</v>
      </c>
      <c r="D62" s="1351" t="s">
        <v>503</v>
      </c>
      <c r="E62" s="1665" t="s">
        <v>89</v>
      </c>
      <c r="F62" s="1430" t="s">
        <v>421</v>
      </c>
      <c r="G62" s="82" t="s">
        <v>61</v>
      </c>
      <c r="H62" s="682">
        <v>2.1</v>
      </c>
      <c r="I62" s="460"/>
      <c r="J62" s="460"/>
      <c r="K62" s="576"/>
      <c r="L62" s="463">
        <v>3</v>
      </c>
      <c r="M62" s="463">
        <v>4</v>
      </c>
      <c r="N62" s="1669" t="s">
        <v>504</v>
      </c>
      <c r="O62" s="146" t="s">
        <v>86</v>
      </c>
      <c r="P62" s="146" t="s">
        <v>290</v>
      </c>
      <c r="Q62" s="428" t="s">
        <v>287</v>
      </c>
      <c r="R62" s="684"/>
      <c r="S62" s="684"/>
      <c r="T62" s="684"/>
      <c r="U62" s="684"/>
      <c r="V62" s="684"/>
      <c r="W62" s="684"/>
    </row>
    <row r="63" spans="1:23" ht="14.25" customHeight="1">
      <c r="A63" s="1570"/>
      <c r="B63" s="1381"/>
      <c r="C63" s="1382"/>
      <c r="D63" s="1352"/>
      <c r="E63" s="1373"/>
      <c r="F63" s="1431"/>
      <c r="G63" s="142"/>
      <c r="H63" s="416"/>
      <c r="I63" s="128"/>
      <c r="J63" s="128"/>
      <c r="K63" s="685"/>
      <c r="L63" s="144"/>
      <c r="M63" s="144"/>
      <c r="N63" s="1590"/>
      <c r="O63" s="431"/>
      <c r="P63" s="431"/>
      <c r="Q63" s="432"/>
      <c r="R63" s="684"/>
      <c r="S63" s="684"/>
      <c r="T63" s="684"/>
      <c r="U63" s="684"/>
      <c r="V63" s="684"/>
      <c r="W63" s="684"/>
    </row>
    <row r="64" spans="1:23" ht="18" customHeight="1" thickBot="1">
      <c r="A64" s="1571"/>
      <c r="B64" s="1573"/>
      <c r="C64" s="1406"/>
      <c r="D64" s="1353"/>
      <c r="E64" s="1539"/>
      <c r="F64" s="1432"/>
      <c r="G64" s="9" t="s">
        <v>13</v>
      </c>
      <c r="H64" s="688">
        <f t="shared" ref="H64:M64" si="24">H62*1</f>
        <v>2.1</v>
      </c>
      <c r="I64" s="688">
        <f t="shared" si="24"/>
        <v>0</v>
      </c>
      <c r="J64" s="688">
        <f t="shared" si="24"/>
        <v>0</v>
      </c>
      <c r="K64" s="688">
        <f t="shared" si="24"/>
        <v>0</v>
      </c>
      <c r="L64" s="688">
        <f t="shared" si="24"/>
        <v>3</v>
      </c>
      <c r="M64" s="688">
        <f t="shared" si="24"/>
        <v>4</v>
      </c>
      <c r="N64" s="722"/>
      <c r="O64" s="1244"/>
      <c r="P64" s="1244"/>
      <c r="Q64" s="1246"/>
      <c r="R64" s="684"/>
      <c r="S64" s="684"/>
      <c r="T64" s="684"/>
      <c r="U64" s="684"/>
      <c r="V64" s="684"/>
      <c r="W64" s="684"/>
    </row>
    <row r="65" spans="1:23" ht="12.75" customHeight="1">
      <c r="A65" s="1569" t="s">
        <v>12</v>
      </c>
      <c r="B65" s="1572" t="s">
        <v>14</v>
      </c>
      <c r="C65" s="1405" t="s">
        <v>66</v>
      </c>
      <c r="D65" s="1351" t="s">
        <v>797</v>
      </c>
      <c r="E65" s="1665" t="s">
        <v>89</v>
      </c>
      <c r="F65" s="1430" t="s">
        <v>421</v>
      </c>
      <c r="G65" s="82" t="s">
        <v>61</v>
      </c>
      <c r="H65" s="682">
        <v>3</v>
      </c>
      <c r="I65" s="460"/>
      <c r="J65" s="460"/>
      <c r="K65" s="576"/>
      <c r="L65" s="463">
        <v>4</v>
      </c>
      <c r="M65" s="463">
        <v>4</v>
      </c>
      <c r="N65" s="1669" t="s">
        <v>798</v>
      </c>
      <c r="O65" s="146" t="s">
        <v>290</v>
      </c>
      <c r="P65" s="146" t="s">
        <v>290</v>
      </c>
      <c r="Q65" s="428" t="s">
        <v>290</v>
      </c>
      <c r="R65" s="684"/>
      <c r="S65" s="684"/>
      <c r="T65" s="684"/>
      <c r="U65" s="684"/>
      <c r="V65" s="684"/>
      <c r="W65" s="684"/>
    </row>
    <row r="66" spans="1:23" ht="12.75" customHeight="1">
      <c r="A66" s="1570"/>
      <c r="B66" s="1381"/>
      <c r="C66" s="1382"/>
      <c r="D66" s="1352"/>
      <c r="E66" s="1373"/>
      <c r="F66" s="1431"/>
      <c r="G66" s="142"/>
      <c r="H66" s="416"/>
      <c r="I66" s="128"/>
      <c r="J66" s="128"/>
      <c r="K66" s="685"/>
      <c r="L66" s="144"/>
      <c r="M66" s="144"/>
      <c r="N66" s="1590"/>
      <c r="O66" s="431"/>
      <c r="P66" s="431"/>
      <c r="Q66" s="432"/>
      <c r="R66" s="684"/>
      <c r="S66" s="684"/>
      <c r="T66" s="684"/>
      <c r="U66" s="684"/>
      <c r="V66" s="684"/>
      <c r="W66" s="684"/>
    </row>
    <row r="67" spans="1:23" ht="12.75" customHeight="1" thickBot="1">
      <c r="A67" s="1571"/>
      <c r="B67" s="1573"/>
      <c r="C67" s="1406"/>
      <c r="D67" s="1353"/>
      <c r="E67" s="1539"/>
      <c r="F67" s="1432"/>
      <c r="G67" s="9" t="s">
        <v>13</v>
      </c>
      <c r="H67" s="688">
        <f t="shared" ref="H67:M67" si="25">H65*1</f>
        <v>3</v>
      </c>
      <c r="I67" s="688">
        <f t="shared" si="25"/>
        <v>0</v>
      </c>
      <c r="J67" s="688">
        <f t="shared" si="25"/>
        <v>0</v>
      </c>
      <c r="K67" s="688">
        <f t="shared" si="25"/>
        <v>0</v>
      </c>
      <c r="L67" s="688">
        <f t="shared" si="25"/>
        <v>4</v>
      </c>
      <c r="M67" s="688">
        <f t="shared" si="25"/>
        <v>4</v>
      </c>
      <c r="N67" s="722"/>
      <c r="O67" s="1244"/>
      <c r="P67" s="1244"/>
      <c r="Q67" s="1246"/>
      <c r="R67" s="684"/>
      <c r="S67" s="684"/>
      <c r="T67" s="684"/>
      <c r="U67" s="684"/>
      <c r="V67" s="684"/>
      <c r="W67" s="684"/>
    </row>
    <row r="68" spans="1:23" ht="12.75" customHeight="1" thickBot="1">
      <c r="A68" s="41" t="s">
        <v>12</v>
      </c>
      <c r="B68" s="86" t="s">
        <v>14</v>
      </c>
      <c r="C68" s="1327" t="s">
        <v>15</v>
      </c>
      <c r="D68" s="1328"/>
      <c r="E68" s="1328"/>
      <c r="F68" s="1328"/>
      <c r="G68" s="1330"/>
      <c r="H68" s="177">
        <f>H48+H51+H54+H56+H59+H67+H61+H64</f>
        <v>583.30000000000007</v>
      </c>
      <c r="I68" s="177">
        <f t="shared" ref="I68:M68" si="26">I48+I51+I54+I56+I59+I67+I61+I64</f>
        <v>0</v>
      </c>
      <c r="J68" s="177">
        <f t="shared" si="26"/>
        <v>368.5</v>
      </c>
      <c r="K68" s="177">
        <f t="shared" si="26"/>
        <v>2.5</v>
      </c>
      <c r="L68" s="177">
        <f t="shared" si="26"/>
        <v>597</v>
      </c>
      <c r="M68" s="177">
        <f t="shared" si="26"/>
        <v>618</v>
      </c>
      <c r="N68" s="87"/>
      <c r="O68" s="117"/>
      <c r="P68" s="117"/>
      <c r="Q68" s="118"/>
      <c r="R68" s="684"/>
      <c r="S68" s="684"/>
      <c r="T68" s="684"/>
      <c r="U68" s="684"/>
      <c r="V68" s="684"/>
      <c r="W68" s="684"/>
    </row>
    <row r="69" spans="1:23" ht="21.6" customHeight="1" thickBot="1">
      <c r="A69" s="41" t="s">
        <v>12</v>
      </c>
      <c r="B69" s="42" t="s">
        <v>58</v>
      </c>
      <c r="C69" s="1363" t="s">
        <v>505</v>
      </c>
      <c r="D69" s="1364"/>
      <c r="E69" s="1365"/>
      <c r="F69" s="1365"/>
      <c r="G69" s="1364"/>
      <c r="H69" s="1364"/>
      <c r="I69" s="1364"/>
      <c r="J69" s="1364"/>
      <c r="K69" s="1364"/>
      <c r="L69" s="1364"/>
      <c r="M69" s="1364"/>
      <c r="N69" s="1364"/>
      <c r="O69" s="1364"/>
      <c r="P69" s="1364"/>
      <c r="Q69" s="1366"/>
      <c r="R69" s="684"/>
      <c r="S69" s="684"/>
      <c r="T69" s="684"/>
      <c r="U69" s="684"/>
      <c r="V69" s="684"/>
      <c r="W69" s="684"/>
    </row>
    <row r="70" spans="1:23" ht="33" customHeight="1">
      <c r="A70" s="1569" t="s">
        <v>12</v>
      </c>
      <c r="B70" s="1572" t="s">
        <v>58</v>
      </c>
      <c r="C70" s="1405" t="s">
        <v>12</v>
      </c>
      <c r="D70" s="1351" t="s">
        <v>506</v>
      </c>
      <c r="E70" s="1665" t="s">
        <v>507</v>
      </c>
      <c r="F70" s="1430" t="s">
        <v>421</v>
      </c>
      <c r="G70" s="82" t="s">
        <v>61</v>
      </c>
      <c r="H70" s="682">
        <v>317.39999999999998</v>
      </c>
      <c r="I70" s="460"/>
      <c r="J70" s="460">
        <v>203</v>
      </c>
      <c r="K70" s="576"/>
      <c r="L70" s="463">
        <v>310</v>
      </c>
      <c r="M70" s="463">
        <v>320</v>
      </c>
      <c r="N70" s="723" t="s">
        <v>508</v>
      </c>
      <c r="O70" s="724" t="s">
        <v>509</v>
      </c>
      <c r="P70" s="724" t="s">
        <v>510</v>
      </c>
      <c r="Q70" s="161">
        <v>21800</v>
      </c>
      <c r="R70" s="684"/>
      <c r="S70" s="684"/>
      <c r="T70" s="684"/>
      <c r="U70" s="684"/>
      <c r="V70" s="684"/>
      <c r="W70" s="684"/>
    </row>
    <row r="71" spans="1:23" ht="23.25" customHeight="1" thickBot="1">
      <c r="A71" s="1570"/>
      <c r="B71" s="1381"/>
      <c r="C71" s="1382"/>
      <c r="D71" s="1352"/>
      <c r="E71" s="1373"/>
      <c r="F71" s="1431"/>
      <c r="G71" s="142" t="s">
        <v>136</v>
      </c>
      <c r="H71" s="416"/>
      <c r="I71" s="128"/>
      <c r="J71" s="128"/>
      <c r="K71" s="685"/>
      <c r="L71" s="144"/>
      <c r="M71" s="144"/>
      <c r="N71" s="725" t="s">
        <v>511</v>
      </c>
      <c r="O71" s="726">
        <v>2</v>
      </c>
      <c r="P71" s="726">
        <v>2</v>
      </c>
      <c r="Q71" s="727">
        <v>2</v>
      </c>
      <c r="R71" s="684"/>
      <c r="S71" s="684"/>
      <c r="T71" s="684"/>
      <c r="U71" s="684"/>
      <c r="V71" s="684"/>
      <c r="W71" s="684"/>
    </row>
    <row r="72" spans="1:23" ht="37.200000000000003" customHeight="1" thickBot="1">
      <c r="A72" s="1571"/>
      <c r="B72" s="1573"/>
      <c r="C72" s="1406"/>
      <c r="D72" s="1353"/>
      <c r="E72" s="1539"/>
      <c r="F72" s="1432"/>
      <c r="G72" s="9" t="s">
        <v>13</v>
      </c>
      <c r="H72" s="688">
        <f>H70+H71</f>
        <v>317.39999999999998</v>
      </c>
      <c r="I72" s="688">
        <f t="shared" ref="I72:J72" si="27">I70+I71</f>
        <v>0</v>
      </c>
      <c r="J72" s="688">
        <f t="shared" si="27"/>
        <v>203</v>
      </c>
      <c r="K72" s="688">
        <f t="shared" ref="K72:M72" si="28">K70*1</f>
        <v>0</v>
      </c>
      <c r="L72" s="688">
        <f t="shared" si="28"/>
        <v>310</v>
      </c>
      <c r="M72" s="688">
        <f t="shared" si="28"/>
        <v>320</v>
      </c>
      <c r="N72" s="728" t="s">
        <v>512</v>
      </c>
      <c r="O72" s="729" t="s">
        <v>513</v>
      </c>
      <c r="P72" s="729" t="s">
        <v>514</v>
      </c>
      <c r="Q72" s="730" t="s">
        <v>515</v>
      </c>
      <c r="R72" s="684"/>
      <c r="S72" s="684"/>
      <c r="T72" s="684"/>
      <c r="U72" s="684"/>
      <c r="V72" s="684"/>
      <c r="W72" s="684"/>
    </row>
    <row r="73" spans="1:23" ht="12.75" customHeight="1">
      <c r="A73" s="1569" t="s">
        <v>12</v>
      </c>
      <c r="B73" s="1572" t="s">
        <v>58</v>
      </c>
      <c r="C73" s="1405" t="s">
        <v>14</v>
      </c>
      <c r="D73" s="1351" t="s">
        <v>516</v>
      </c>
      <c r="E73" s="1665" t="s">
        <v>89</v>
      </c>
      <c r="F73" s="1430" t="s">
        <v>421</v>
      </c>
      <c r="G73" s="82" t="s">
        <v>61</v>
      </c>
      <c r="H73" s="682"/>
      <c r="I73" s="460"/>
      <c r="J73" s="460"/>
      <c r="K73" s="576"/>
      <c r="L73" s="463"/>
      <c r="M73" s="463"/>
      <c r="N73" s="1677" t="s">
        <v>517</v>
      </c>
      <c r="O73" s="724" t="s">
        <v>62</v>
      </c>
      <c r="P73" s="724" t="s">
        <v>62</v>
      </c>
      <c r="Q73" s="731" t="s">
        <v>124</v>
      </c>
      <c r="R73" s="684"/>
      <c r="S73" s="684"/>
      <c r="T73" s="684"/>
      <c r="U73" s="684"/>
      <c r="V73" s="684"/>
      <c r="W73" s="684"/>
    </row>
    <row r="74" spans="1:23" ht="28.5" customHeight="1" thickBot="1">
      <c r="A74" s="1571"/>
      <c r="B74" s="1573"/>
      <c r="C74" s="1406"/>
      <c r="D74" s="1353"/>
      <c r="E74" s="1539"/>
      <c r="F74" s="1432"/>
      <c r="G74" s="9" t="s">
        <v>13</v>
      </c>
      <c r="H74" s="688">
        <f t="shared" ref="H74:M74" si="29">H73*1</f>
        <v>0</v>
      </c>
      <c r="I74" s="688">
        <f t="shared" si="29"/>
        <v>0</v>
      </c>
      <c r="J74" s="688">
        <f t="shared" si="29"/>
        <v>0</v>
      </c>
      <c r="K74" s="688">
        <f t="shared" si="29"/>
        <v>0</v>
      </c>
      <c r="L74" s="688">
        <f t="shared" si="29"/>
        <v>0</v>
      </c>
      <c r="M74" s="688">
        <f t="shared" si="29"/>
        <v>0</v>
      </c>
      <c r="N74" s="1678"/>
      <c r="O74" s="729"/>
      <c r="P74" s="729"/>
      <c r="Q74" s="730"/>
      <c r="R74" s="684"/>
      <c r="S74" s="684"/>
      <c r="T74" s="684"/>
      <c r="U74" s="684"/>
      <c r="V74" s="684"/>
      <c r="W74" s="684"/>
    </row>
    <row r="75" spans="1:23" ht="15" customHeight="1">
      <c r="A75" s="1569" t="s">
        <v>12</v>
      </c>
      <c r="B75" s="1572" t="s">
        <v>58</v>
      </c>
      <c r="C75" s="1405" t="s">
        <v>58</v>
      </c>
      <c r="D75" s="1351" t="s">
        <v>518</v>
      </c>
      <c r="E75" s="1665" t="s">
        <v>89</v>
      </c>
      <c r="F75" s="1430" t="s">
        <v>421</v>
      </c>
      <c r="G75" s="82" t="s">
        <v>61</v>
      </c>
      <c r="H75" s="682"/>
      <c r="I75" s="460"/>
      <c r="J75" s="460"/>
      <c r="K75" s="576"/>
      <c r="L75" s="463"/>
      <c r="M75" s="463"/>
      <c r="N75" s="690" t="s">
        <v>519</v>
      </c>
      <c r="O75" s="724"/>
      <c r="P75" s="724" t="s">
        <v>86</v>
      </c>
      <c r="Q75" s="731" t="s">
        <v>86</v>
      </c>
      <c r="R75" s="684"/>
      <c r="S75" s="684"/>
      <c r="T75" s="684"/>
      <c r="U75" s="684"/>
      <c r="V75" s="684"/>
      <c r="W75" s="684"/>
    </row>
    <row r="76" spans="1:23" ht="10.5" customHeight="1" thickBot="1">
      <c r="A76" s="1571"/>
      <c r="B76" s="1573"/>
      <c r="C76" s="1406"/>
      <c r="D76" s="1353"/>
      <c r="E76" s="1539"/>
      <c r="F76" s="1432"/>
      <c r="G76" s="9" t="s">
        <v>13</v>
      </c>
      <c r="H76" s="688">
        <f t="shared" ref="H76:M76" si="30">H75*1</f>
        <v>0</v>
      </c>
      <c r="I76" s="688">
        <f t="shared" si="30"/>
        <v>0</v>
      </c>
      <c r="J76" s="688">
        <f t="shared" si="30"/>
        <v>0</v>
      </c>
      <c r="K76" s="688">
        <f t="shared" si="30"/>
        <v>0</v>
      </c>
      <c r="L76" s="688">
        <f t="shared" si="30"/>
        <v>0</v>
      </c>
      <c r="M76" s="688">
        <f t="shared" si="30"/>
        <v>0</v>
      </c>
      <c r="N76" s="415"/>
      <c r="O76" s="729"/>
      <c r="P76" s="729"/>
      <c r="Q76" s="730"/>
      <c r="R76" s="684"/>
      <c r="S76" s="684"/>
      <c r="T76" s="684"/>
      <c r="U76" s="684"/>
      <c r="V76" s="684"/>
      <c r="W76" s="684"/>
    </row>
    <row r="77" spans="1:23" ht="12.75" customHeight="1">
      <c r="A77" s="1569" t="s">
        <v>12</v>
      </c>
      <c r="B77" s="1572" t="s">
        <v>58</v>
      </c>
      <c r="C77" s="1405" t="s">
        <v>59</v>
      </c>
      <c r="D77" s="1351" t="s">
        <v>520</v>
      </c>
      <c r="E77" s="1665" t="s">
        <v>89</v>
      </c>
      <c r="F77" s="1430" t="s">
        <v>421</v>
      </c>
      <c r="G77" s="82" t="s">
        <v>61</v>
      </c>
      <c r="H77" s="682"/>
      <c r="I77" s="460"/>
      <c r="J77" s="460"/>
      <c r="K77" s="576"/>
      <c r="L77" s="463"/>
      <c r="M77" s="463"/>
      <c r="N77" s="1669" t="s">
        <v>521</v>
      </c>
      <c r="O77" s="724" t="s">
        <v>522</v>
      </c>
      <c r="P77" s="724" t="s">
        <v>286</v>
      </c>
      <c r="Q77" s="731" t="s">
        <v>286</v>
      </c>
      <c r="R77" s="684"/>
      <c r="S77" s="684"/>
      <c r="T77" s="684"/>
      <c r="U77" s="684"/>
      <c r="V77" s="684"/>
      <c r="W77" s="684"/>
    </row>
    <row r="78" spans="1:23" ht="12.75" customHeight="1">
      <c r="A78" s="1570"/>
      <c r="B78" s="1381"/>
      <c r="C78" s="1382"/>
      <c r="D78" s="1352"/>
      <c r="E78" s="1373"/>
      <c r="F78" s="1431"/>
      <c r="G78" s="142"/>
      <c r="H78" s="416"/>
      <c r="I78" s="128"/>
      <c r="J78" s="128"/>
      <c r="K78" s="685"/>
      <c r="L78" s="144"/>
      <c r="M78" s="144"/>
      <c r="N78" s="1590"/>
      <c r="O78" s="1289"/>
      <c r="P78" s="1289"/>
      <c r="Q78" s="1290"/>
      <c r="R78" s="684"/>
      <c r="S78" s="684"/>
      <c r="T78" s="684"/>
      <c r="U78" s="684"/>
      <c r="V78" s="684"/>
      <c r="W78" s="684"/>
    </row>
    <row r="79" spans="1:23" ht="12.75" customHeight="1" thickBot="1">
      <c r="A79" s="1571"/>
      <c r="B79" s="1573"/>
      <c r="C79" s="1406"/>
      <c r="D79" s="1353"/>
      <c r="E79" s="1539"/>
      <c r="F79" s="1432"/>
      <c r="G79" s="9" t="s">
        <v>13</v>
      </c>
      <c r="H79" s="688">
        <f t="shared" ref="H79:M79" si="31">H77*1</f>
        <v>0</v>
      </c>
      <c r="I79" s="688">
        <f t="shared" si="31"/>
        <v>0</v>
      </c>
      <c r="J79" s="688">
        <f t="shared" si="31"/>
        <v>0</v>
      </c>
      <c r="K79" s="688">
        <f t="shared" si="31"/>
        <v>0</v>
      </c>
      <c r="L79" s="688">
        <f t="shared" si="31"/>
        <v>0</v>
      </c>
      <c r="M79" s="688">
        <f t="shared" si="31"/>
        <v>0</v>
      </c>
      <c r="N79" s="415"/>
      <c r="O79" s="729"/>
      <c r="P79" s="729"/>
      <c r="Q79" s="730"/>
      <c r="R79" s="684"/>
      <c r="S79" s="684"/>
      <c r="T79" s="684"/>
      <c r="U79" s="684"/>
      <c r="V79" s="684"/>
      <c r="W79" s="684"/>
    </row>
    <row r="80" spans="1:23" ht="12.75" customHeight="1" thickBot="1">
      <c r="A80" s="116" t="s">
        <v>12</v>
      </c>
      <c r="B80" s="86" t="s">
        <v>58</v>
      </c>
      <c r="C80" s="1327" t="s">
        <v>15</v>
      </c>
      <c r="D80" s="1328"/>
      <c r="E80" s="1329"/>
      <c r="F80" s="1329"/>
      <c r="G80" s="1330"/>
      <c r="H80" s="115">
        <f t="shared" ref="H80:M80" si="32">H72+H74+H76+H79</f>
        <v>317.39999999999998</v>
      </c>
      <c r="I80" s="115">
        <f t="shared" si="32"/>
        <v>0</v>
      </c>
      <c r="J80" s="115">
        <f t="shared" si="32"/>
        <v>203</v>
      </c>
      <c r="K80" s="115">
        <f t="shared" si="32"/>
        <v>0</v>
      </c>
      <c r="L80" s="115">
        <f t="shared" si="32"/>
        <v>310</v>
      </c>
      <c r="M80" s="115">
        <f t="shared" si="32"/>
        <v>320</v>
      </c>
      <c r="N80" s="87"/>
      <c r="O80" s="117"/>
      <c r="P80" s="117"/>
      <c r="Q80" s="118"/>
      <c r="R80" s="684"/>
      <c r="S80" s="684"/>
      <c r="T80" s="684"/>
      <c r="U80" s="684"/>
      <c r="V80" s="684"/>
      <c r="W80" s="684"/>
    </row>
    <row r="81" spans="1:23" ht="12.75" customHeight="1" thickBot="1">
      <c r="A81" s="732" t="s">
        <v>12</v>
      </c>
      <c r="B81" s="42" t="s">
        <v>59</v>
      </c>
      <c r="C81" s="1363" t="s">
        <v>523</v>
      </c>
      <c r="D81" s="1364"/>
      <c r="E81" s="1364"/>
      <c r="F81" s="1364"/>
      <c r="G81" s="1364"/>
      <c r="H81" s="1364"/>
      <c r="I81" s="1364"/>
      <c r="J81" s="1364"/>
      <c r="K81" s="1364"/>
      <c r="L81" s="1364"/>
      <c r="M81" s="1364"/>
      <c r="N81" s="1364"/>
      <c r="O81" s="1364"/>
      <c r="P81" s="1364"/>
      <c r="Q81" s="1366"/>
      <c r="R81" s="684"/>
      <c r="S81" s="684"/>
      <c r="T81" s="684"/>
      <c r="U81" s="684"/>
      <c r="V81" s="684"/>
      <c r="W81" s="684"/>
    </row>
    <row r="82" spans="1:23" ht="12.75" customHeight="1">
      <c r="A82" s="1569" t="s">
        <v>12</v>
      </c>
      <c r="B82" s="1572" t="s">
        <v>59</v>
      </c>
      <c r="C82" s="1405" t="s">
        <v>14</v>
      </c>
      <c r="D82" s="1351" t="s">
        <v>524</v>
      </c>
      <c r="E82" s="1665" t="s">
        <v>89</v>
      </c>
      <c r="F82" s="1430" t="s">
        <v>421</v>
      </c>
      <c r="G82" s="82" t="s">
        <v>61</v>
      </c>
      <c r="H82" s="682"/>
      <c r="I82" s="460"/>
      <c r="J82" s="460"/>
      <c r="K82" s="576"/>
      <c r="L82" s="463"/>
      <c r="M82" s="463"/>
      <c r="N82" s="1669" t="s">
        <v>525</v>
      </c>
      <c r="O82" s="146" t="s">
        <v>252</v>
      </c>
      <c r="P82" s="146" t="s">
        <v>261</v>
      </c>
      <c r="Q82" s="428" t="s">
        <v>271</v>
      </c>
      <c r="R82" s="684"/>
      <c r="S82" s="684"/>
      <c r="T82" s="684"/>
      <c r="U82" s="684"/>
      <c r="V82" s="684"/>
      <c r="W82" s="684"/>
    </row>
    <row r="83" spans="1:23" ht="12.75" customHeight="1">
      <c r="A83" s="1570"/>
      <c r="B83" s="1381"/>
      <c r="C83" s="1382"/>
      <c r="D83" s="1352"/>
      <c r="E83" s="1373"/>
      <c r="F83" s="1431"/>
      <c r="G83" s="142"/>
      <c r="H83" s="416"/>
      <c r="I83" s="128"/>
      <c r="J83" s="128"/>
      <c r="K83" s="685"/>
      <c r="L83" s="144"/>
      <c r="M83" s="144"/>
      <c r="N83" s="1590"/>
      <c r="O83" s="431"/>
      <c r="P83" s="431"/>
      <c r="Q83" s="432"/>
      <c r="R83" s="684"/>
      <c r="S83" s="684"/>
      <c r="T83" s="684"/>
      <c r="U83" s="684"/>
      <c r="V83" s="684"/>
      <c r="W83" s="684"/>
    </row>
    <row r="84" spans="1:23" ht="14.25" customHeight="1" thickBot="1">
      <c r="A84" s="1571"/>
      <c r="B84" s="1573"/>
      <c r="C84" s="1406"/>
      <c r="D84" s="1353"/>
      <c r="E84" s="1539"/>
      <c r="F84" s="1432"/>
      <c r="G84" s="9" t="s">
        <v>13</v>
      </c>
      <c r="H84" s="688">
        <f t="shared" ref="H84:M84" si="33">H82*1</f>
        <v>0</v>
      </c>
      <c r="I84" s="688">
        <f t="shared" si="33"/>
        <v>0</v>
      </c>
      <c r="J84" s="688">
        <f t="shared" si="33"/>
        <v>0</v>
      </c>
      <c r="K84" s="688">
        <f t="shared" si="33"/>
        <v>0</v>
      </c>
      <c r="L84" s="688">
        <f t="shared" si="33"/>
        <v>0</v>
      </c>
      <c r="M84" s="688">
        <f t="shared" si="33"/>
        <v>0</v>
      </c>
      <c r="N84" s="415"/>
      <c r="O84" s="1244"/>
      <c r="P84" s="1244"/>
      <c r="Q84" s="1246"/>
      <c r="R84" s="684"/>
      <c r="S84" s="684"/>
      <c r="T84" s="684"/>
      <c r="U84" s="684"/>
      <c r="V84" s="684"/>
      <c r="W84" s="684"/>
    </row>
    <row r="85" spans="1:23" ht="14.25" customHeight="1">
      <c r="A85" s="1569" t="s">
        <v>12</v>
      </c>
      <c r="B85" s="1572" t="s">
        <v>59</v>
      </c>
      <c r="C85" s="1405" t="s">
        <v>58</v>
      </c>
      <c r="D85" s="1679" t="s">
        <v>526</v>
      </c>
      <c r="E85" s="1665" t="s">
        <v>89</v>
      </c>
      <c r="F85" s="1594" t="s">
        <v>527</v>
      </c>
      <c r="G85" s="82" t="s">
        <v>61</v>
      </c>
      <c r="H85" s="682"/>
      <c r="I85" s="460"/>
      <c r="J85" s="460"/>
      <c r="K85" s="576"/>
      <c r="L85" s="463"/>
      <c r="M85" s="463"/>
      <c r="N85" s="690" t="s">
        <v>528</v>
      </c>
      <c r="O85" s="146"/>
      <c r="P85" s="146" t="s">
        <v>99</v>
      </c>
      <c r="Q85" s="428"/>
      <c r="R85" s="684"/>
      <c r="S85" s="684"/>
      <c r="T85" s="684"/>
      <c r="U85" s="684"/>
      <c r="V85" s="684"/>
      <c r="W85" s="684"/>
    </row>
    <row r="86" spans="1:23" ht="12.75" customHeight="1">
      <c r="A86" s="1570"/>
      <c r="B86" s="1381"/>
      <c r="C86" s="1382"/>
      <c r="D86" s="1680"/>
      <c r="E86" s="1373"/>
      <c r="F86" s="1431"/>
      <c r="G86" s="142"/>
      <c r="H86" s="416"/>
      <c r="I86" s="128"/>
      <c r="J86" s="128"/>
      <c r="K86" s="685"/>
      <c r="L86" s="144"/>
      <c r="M86" s="144"/>
      <c r="N86" s="691" t="s">
        <v>529</v>
      </c>
      <c r="O86" s="431"/>
      <c r="P86" s="431"/>
      <c r="Q86" s="432" t="s">
        <v>99</v>
      </c>
      <c r="R86" s="684"/>
      <c r="S86" s="684"/>
      <c r="T86" s="684"/>
      <c r="U86" s="684"/>
      <c r="V86" s="684"/>
      <c r="W86" s="684"/>
    </row>
    <row r="87" spans="1:23" ht="24.75" customHeight="1" thickBot="1">
      <c r="A87" s="1571"/>
      <c r="B87" s="1573"/>
      <c r="C87" s="1406"/>
      <c r="D87" s="1681"/>
      <c r="E87" s="1539"/>
      <c r="F87" s="1432"/>
      <c r="G87" s="9" t="s">
        <v>13</v>
      </c>
      <c r="H87" s="688">
        <f t="shared" ref="H87:M87" si="34">H85*1</f>
        <v>0</v>
      </c>
      <c r="I87" s="688">
        <f t="shared" si="34"/>
        <v>0</v>
      </c>
      <c r="J87" s="688">
        <f t="shared" si="34"/>
        <v>0</v>
      </c>
      <c r="K87" s="688">
        <f t="shared" si="34"/>
        <v>0</v>
      </c>
      <c r="L87" s="688">
        <f t="shared" si="34"/>
        <v>0</v>
      </c>
      <c r="M87" s="688">
        <f t="shared" si="34"/>
        <v>0</v>
      </c>
      <c r="N87" s="415"/>
      <c r="O87" s="1244"/>
      <c r="P87" s="1244"/>
      <c r="Q87" s="1246"/>
      <c r="R87" s="684"/>
      <c r="S87" s="684"/>
      <c r="T87" s="684"/>
      <c r="U87" s="684"/>
      <c r="V87" s="684"/>
      <c r="W87" s="684"/>
    </row>
    <row r="88" spans="1:23" ht="44.25" customHeight="1">
      <c r="A88" s="1569" t="s">
        <v>12</v>
      </c>
      <c r="B88" s="1572" t="s">
        <v>59</v>
      </c>
      <c r="C88" s="1405" t="s">
        <v>59</v>
      </c>
      <c r="D88" s="1351" t="s">
        <v>530</v>
      </c>
      <c r="E88" s="1665" t="s">
        <v>89</v>
      </c>
      <c r="F88" s="1430" t="s">
        <v>421</v>
      </c>
      <c r="G88" s="82" t="s">
        <v>61</v>
      </c>
      <c r="H88" s="682"/>
      <c r="I88" s="460"/>
      <c r="J88" s="460"/>
      <c r="K88" s="576"/>
      <c r="L88" s="463"/>
      <c r="M88" s="463"/>
      <c r="N88" s="1682" t="s">
        <v>531</v>
      </c>
      <c r="O88" s="146"/>
      <c r="P88" s="146"/>
      <c r="Q88" s="428" t="s">
        <v>99</v>
      </c>
      <c r="R88" s="684"/>
      <c r="S88" s="684"/>
      <c r="T88" s="684"/>
      <c r="U88" s="684"/>
      <c r="V88" s="684"/>
      <c r="W88" s="684"/>
    </row>
    <row r="89" spans="1:23" ht="33" customHeight="1" thickBot="1">
      <c r="A89" s="1571"/>
      <c r="B89" s="1573"/>
      <c r="C89" s="1406"/>
      <c r="D89" s="1353"/>
      <c r="E89" s="1539"/>
      <c r="F89" s="1432"/>
      <c r="G89" s="9" t="s">
        <v>13</v>
      </c>
      <c r="H89" s="688">
        <f t="shared" ref="H89:M89" si="35">H88*1</f>
        <v>0</v>
      </c>
      <c r="I89" s="688">
        <f t="shared" si="35"/>
        <v>0</v>
      </c>
      <c r="J89" s="688">
        <f t="shared" si="35"/>
        <v>0</v>
      </c>
      <c r="K89" s="688">
        <f t="shared" si="35"/>
        <v>0</v>
      </c>
      <c r="L89" s="688">
        <f t="shared" si="35"/>
        <v>0</v>
      </c>
      <c r="M89" s="688">
        <f t="shared" si="35"/>
        <v>0</v>
      </c>
      <c r="N89" s="1683"/>
      <c r="O89" s="1244"/>
      <c r="P89" s="1244"/>
      <c r="Q89" s="1246"/>
      <c r="R89" s="684"/>
      <c r="S89" s="684"/>
      <c r="T89" s="684"/>
      <c r="U89" s="684"/>
      <c r="V89" s="684"/>
      <c r="W89" s="684"/>
    </row>
    <row r="90" spans="1:23" ht="14.25" customHeight="1" thickBot="1">
      <c r="A90" s="732" t="s">
        <v>12</v>
      </c>
      <c r="B90" s="86" t="s">
        <v>59</v>
      </c>
      <c r="C90" s="1327" t="s">
        <v>15</v>
      </c>
      <c r="D90" s="1328"/>
      <c r="E90" s="1328"/>
      <c r="F90" s="1328"/>
      <c r="G90" s="1330"/>
      <c r="H90" s="177">
        <f>H84+H87+H89</f>
        <v>0</v>
      </c>
      <c r="I90" s="177">
        <f t="shared" ref="I90:M90" si="36">I84+I87+I89</f>
        <v>0</v>
      </c>
      <c r="J90" s="177">
        <f t="shared" si="36"/>
        <v>0</v>
      </c>
      <c r="K90" s="177">
        <f t="shared" si="36"/>
        <v>0</v>
      </c>
      <c r="L90" s="177">
        <f t="shared" si="36"/>
        <v>0</v>
      </c>
      <c r="M90" s="177">
        <f t="shared" si="36"/>
        <v>0</v>
      </c>
      <c r="N90" s="87"/>
      <c r="O90" s="117"/>
      <c r="P90" s="117"/>
      <c r="Q90" s="118"/>
      <c r="S90" s="684"/>
      <c r="T90" s="684"/>
      <c r="U90" s="684"/>
      <c r="V90" s="684"/>
      <c r="W90" s="684"/>
    </row>
    <row r="91" spans="1:23" ht="13.5" customHeight="1" thickBot="1">
      <c r="A91" s="41" t="s">
        <v>12</v>
      </c>
      <c r="B91" s="42" t="s">
        <v>63</v>
      </c>
      <c r="C91" s="1440" t="s">
        <v>532</v>
      </c>
      <c r="D91" s="1440"/>
      <c r="E91" s="1440"/>
      <c r="F91" s="1440"/>
      <c r="G91" s="1440"/>
      <c r="H91" s="1440"/>
      <c r="I91" s="1440"/>
      <c r="J91" s="1440"/>
      <c r="K91" s="1440"/>
      <c r="L91" s="1440"/>
      <c r="M91" s="1440"/>
      <c r="N91" s="1440"/>
      <c r="O91" s="1440"/>
      <c r="P91" s="1440"/>
      <c r="Q91" s="1441"/>
      <c r="R91" s="684"/>
      <c r="S91" s="684"/>
      <c r="T91" s="684"/>
      <c r="U91" s="684"/>
      <c r="V91" s="684"/>
      <c r="W91" s="684"/>
    </row>
    <row r="92" spans="1:23" ht="27.75" customHeight="1">
      <c r="A92" s="1684" t="s">
        <v>12</v>
      </c>
      <c r="B92" s="1420" t="s">
        <v>63</v>
      </c>
      <c r="C92" s="1345" t="s">
        <v>12</v>
      </c>
      <c r="D92" s="1424" t="s">
        <v>533</v>
      </c>
      <c r="E92" s="1665" t="s">
        <v>534</v>
      </c>
      <c r="F92" s="1430" t="s">
        <v>421</v>
      </c>
      <c r="G92" s="82" t="s">
        <v>61</v>
      </c>
      <c r="H92" s="682">
        <v>657.7</v>
      </c>
      <c r="I92" s="460"/>
      <c r="J92" s="460">
        <v>287.89999999999998</v>
      </c>
      <c r="K92" s="576">
        <v>22.2</v>
      </c>
      <c r="L92" s="463">
        <v>640</v>
      </c>
      <c r="M92" s="733">
        <v>660</v>
      </c>
      <c r="N92" s="1240" t="s">
        <v>535</v>
      </c>
      <c r="O92" s="1687" t="s">
        <v>536</v>
      </c>
      <c r="P92" s="1687" t="s">
        <v>537</v>
      </c>
      <c r="Q92" s="1695" t="s">
        <v>538</v>
      </c>
      <c r="R92" s="684"/>
      <c r="S92" s="684"/>
      <c r="T92" s="684"/>
      <c r="U92" s="684"/>
      <c r="V92" s="684"/>
      <c r="W92" s="684"/>
    </row>
    <row r="93" spans="1:23" ht="27.75" customHeight="1">
      <c r="A93" s="1685"/>
      <c r="B93" s="1612"/>
      <c r="C93" s="1382"/>
      <c r="D93" s="1425"/>
      <c r="E93" s="1666"/>
      <c r="F93" s="1409"/>
      <c r="G93" s="1291" t="s">
        <v>811</v>
      </c>
      <c r="H93" s="1292">
        <v>2.8</v>
      </c>
      <c r="I93" s="1292"/>
      <c r="J93" s="1292">
        <v>1.1000000000000001</v>
      </c>
      <c r="K93" s="1144"/>
      <c r="L93" s="593"/>
      <c r="M93" s="594"/>
      <c r="N93" s="736"/>
      <c r="O93" s="1688"/>
      <c r="P93" s="1688"/>
      <c r="Q93" s="1696"/>
      <c r="R93" s="684"/>
      <c r="S93" s="684"/>
      <c r="T93" s="684"/>
      <c r="U93" s="684"/>
      <c r="V93" s="684"/>
      <c r="W93" s="684"/>
    </row>
    <row r="94" spans="1:23" ht="11.25" customHeight="1">
      <c r="A94" s="1685"/>
      <c r="B94" s="1612"/>
      <c r="C94" s="1382"/>
      <c r="D94" s="1425"/>
      <c r="E94" s="1666"/>
      <c r="F94" s="1409"/>
      <c r="G94" s="227"/>
      <c r="H94" s="734">
        <v>0</v>
      </c>
      <c r="I94" s="734"/>
      <c r="J94" s="734"/>
      <c r="K94" s="735"/>
      <c r="L94" s="593"/>
      <c r="M94" s="594"/>
      <c r="N94" s="736"/>
      <c r="O94" s="1688"/>
      <c r="P94" s="1688"/>
      <c r="Q94" s="1696"/>
      <c r="R94" s="684"/>
      <c r="S94" s="684"/>
      <c r="T94" s="684"/>
      <c r="U94" s="684"/>
      <c r="V94" s="684"/>
      <c r="W94" s="684"/>
    </row>
    <row r="95" spans="1:23" ht="13.5" customHeight="1" thickBot="1">
      <c r="A95" s="1686"/>
      <c r="B95" s="1422"/>
      <c r="C95" s="1346"/>
      <c r="D95" s="1426"/>
      <c r="E95" s="1539"/>
      <c r="F95" s="1432"/>
      <c r="G95" s="9" t="s">
        <v>13</v>
      </c>
      <c r="H95" s="688">
        <f>H92+H94+H93</f>
        <v>660.5</v>
      </c>
      <c r="I95" s="688">
        <f t="shared" ref="I95:M95" si="37">I92+I94+I93</f>
        <v>0</v>
      </c>
      <c r="J95" s="688">
        <f t="shared" si="37"/>
        <v>289</v>
      </c>
      <c r="K95" s="688">
        <f t="shared" si="37"/>
        <v>22.2</v>
      </c>
      <c r="L95" s="688">
        <f t="shared" si="37"/>
        <v>640</v>
      </c>
      <c r="M95" s="688">
        <f t="shared" si="37"/>
        <v>660</v>
      </c>
      <c r="N95" s="1256"/>
      <c r="O95" s="1689"/>
      <c r="P95" s="1689"/>
      <c r="Q95" s="1697"/>
      <c r="R95" s="684"/>
      <c r="S95" s="684"/>
      <c r="T95" s="684"/>
      <c r="U95" s="684"/>
      <c r="V95" s="684"/>
      <c r="W95" s="684"/>
    </row>
    <row r="96" spans="1:23" ht="23.25" customHeight="1">
      <c r="A96" s="1684" t="s">
        <v>12</v>
      </c>
      <c r="B96" s="1420" t="s">
        <v>63</v>
      </c>
      <c r="C96" s="1345" t="s">
        <v>14</v>
      </c>
      <c r="D96" s="1424" t="s">
        <v>539</v>
      </c>
      <c r="E96" s="1665" t="s">
        <v>89</v>
      </c>
      <c r="F96" s="1430" t="s">
        <v>421</v>
      </c>
      <c r="G96" s="82" t="s">
        <v>61</v>
      </c>
      <c r="H96" s="682"/>
      <c r="I96" s="460"/>
      <c r="J96" s="460"/>
      <c r="K96" s="576"/>
      <c r="L96" s="463"/>
      <c r="M96" s="463"/>
      <c r="N96" s="1240" t="s">
        <v>540</v>
      </c>
      <c r="O96" s="146" t="s">
        <v>541</v>
      </c>
      <c r="P96" s="146" t="s">
        <v>542</v>
      </c>
      <c r="Q96" s="428" t="s">
        <v>543</v>
      </c>
      <c r="R96" s="684"/>
      <c r="S96" s="684"/>
      <c r="T96" s="684"/>
      <c r="U96" s="684"/>
      <c r="V96" s="684"/>
      <c r="W96" s="684"/>
    </row>
    <row r="97" spans="1:39" ht="23.25" customHeight="1">
      <c r="A97" s="1694"/>
      <c r="B97" s="1421"/>
      <c r="C97" s="1423"/>
      <c r="D97" s="1425"/>
      <c r="E97" s="1373"/>
      <c r="F97" s="1431"/>
      <c r="G97" s="142"/>
      <c r="H97" s="416"/>
      <c r="I97" s="128"/>
      <c r="J97" s="128"/>
      <c r="K97" s="685"/>
      <c r="L97" s="144"/>
      <c r="M97" s="144"/>
      <c r="N97" s="737" t="s">
        <v>544</v>
      </c>
      <c r="O97" s="431" t="s">
        <v>290</v>
      </c>
      <c r="P97" s="431" t="s">
        <v>287</v>
      </c>
      <c r="Q97" s="432" t="s">
        <v>88</v>
      </c>
      <c r="R97" s="684"/>
      <c r="S97" s="684"/>
      <c r="T97" s="684"/>
      <c r="U97" s="684"/>
      <c r="V97" s="684"/>
      <c r="W97" s="684"/>
    </row>
    <row r="98" spans="1:39" ht="12.75" customHeight="1">
      <c r="A98" s="1694"/>
      <c r="B98" s="1421"/>
      <c r="C98" s="1423"/>
      <c r="D98" s="1425"/>
      <c r="E98" s="1373"/>
      <c r="F98" s="1431"/>
      <c r="G98" s="142"/>
      <c r="H98" s="416"/>
      <c r="I98" s="128"/>
      <c r="J98" s="128"/>
      <c r="K98" s="685"/>
      <c r="L98" s="144"/>
      <c r="M98" s="144"/>
      <c r="N98" s="1698" t="s">
        <v>545</v>
      </c>
      <c r="O98" s="1690" t="s">
        <v>259</v>
      </c>
      <c r="P98" s="1690" t="s">
        <v>263</v>
      </c>
      <c r="Q98" s="1692" t="s">
        <v>265</v>
      </c>
      <c r="R98" s="684"/>
      <c r="S98" s="684"/>
      <c r="T98" s="684"/>
      <c r="U98" s="684"/>
      <c r="V98" s="684"/>
      <c r="W98" s="684"/>
    </row>
    <row r="99" spans="1:39" ht="13.5" customHeight="1" thickBot="1">
      <c r="A99" s="1686"/>
      <c r="B99" s="1422"/>
      <c r="C99" s="1346"/>
      <c r="D99" s="1426"/>
      <c r="E99" s="1539"/>
      <c r="F99" s="1432"/>
      <c r="G99" s="9" t="s">
        <v>13</v>
      </c>
      <c r="H99" s="688">
        <f>H96*1</f>
        <v>0</v>
      </c>
      <c r="I99" s="10"/>
      <c r="J99" s="10"/>
      <c r="K99" s="246"/>
      <c r="L99" s="13"/>
      <c r="M99" s="13"/>
      <c r="N99" s="1699"/>
      <c r="O99" s="1691"/>
      <c r="P99" s="1691"/>
      <c r="Q99" s="1693"/>
      <c r="R99" s="684"/>
      <c r="S99" s="684"/>
      <c r="T99" s="684"/>
      <c r="U99" s="684"/>
      <c r="V99" s="684"/>
      <c r="W99" s="684"/>
    </row>
    <row r="100" spans="1:39" ht="26.25" customHeight="1">
      <c r="A100" s="1684" t="s">
        <v>12</v>
      </c>
      <c r="B100" s="1420" t="s">
        <v>63</v>
      </c>
      <c r="C100" s="1345" t="s">
        <v>58</v>
      </c>
      <c r="D100" s="1424" t="s">
        <v>546</v>
      </c>
      <c r="E100" s="1665" t="s">
        <v>89</v>
      </c>
      <c r="F100" s="1430" t="s">
        <v>421</v>
      </c>
      <c r="G100" s="82" t="s">
        <v>61</v>
      </c>
      <c r="H100" s="682">
        <v>34.9</v>
      </c>
      <c r="I100" s="460"/>
      <c r="J100" s="460"/>
      <c r="K100" s="576"/>
      <c r="L100" s="463">
        <v>40</v>
      </c>
      <c r="M100" s="463">
        <v>45</v>
      </c>
      <c r="N100" s="1241" t="s">
        <v>547</v>
      </c>
      <c r="O100" s="146" t="s">
        <v>68</v>
      </c>
      <c r="P100" s="146" t="s">
        <v>70</v>
      </c>
      <c r="Q100" s="428" t="s">
        <v>243</v>
      </c>
      <c r="R100" s="684"/>
      <c r="S100" s="684"/>
      <c r="T100" s="684"/>
      <c r="U100" s="684"/>
      <c r="V100" s="684"/>
      <c r="W100" s="684"/>
    </row>
    <row r="101" spans="1:39" ht="15.75" customHeight="1">
      <c r="A101" s="1694"/>
      <c r="B101" s="1421"/>
      <c r="C101" s="1423"/>
      <c r="D101" s="1425"/>
      <c r="E101" s="1373"/>
      <c r="F101" s="1431"/>
      <c r="G101" s="142"/>
      <c r="H101" s="416"/>
      <c r="I101" s="128"/>
      <c r="J101" s="128"/>
      <c r="K101" s="685"/>
      <c r="L101" s="144"/>
      <c r="M101" s="144"/>
      <c r="N101" s="691"/>
      <c r="O101" s="431"/>
      <c r="P101" s="431"/>
      <c r="Q101" s="432"/>
      <c r="R101" s="684"/>
      <c r="S101" s="684"/>
      <c r="T101" s="684"/>
      <c r="U101" s="684"/>
      <c r="V101" s="684"/>
      <c r="W101" s="684"/>
    </row>
    <row r="102" spans="1:39" ht="39" customHeight="1" thickBot="1">
      <c r="A102" s="1686"/>
      <c r="B102" s="1422"/>
      <c r="C102" s="1346"/>
      <c r="D102" s="1426"/>
      <c r="E102" s="1539"/>
      <c r="F102" s="1432"/>
      <c r="G102" s="9" t="s">
        <v>13</v>
      </c>
      <c r="H102" s="688">
        <f t="shared" ref="H102:M102" si="38">H100*1</f>
        <v>34.9</v>
      </c>
      <c r="I102" s="688">
        <f t="shared" si="38"/>
        <v>0</v>
      </c>
      <c r="J102" s="688">
        <f t="shared" si="38"/>
        <v>0</v>
      </c>
      <c r="K102" s="693">
        <f t="shared" si="38"/>
        <v>0</v>
      </c>
      <c r="L102" s="11">
        <f t="shared" si="38"/>
        <v>40</v>
      </c>
      <c r="M102" s="738">
        <f t="shared" si="38"/>
        <v>45</v>
      </c>
      <c r="N102" s="415"/>
      <c r="O102" s="1244"/>
      <c r="P102" s="1244"/>
      <c r="Q102" s="1246"/>
      <c r="R102" s="684"/>
      <c r="S102" s="684"/>
      <c r="T102" s="684"/>
      <c r="U102" s="684"/>
      <c r="V102" s="684"/>
      <c r="W102" s="684"/>
    </row>
    <row r="103" spans="1:39" ht="14.25" customHeight="1">
      <c r="A103" s="1417" t="s">
        <v>12</v>
      </c>
      <c r="B103" s="1420" t="s">
        <v>63</v>
      </c>
      <c r="C103" s="1345" t="s">
        <v>64</v>
      </c>
      <c r="D103" s="1424" t="s">
        <v>548</v>
      </c>
      <c r="E103" s="1665" t="s">
        <v>89</v>
      </c>
      <c r="F103" s="1227" t="s">
        <v>421</v>
      </c>
      <c r="G103" s="82" t="s">
        <v>61</v>
      </c>
      <c r="H103" s="682">
        <v>6</v>
      </c>
      <c r="I103" s="460"/>
      <c r="J103" s="460"/>
      <c r="K103" s="576"/>
      <c r="L103" s="463">
        <v>7</v>
      </c>
      <c r="M103" s="463">
        <v>8</v>
      </c>
      <c r="N103" s="1700" t="s">
        <v>549</v>
      </c>
      <c r="O103" s="76" t="s">
        <v>108</v>
      </c>
      <c r="P103" s="76" t="s">
        <v>259</v>
      </c>
      <c r="Q103" s="93" t="s">
        <v>261</v>
      </c>
      <c r="R103" s="684"/>
      <c r="S103" s="684"/>
      <c r="T103" s="684"/>
      <c r="U103" s="684"/>
      <c r="V103" s="684"/>
      <c r="W103" s="684"/>
    </row>
    <row r="104" spans="1:39" ht="14.25" customHeight="1">
      <c r="A104" s="1418"/>
      <c r="B104" s="1421"/>
      <c r="C104" s="1423"/>
      <c r="D104" s="1425"/>
      <c r="E104" s="1373"/>
      <c r="F104" s="1228"/>
      <c r="G104" s="142"/>
      <c r="H104" s="416"/>
      <c r="I104" s="128"/>
      <c r="J104" s="128"/>
      <c r="K104" s="685"/>
      <c r="L104" s="144"/>
      <c r="M104" s="144"/>
      <c r="N104" s="1701"/>
      <c r="O104" s="100"/>
      <c r="P104" s="100"/>
      <c r="Q104" s="101"/>
      <c r="R104" s="684"/>
      <c r="S104" s="684"/>
      <c r="T104" s="684"/>
      <c r="U104" s="684"/>
      <c r="V104" s="684"/>
      <c r="W104" s="684"/>
    </row>
    <row r="105" spans="1:39" ht="24.75" customHeight="1" thickBot="1">
      <c r="A105" s="1419"/>
      <c r="B105" s="1422"/>
      <c r="C105" s="1346"/>
      <c r="D105" s="1425"/>
      <c r="E105" s="1539"/>
      <c r="F105" s="1228"/>
      <c r="G105" s="9" t="s">
        <v>13</v>
      </c>
      <c r="H105" s="688">
        <f t="shared" ref="H105:M105" si="39">H103*1</f>
        <v>6</v>
      </c>
      <c r="I105" s="688">
        <f t="shared" si="39"/>
        <v>0</v>
      </c>
      <c r="J105" s="688">
        <f t="shared" si="39"/>
        <v>0</v>
      </c>
      <c r="K105" s="693">
        <f t="shared" si="39"/>
        <v>0</v>
      </c>
      <c r="L105" s="11">
        <f t="shared" si="39"/>
        <v>7</v>
      </c>
      <c r="M105" s="738">
        <f t="shared" si="39"/>
        <v>8</v>
      </c>
      <c r="N105" s="1683"/>
      <c r="O105" s="100"/>
      <c r="P105" s="100"/>
      <c r="Q105" s="101"/>
      <c r="R105" s="684"/>
      <c r="S105" s="684"/>
      <c r="T105" s="684"/>
      <c r="U105" s="684"/>
      <c r="V105" s="684"/>
      <c r="W105" s="684"/>
    </row>
    <row r="106" spans="1:39" ht="14.25" customHeight="1" thickBot="1">
      <c r="A106" s="41" t="s">
        <v>12</v>
      </c>
      <c r="B106" s="86" t="s">
        <v>63</v>
      </c>
      <c r="C106" s="1327" t="s">
        <v>15</v>
      </c>
      <c r="D106" s="1328"/>
      <c r="E106" s="1328"/>
      <c r="F106" s="1328"/>
      <c r="G106" s="1330"/>
      <c r="H106" s="177">
        <f>H95+H99+H102+H105</f>
        <v>701.4</v>
      </c>
      <c r="I106" s="177">
        <f t="shared" ref="I106:M106" si="40">I95+I99+I102+I105</f>
        <v>0</v>
      </c>
      <c r="J106" s="177">
        <f t="shared" si="40"/>
        <v>289</v>
      </c>
      <c r="K106" s="177">
        <f t="shared" si="40"/>
        <v>22.2</v>
      </c>
      <c r="L106" s="177">
        <f t="shared" si="40"/>
        <v>687</v>
      </c>
      <c r="M106" s="177">
        <f t="shared" si="40"/>
        <v>713</v>
      </c>
      <c r="N106" s="87"/>
      <c r="O106" s="117"/>
      <c r="P106" s="117"/>
      <c r="Q106" s="118"/>
      <c r="R106" s="684"/>
      <c r="S106" s="684"/>
      <c r="T106" s="684"/>
      <c r="U106" s="684"/>
      <c r="V106" s="684"/>
      <c r="W106" s="684"/>
    </row>
    <row r="107" spans="1:39" ht="20.25" customHeight="1" thickBot="1">
      <c r="A107" s="116" t="s">
        <v>12</v>
      </c>
      <c r="B107" s="1356" t="s">
        <v>16</v>
      </c>
      <c r="C107" s="1356"/>
      <c r="D107" s="1356"/>
      <c r="E107" s="1356"/>
      <c r="F107" s="1356"/>
      <c r="G107" s="1357"/>
      <c r="H107" s="119">
        <f t="shared" ref="H107:M107" si="41">H43+H68+H80+H90+H106</f>
        <v>3420.6000000000004</v>
      </c>
      <c r="I107" s="119">
        <f t="shared" si="41"/>
        <v>0</v>
      </c>
      <c r="J107" s="119">
        <f t="shared" si="41"/>
        <v>1972</v>
      </c>
      <c r="K107" s="119">
        <f t="shared" si="41"/>
        <v>44.599999999999994</v>
      </c>
      <c r="L107" s="119">
        <f t="shared" si="41"/>
        <v>3445</v>
      </c>
      <c r="M107" s="119">
        <f t="shared" si="41"/>
        <v>3566</v>
      </c>
      <c r="N107" s="71"/>
      <c r="O107" s="71"/>
      <c r="P107" s="71"/>
      <c r="Q107" s="72"/>
      <c r="R107" s="739"/>
      <c r="S107" s="684"/>
      <c r="T107" s="740"/>
      <c r="U107" s="684"/>
      <c r="V107" s="684"/>
      <c r="W107" s="684"/>
    </row>
    <row r="108" spans="1:39" ht="14.25" customHeight="1" thickBot="1">
      <c r="A108" s="156" t="s">
        <v>12</v>
      </c>
      <c r="B108" s="1511" t="s">
        <v>17</v>
      </c>
      <c r="C108" s="1511"/>
      <c r="D108" s="1511"/>
      <c r="E108" s="1511"/>
      <c r="F108" s="1511"/>
      <c r="G108" s="1511"/>
      <c r="H108" s="120">
        <f t="shared" ref="H108:M108" si="42">H107</f>
        <v>3420.6000000000004</v>
      </c>
      <c r="I108" s="120">
        <f t="shared" si="42"/>
        <v>0</v>
      </c>
      <c r="J108" s="120">
        <f t="shared" si="42"/>
        <v>1972</v>
      </c>
      <c r="K108" s="120">
        <f t="shared" si="42"/>
        <v>44.599999999999994</v>
      </c>
      <c r="L108" s="120">
        <f t="shared" si="42"/>
        <v>3445</v>
      </c>
      <c r="M108" s="120">
        <f t="shared" si="42"/>
        <v>3566</v>
      </c>
      <c r="N108" s="1496"/>
      <c r="O108" s="1497"/>
      <c r="P108" s="1497"/>
      <c r="Q108" s="1498"/>
      <c r="R108" s="739"/>
      <c r="S108" s="684"/>
      <c r="T108" s="740"/>
      <c r="U108" s="684"/>
      <c r="V108" s="684"/>
      <c r="W108" s="684"/>
    </row>
    <row r="109" spans="1:39" s="26" customFormat="1" ht="15.75" customHeight="1">
      <c r="A109" s="741"/>
      <c r="B109" s="175"/>
      <c r="C109" s="175"/>
      <c r="D109" s="175"/>
      <c r="E109" s="175"/>
      <c r="N109" s="397"/>
      <c r="O109" s="397"/>
      <c r="P109" s="397"/>
      <c r="Q109" s="397"/>
      <c r="R109" s="744"/>
      <c r="S109" s="744"/>
      <c r="T109" s="744"/>
      <c r="U109" s="744"/>
      <c r="V109" s="744"/>
      <c r="W109" s="744"/>
      <c r="X109" s="25"/>
      <c r="Y109" s="25"/>
      <c r="Z109" s="25"/>
      <c r="AA109" s="25"/>
      <c r="AB109" s="25"/>
      <c r="AC109" s="25"/>
      <c r="AD109" s="25"/>
      <c r="AE109" s="25"/>
      <c r="AF109" s="25"/>
      <c r="AG109" s="25"/>
      <c r="AH109" s="25"/>
      <c r="AI109" s="25"/>
      <c r="AJ109" s="25"/>
      <c r="AK109" s="25"/>
      <c r="AL109" s="25"/>
      <c r="AM109" s="25"/>
    </row>
    <row r="110" spans="1:39" s="26" customFormat="1" ht="12.6" customHeight="1">
      <c r="A110" s="741"/>
      <c r="B110" s="742"/>
      <c r="C110" s="175"/>
      <c r="D110" s="175"/>
      <c r="E110" s="175"/>
      <c r="F110" s="196"/>
      <c r="G110" s="197"/>
      <c r="H110" s="197"/>
      <c r="I110" s="197"/>
      <c r="J110" s="197"/>
      <c r="K110" s="197"/>
      <c r="L110" s="197"/>
      <c r="M110" s="197"/>
      <c r="N110" s="743"/>
      <c r="O110" s="743"/>
      <c r="P110" s="743"/>
      <c r="Q110" s="743"/>
      <c r="R110" s="744"/>
      <c r="S110" s="744"/>
      <c r="T110" s="744"/>
      <c r="U110" s="744"/>
      <c r="V110" s="744"/>
      <c r="W110" s="744"/>
      <c r="X110" s="25"/>
      <c r="Y110" s="25"/>
      <c r="Z110" s="25"/>
      <c r="AA110" s="25"/>
      <c r="AB110" s="25"/>
      <c r="AC110" s="25"/>
      <c r="AD110" s="25"/>
      <c r="AE110" s="25"/>
      <c r="AF110" s="25"/>
      <c r="AG110" s="25"/>
      <c r="AH110" s="25"/>
      <c r="AI110" s="25"/>
      <c r="AJ110" s="25"/>
      <c r="AK110" s="25"/>
      <c r="AL110" s="25"/>
      <c r="AM110" s="25"/>
    </row>
    <row r="111" spans="1:39" s="26" customFormat="1" ht="15.75" customHeight="1" thickBot="1">
      <c r="A111" s="741"/>
      <c r="B111" s="742"/>
      <c r="C111" s="175"/>
      <c r="D111" s="175"/>
      <c r="E111" s="175"/>
      <c r="F111" s="1505" t="s">
        <v>18</v>
      </c>
      <c r="G111" s="1506"/>
      <c r="H111" s="1506"/>
      <c r="I111" s="1506"/>
      <c r="J111" s="1506"/>
      <c r="K111" s="1506"/>
      <c r="L111" s="1506"/>
      <c r="M111" s="1506"/>
      <c r="N111" s="743"/>
      <c r="O111" s="743"/>
      <c r="P111" s="743"/>
      <c r="Q111" s="743"/>
      <c r="R111" s="744"/>
      <c r="S111" s="744"/>
      <c r="T111" s="744"/>
      <c r="U111" s="744"/>
      <c r="V111" s="744"/>
      <c r="W111" s="744"/>
      <c r="X111" s="25"/>
      <c r="Y111" s="25"/>
      <c r="Z111" s="25"/>
      <c r="AA111" s="25"/>
      <c r="AB111" s="25"/>
      <c r="AC111" s="25"/>
      <c r="AD111" s="25"/>
      <c r="AE111" s="25"/>
      <c r="AF111" s="25"/>
      <c r="AG111" s="25"/>
      <c r="AH111" s="25"/>
      <c r="AI111" s="25"/>
      <c r="AJ111" s="25"/>
      <c r="AK111" s="25"/>
      <c r="AL111" s="25"/>
      <c r="AM111" s="25"/>
    </row>
    <row r="112" spans="1:39" ht="38.25" customHeight="1" thickBot="1">
      <c r="A112" s="745"/>
      <c r="B112" s="745"/>
      <c r="C112" s="1491" t="s">
        <v>19</v>
      </c>
      <c r="D112" s="1492"/>
      <c r="E112" s="1492"/>
      <c r="F112" s="1492"/>
      <c r="G112" s="1493"/>
      <c r="H112" s="1435" t="s">
        <v>141</v>
      </c>
      <c r="I112" s="1436"/>
      <c r="J112" s="1436"/>
      <c r="K112" s="1437"/>
      <c r="L112" s="5"/>
      <c r="M112" s="5"/>
      <c r="N112" s="745"/>
      <c r="O112" s="746"/>
      <c r="P112" s="745"/>
      <c r="Q112" s="745"/>
      <c r="R112" s="684"/>
      <c r="S112" s="684"/>
      <c r="T112" s="684"/>
      <c r="U112" s="684"/>
      <c r="V112" s="684"/>
      <c r="W112" s="684"/>
    </row>
    <row r="113" spans="1:23" ht="14.1" customHeight="1" thickBot="1">
      <c r="A113" s="745"/>
      <c r="B113" s="745"/>
      <c r="C113" s="1471" t="s">
        <v>20</v>
      </c>
      <c r="D113" s="1472"/>
      <c r="E113" s="1472"/>
      <c r="F113" s="1472"/>
      <c r="G113" s="1473"/>
      <c r="H113" s="1474">
        <f>H114+H115+H116+H117+H118</f>
        <v>3420.6</v>
      </c>
      <c r="I113" s="1475"/>
      <c r="J113" s="1475"/>
      <c r="K113" s="1476"/>
      <c r="L113" s="5"/>
      <c r="M113" s="5"/>
      <c r="N113" s="745"/>
      <c r="O113" s="746"/>
      <c r="P113" s="745"/>
      <c r="Q113" s="745"/>
      <c r="R113" s="684"/>
      <c r="S113" s="684"/>
      <c r="T113" s="684"/>
      <c r="U113" s="684"/>
      <c r="V113" s="684"/>
      <c r="W113" s="684"/>
    </row>
    <row r="114" spans="1:23" ht="14.1" customHeight="1">
      <c r="A114" s="745"/>
      <c r="B114" s="745"/>
      <c r="C114" s="1507" t="s">
        <v>128</v>
      </c>
      <c r="D114" s="1508"/>
      <c r="E114" s="1508"/>
      <c r="F114" s="1508"/>
      <c r="G114" s="1509"/>
      <c r="H114" s="1457">
        <v>3402.5</v>
      </c>
      <c r="I114" s="1458"/>
      <c r="J114" s="1458"/>
      <c r="K114" s="1459"/>
      <c r="L114" s="5"/>
      <c r="M114" s="5"/>
      <c r="N114" s="745"/>
      <c r="O114" s="746"/>
      <c r="P114" s="745"/>
      <c r="Q114" s="745"/>
      <c r="R114" s="684"/>
      <c r="S114" s="684"/>
      <c r="T114" s="684"/>
      <c r="U114" s="684"/>
      <c r="V114" s="684"/>
      <c r="W114" s="684"/>
    </row>
    <row r="115" spans="1:23" ht="26.25" customHeight="1">
      <c r="A115" s="745"/>
      <c r="B115" s="745"/>
      <c r="C115" s="1484" t="s">
        <v>129</v>
      </c>
      <c r="D115" s="1485"/>
      <c r="E115" s="1485"/>
      <c r="F115" s="1485"/>
      <c r="G115" s="1486"/>
      <c r="H115" s="1487">
        <v>0</v>
      </c>
      <c r="I115" s="1477"/>
      <c r="J115" s="1477"/>
      <c r="K115" s="1478"/>
      <c r="L115" s="5"/>
      <c r="M115" s="5"/>
      <c r="N115" s="745"/>
      <c r="O115" s="746"/>
      <c r="P115" s="745"/>
      <c r="Q115" s="745"/>
      <c r="R115" s="684"/>
      <c r="S115" s="684"/>
      <c r="T115" s="684"/>
      <c r="U115" s="684"/>
      <c r="V115" s="684"/>
      <c r="W115" s="684"/>
    </row>
    <row r="116" spans="1:23" ht="14.1" customHeight="1">
      <c r="A116" s="745"/>
      <c r="B116" s="745"/>
      <c r="C116" s="1465" t="s">
        <v>283</v>
      </c>
      <c r="D116" s="1466"/>
      <c r="E116" s="1466"/>
      <c r="F116" s="1466"/>
      <c r="G116" s="1488"/>
      <c r="H116" s="1487">
        <v>0</v>
      </c>
      <c r="I116" s="1477"/>
      <c r="J116" s="1477"/>
      <c r="K116" s="1478"/>
      <c r="L116" s="5"/>
      <c r="M116" s="5"/>
      <c r="N116" s="745"/>
      <c r="O116" s="746"/>
      <c r="P116" s="745"/>
      <c r="Q116" s="745"/>
      <c r="R116" s="684"/>
      <c r="S116" s="684"/>
      <c r="T116" s="684"/>
      <c r="U116" s="684"/>
      <c r="V116" s="684"/>
      <c r="W116" s="684"/>
    </row>
    <row r="117" spans="1:23" ht="14.1" customHeight="1">
      <c r="A117" s="745"/>
      <c r="B117" s="745"/>
      <c r="C117" s="1465" t="s">
        <v>813</v>
      </c>
      <c r="D117" s="1466"/>
      <c r="E117" s="1466"/>
      <c r="F117" s="1466"/>
      <c r="G117" s="1488"/>
      <c r="H117" s="1487">
        <v>3.1</v>
      </c>
      <c r="I117" s="1477"/>
      <c r="J117" s="1477"/>
      <c r="K117" s="1478"/>
      <c r="L117" s="5"/>
      <c r="M117" s="5"/>
      <c r="N117" s="745"/>
      <c r="O117" s="746"/>
      <c r="P117" s="745"/>
      <c r="Q117" s="745"/>
      <c r="R117" s="684"/>
      <c r="S117" s="684"/>
      <c r="T117" s="684"/>
      <c r="U117" s="684"/>
      <c r="V117" s="684"/>
      <c r="W117" s="684"/>
    </row>
    <row r="118" spans="1:23" ht="24" customHeight="1" thickBot="1">
      <c r="A118" s="745"/>
      <c r="B118" s="745"/>
      <c r="C118" s="1484" t="s">
        <v>808</v>
      </c>
      <c r="D118" s="1485"/>
      <c r="E118" s="1485"/>
      <c r="F118" s="1485"/>
      <c r="G118" s="1486"/>
      <c r="H118" s="1487">
        <v>15</v>
      </c>
      <c r="I118" s="1477"/>
      <c r="J118" s="1477"/>
      <c r="K118" s="1478"/>
      <c r="L118" s="5"/>
      <c r="M118" s="5"/>
      <c r="N118" s="745"/>
      <c r="O118" s="746"/>
      <c r="P118" s="745"/>
      <c r="Q118" s="745"/>
      <c r="R118" s="684"/>
      <c r="S118" s="684"/>
      <c r="T118" s="684"/>
      <c r="U118" s="684"/>
      <c r="V118" s="684"/>
      <c r="W118" s="684"/>
    </row>
    <row r="119" spans="1:23" ht="14.1" customHeight="1" thickBot="1">
      <c r="A119" s="745"/>
      <c r="B119" s="745"/>
      <c r="C119" s="1471" t="s">
        <v>21</v>
      </c>
      <c r="D119" s="1472"/>
      <c r="E119" s="1472"/>
      <c r="F119" s="1472"/>
      <c r="G119" s="1473"/>
      <c r="H119" s="1474">
        <f>H120+H121+H122+H123+H124</f>
        <v>0</v>
      </c>
      <c r="I119" s="1475"/>
      <c r="J119" s="1475"/>
      <c r="K119" s="1476"/>
      <c r="L119" s="5"/>
      <c r="M119" s="5"/>
      <c r="N119" s="745"/>
      <c r="O119" s="746"/>
      <c r="P119" s="745"/>
      <c r="Q119" s="745"/>
      <c r="R119" s="684"/>
      <c r="S119" s="684"/>
      <c r="T119" s="684"/>
      <c r="U119" s="684"/>
      <c r="V119" s="684"/>
      <c r="W119" s="684"/>
    </row>
    <row r="120" spans="1:23" ht="14.1" customHeight="1">
      <c r="A120" s="745"/>
      <c r="B120" s="745"/>
      <c r="C120" s="1468" t="s">
        <v>132</v>
      </c>
      <c r="D120" s="1469"/>
      <c r="E120" s="1469"/>
      <c r="F120" s="1469"/>
      <c r="G120" s="1470"/>
      <c r="H120" s="1482">
        <v>0</v>
      </c>
      <c r="I120" s="1482"/>
      <c r="J120" s="1482"/>
      <c r="K120" s="1483"/>
      <c r="L120" s="5"/>
      <c r="M120" s="5"/>
      <c r="N120" s="745"/>
      <c r="O120" s="746"/>
      <c r="P120" s="745"/>
      <c r="Q120" s="745"/>
      <c r="R120" s="684"/>
      <c r="S120" s="684"/>
      <c r="T120" s="684"/>
      <c r="U120" s="684"/>
      <c r="V120" s="684"/>
      <c r="W120" s="684"/>
    </row>
    <row r="121" spans="1:23" ht="14.1" customHeight="1">
      <c r="A121" s="745"/>
      <c r="B121" s="745"/>
      <c r="C121" s="1702" t="s">
        <v>292</v>
      </c>
      <c r="D121" s="1703"/>
      <c r="E121" s="1703"/>
      <c r="F121" s="1703"/>
      <c r="G121" s="1704"/>
      <c r="H121" s="1477">
        <v>0</v>
      </c>
      <c r="I121" s="1477"/>
      <c r="J121" s="1477"/>
      <c r="K121" s="1478"/>
      <c r="L121" s="5"/>
      <c r="M121" s="5"/>
      <c r="N121" s="745"/>
      <c r="O121" s="746"/>
      <c r="P121" s="745"/>
      <c r="Q121" s="745"/>
      <c r="R121" s="684"/>
      <c r="S121" s="684"/>
      <c r="T121" s="684"/>
      <c r="U121" s="684"/>
      <c r="V121" s="684"/>
      <c r="W121" s="684"/>
    </row>
    <row r="122" spans="1:23" ht="14.1" customHeight="1">
      <c r="A122" s="745"/>
      <c r="B122" s="745"/>
      <c r="C122" s="1479" t="s">
        <v>133</v>
      </c>
      <c r="D122" s="1480"/>
      <c r="E122" s="1480"/>
      <c r="F122" s="1480"/>
      <c r="G122" s="1481"/>
      <c r="H122" s="1477">
        <v>0</v>
      </c>
      <c r="I122" s="1477"/>
      <c r="J122" s="1477"/>
      <c r="K122" s="1478"/>
      <c r="L122" s="5"/>
      <c r="M122" s="5"/>
      <c r="N122" s="745"/>
      <c r="O122" s="746"/>
      <c r="P122" s="745"/>
      <c r="Q122" s="745"/>
      <c r="R122" s="684"/>
      <c r="S122" s="684"/>
      <c r="T122" s="684"/>
      <c r="U122" s="684"/>
      <c r="V122" s="684"/>
      <c r="W122" s="684"/>
    </row>
    <row r="123" spans="1:23" ht="14.1" customHeight="1">
      <c r="A123" s="745"/>
      <c r="B123" s="745"/>
      <c r="C123" s="1662" t="s">
        <v>289</v>
      </c>
      <c r="D123" s="1663"/>
      <c r="E123" s="1663"/>
      <c r="F123" s="1663"/>
      <c r="G123" s="1664"/>
      <c r="H123" s="1477">
        <v>0</v>
      </c>
      <c r="I123" s="1477"/>
      <c r="J123" s="1477"/>
      <c r="K123" s="1478"/>
      <c r="L123" s="5"/>
      <c r="M123" s="5"/>
      <c r="N123" s="745"/>
      <c r="O123" s="746"/>
      <c r="P123" s="745"/>
      <c r="Q123" s="745"/>
      <c r="R123" s="684"/>
      <c r="S123" s="684"/>
      <c r="T123" s="684"/>
      <c r="U123" s="684"/>
      <c r="V123" s="684"/>
      <c r="W123" s="684"/>
    </row>
    <row r="124" spans="1:23" ht="14.1" customHeight="1" thickBot="1">
      <c r="A124" s="745"/>
      <c r="B124" s="745"/>
      <c r="C124" s="1465" t="s">
        <v>134</v>
      </c>
      <c r="D124" s="1466"/>
      <c r="E124" s="1466"/>
      <c r="F124" s="1466"/>
      <c r="G124" s="1467"/>
      <c r="H124" s="1477">
        <v>0</v>
      </c>
      <c r="I124" s="1477"/>
      <c r="J124" s="1477"/>
      <c r="K124" s="1478"/>
      <c r="L124" s="5"/>
      <c r="M124" s="5"/>
      <c r="N124" s="745"/>
      <c r="O124" s="746"/>
      <c r="P124" s="745"/>
      <c r="Q124" s="745"/>
      <c r="R124" s="684"/>
      <c r="S124" s="684"/>
      <c r="T124" s="684"/>
      <c r="U124" s="684"/>
      <c r="V124" s="684"/>
      <c r="W124" s="684"/>
    </row>
    <row r="125" spans="1:23" ht="14.1" customHeight="1" thickBot="1">
      <c r="A125" s="745"/>
      <c r="B125" s="745"/>
      <c r="C125" s="1460" t="s">
        <v>22</v>
      </c>
      <c r="D125" s="1461"/>
      <c r="E125" s="1461"/>
      <c r="F125" s="1461"/>
      <c r="G125" s="1462"/>
      <c r="H125" s="1463">
        <f>H119+H113</f>
        <v>3420.6</v>
      </c>
      <c r="I125" s="1463"/>
      <c r="J125" s="1463"/>
      <c r="K125" s="1464"/>
      <c r="N125" s="745"/>
      <c r="O125" s="746"/>
      <c r="P125" s="745"/>
      <c r="Q125" s="745"/>
      <c r="R125" s="684"/>
      <c r="S125" s="684"/>
      <c r="T125" s="684"/>
      <c r="U125" s="684"/>
      <c r="V125" s="684"/>
      <c r="W125" s="684"/>
    </row>
    <row r="126" spans="1:23" ht="14.25" customHeight="1"/>
  </sheetData>
  <mergeCells count="254">
    <mergeCell ref="A62:A64"/>
    <mergeCell ref="B62:B64"/>
    <mergeCell ref="C62:C64"/>
    <mergeCell ref="D62:D64"/>
    <mergeCell ref="E62:E64"/>
    <mergeCell ref="F62:F64"/>
    <mergeCell ref="N62:N63"/>
    <mergeCell ref="C125:G125"/>
    <mergeCell ref="H125:K125"/>
    <mergeCell ref="C122:G122"/>
    <mergeCell ref="H122:K122"/>
    <mergeCell ref="C123:G123"/>
    <mergeCell ref="H123:K123"/>
    <mergeCell ref="C124:G124"/>
    <mergeCell ref="H124:K124"/>
    <mergeCell ref="C119:G119"/>
    <mergeCell ref="H119:K119"/>
    <mergeCell ref="C120:G120"/>
    <mergeCell ref="H120:K120"/>
    <mergeCell ref="C121:G121"/>
    <mergeCell ref="H121:K121"/>
    <mergeCell ref="C116:G116"/>
    <mergeCell ref="H116:K116"/>
    <mergeCell ref="C117:G117"/>
    <mergeCell ref="H117:K117"/>
    <mergeCell ref="C118:G118"/>
    <mergeCell ref="H118:K118"/>
    <mergeCell ref="C113:G113"/>
    <mergeCell ref="H113:K113"/>
    <mergeCell ref="C114:G114"/>
    <mergeCell ref="H114:K114"/>
    <mergeCell ref="C115:G115"/>
    <mergeCell ref="H115:K115"/>
    <mergeCell ref="C106:G106"/>
    <mergeCell ref="B107:G107"/>
    <mergeCell ref="B108:G108"/>
    <mergeCell ref="N108:Q108"/>
    <mergeCell ref="F111:M111"/>
    <mergeCell ref="C112:G112"/>
    <mergeCell ref="H112:K112"/>
    <mergeCell ref="A103:A105"/>
    <mergeCell ref="B103:B105"/>
    <mergeCell ref="C103:C105"/>
    <mergeCell ref="D103:D105"/>
    <mergeCell ref="E103:E105"/>
    <mergeCell ref="N103:N105"/>
    <mergeCell ref="P98:P99"/>
    <mergeCell ref="Q98:Q99"/>
    <mergeCell ref="A100:A102"/>
    <mergeCell ref="B100:B102"/>
    <mergeCell ref="C100:C102"/>
    <mergeCell ref="D100:D102"/>
    <mergeCell ref="E100:E102"/>
    <mergeCell ref="F100:F102"/>
    <mergeCell ref="P92:P95"/>
    <mergeCell ref="Q92:Q95"/>
    <mergeCell ref="A96:A99"/>
    <mergeCell ref="B96:B99"/>
    <mergeCell ref="C96:C99"/>
    <mergeCell ref="D96:D99"/>
    <mergeCell ref="E96:E99"/>
    <mergeCell ref="F96:F99"/>
    <mergeCell ref="N98:N99"/>
    <mergeCell ref="O98:O99"/>
    <mergeCell ref="N88:N89"/>
    <mergeCell ref="C90:G90"/>
    <mergeCell ref="C91:Q91"/>
    <mergeCell ref="A92:A95"/>
    <mergeCell ref="B92:B95"/>
    <mergeCell ref="C92:C95"/>
    <mergeCell ref="D92:D95"/>
    <mergeCell ref="E92:E95"/>
    <mergeCell ref="F92:F95"/>
    <mergeCell ref="O92:O95"/>
    <mergeCell ref="A88:A89"/>
    <mergeCell ref="B88:B89"/>
    <mergeCell ref="C88:C89"/>
    <mergeCell ref="D88:D89"/>
    <mergeCell ref="E88:E89"/>
    <mergeCell ref="F88:F89"/>
    <mergeCell ref="A85:A87"/>
    <mergeCell ref="B85:B87"/>
    <mergeCell ref="C85:C87"/>
    <mergeCell ref="D85:D87"/>
    <mergeCell ref="E85:E87"/>
    <mergeCell ref="F85:F87"/>
    <mergeCell ref="N77:N78"/>
    <mergeCell ref="C80:G80"/>
    <mergeCell ref="C81:Q81"/>
    <mergeCell ref="A82:A84"/>
    <mergeCell ref="B82:B84"/>
    <mergeCell ref="C82:C84"/>
    <mergeCell ref="D82:D84"/>
    <mergeCell ref="E82:E84"/>
    <mergeCell ref="F82:F84"/>
    <mergeCell ref="N82:N83"/>
    <mergeCell ref="A77:A79"/>
    <mergeCell ref="B77:B79"/>
    <mergeCell ref="C77:C79"/>
    <mergeCell ref="D77:D79"/>
    <mergeCell ref="E77:E79"/>
    <mergeCell ref="F77:F79"/>
    <mergeCell ref="N73:N74"/>
    <mergeCell ref="A75:A76"/>
    <mergeCell ref="B75:B76"/>
    <mergeCell ref="C75:C76"/>
    <mergeCell ref="D75:D76"/>
    <mergeCell ref="E75:E76"/>
    <mergeCell ref="F75:F76"/>
    <mergeCell ref="A73:A74"/>
    <mergeCell ref="B73:B74"/>
    <mergeCell ref="C73:C74"/>
    <mergeCell ref="D73:D74"/>
    <mergeCell ref="E73:E74"/>
    <mergeCell ref="F73:F74"/>
    <mergeCell ref="N65:N66"/>
    <mergeCell ref="C68:G68"/>
    <mergeCell ref="C69:Q69"/>
    <mergeCell ref="A70:A72"/>
    <mergeCell ref="B70:B72"/>
    <mergeCell ref="C70:C72"/>
    <mergeCell ref="D70:D72"/>
    <mergeCell ref="E70:E72"/>
    <mergeCell ref="F70:F72"/>
    <mergeCell ref="A65:A67"/>
    <mergeCell ref="B65:B67"/>
    <mergeCell ref="C65:C67"/>
    <mergeCell ref="D65:D67"/>
    <mergeCell ref="E65:E67"/>
    <mergeCell ref="F65:F67"/>
    <mergeCell ref="A60:A61"/>
    <mergeCell ref="B60:B61"/>
    <mergeCell ref="C60:C61"/>
    <mergeCell ref="D60:D61"/>
    <mergeCell ref="E60:E61"/>
    <mergeCell ref="F60:F61"/>
    <mergeCell ref="A57:A59"/>
    <mergeCell ref="B57:B59"/>
    <mergeCell ref="C57:C59"/>
    <mergeCell ref="D57:D59"/>
    <mergeCell ref="E57:E59"/>
    <mergeCell ref="F57:F59"/>
    <mergeCell ref="A55:A56"/>
    <mergeCell ref="B55:B56"/>
    <mergeCell ref="C55:C56"/>
    <mergeCell ref="D55:D56"/>
    <mergeCell ref="E55:E56"/>
    <mergeCell ref="F55:F56"/>
    <mergeCell ref="N50:N51"/>
    <mergeCell ref="O50:O51"/>
    <mergeCell ref="P50:P51"/>
    <mergeCell ref="Q50:Q51"/>
    <mergeCell ref="A52:A54"/>
    <mergeCell ref="B52:B54"/>
    <mergeCell ref="C52:C54"/>
    <mergeCell ref="D52:D54"/>
    <mergeCell ref="E52:E54"/>
    <mergeCell ref="F52:F54"/>
    <mergeCell ref="A49:A51"/>
    <mergeCell ref="B49:B51"/>
    <mergeCell ref="C49:C51"/>
    <mergeCell ref="D49:D51"/>
    <mergeCell ref="E49:E51"/>
    <mergeCell ref="F49:F51"/>
    <mergeCell ref="N41:N42"/>
    <mergeCell ref="C43:G43"/>
    <mergeCell ref="C44:Q44"/>
    <mergeCell ref="A45:A48"/>
    <mergeCell ref="B45:B48"/>
    <mergeCell ref="C45:C48"/>
    <mergeCell ref="D45:D48"/>
    <mergeCell ref="E45:E48"/>
    <mergeCell ref="F45:F48"/>
    <mergeCell ref="A41:A42"/>
    <mergeCell ref="B41:B42"/>
    <mergeCell ref="C41:C42"/>
    <mergeCell ref="D41:D42"/>
    <mergeCell ref="E41:E42"/>
    <mergeCell ref="F41:F42"/>
    <mergeCell ref="N35:N36"/>
    <mergeCell ref="A39:A40"/>
    <mergeCell ref="B39:B40"/>
    <mergeCell ref="C39:C40"/>
    <mergeCell ref="D39:D40"/>
    <mergeCell ref="E39:E40"/>
    <mergeCell ref="F39:F40"/>
    <mergeCell ref="A35:A38"/>
    <mergeCell ref="B35:B38"/>
    <mergeCell ref="C35:C38"/>
    <mergeCell ref="D35:D38"/>
    <mergeCell ref="E35:E38"/>
    <mergeCell ref="F35:F38"/>
    <mergeCell ref="A33:A34"/>
    <mergeCell ref="B33:B34"/>
    <mergeCell ref="C33:C34"/>
    <mergeCell ref="D33:D34"/>
    <mergeCell ref="E33:E34"/>
    <mergeCell ref="F33:F34"/>
    <mergeCell ref="A29:A32"/>
    <mergeCell ref="B29:B32"/>
    <mergeCell ref="C29:C32"/>
    <mergeCell ref="D29:D32"/>
    <mergeCell ref="E29:E32"/>
    <mergeCell ref="F29:F32"/>
    <mergeCell ref="A25:A28"/>
    <mergeCell ref="B25:B28"/>
    <mergeCell ref="C25:C28"/>
    <mergeCell ref="D25:D28"/>
    <mergeCell ref="E25:E28"/>
    <mergeCell ref="F25:F28"/>
    <mergeCell ref="A22:A24"/>
    <mergeCell ref="B22:B24"/>
    <mergeCell ref="C22:C24"/>
    <mergeCell ref="D22:D24"/>
    <mergeCell ref="E22:E24"/>
    <mergeCell ref="F22:F24"/>
    <mergeCell ref="A17:A21"/>
    <mergeCell ref="B17:B21"/>
    <mergeCell ref="C17:C21"/>
    <mergeCell ref="D17:D21"/>
    <mergeCell ref="E17:E21"/>
    <mergeCell ref="F17:F21"/>
    <mergeCell ref="A13:A16"/>
    <mergeCell ref="B13:B16"/>
    <mergeCell ref="C13:C16"/>
    <mergeCell ref="D13:D16"/>
    <mergeCell ref="E13:E16"/>
    <mergeCell ref="F13:F16"/>
    <mergeCell ref="B7:Q7"/>
    <mergeCell ref="C8:Q8"/>
    <mergeCell ref="A9:A12"/>
    <mergeCell ref="B9:B12"/>
    <mergeCell ref="C9:C12"/>
    <mergeCell ref="D9:D12"/>
    <mergeCell ref="E9:E12"/>
    <mergeCell ref="F9:F12"/>
    <mergeCell ref="L4:L6"/>
    <mergeCell ref="M4:M6"/>
    <mergeCell ref="N4:Q4"/>
    <mergeCell ref="H5:H6"/>
    <mergeCell ref="I5:J5"/>
    <mergeCell ref="K5:K6"/>
    <mergeCell ref="N5:N6"/>
    <mergeCell ref="O5:Q5"/>
    <mergeCell ref="L1:Q1"/>
    <mergeCell ref="D3:W3"/>
    <mergeCell ref="A4:A6"/>
    <mergeCell ref="B4:B6"/>
    <mergeCell ref="C4:C6"/>
    <mergeCell ref="D4:D6"/>
    <mergeCell ref="E4:E6"/>
    <mergeCell ref="F4:F6"/>
    <mergeCell ref="G4:G6"/>
    <mergeCell ref="H4:K4"/>
  </mergeCells>
  <pageMargins left="0.75" right="0.75" top="1" bottom="1" header="0.5" footer="0.5"/>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6"/>
  <sheetViews>
    <sheetView zoomScaleNormal="100" workbookViewId="0">
      <selection activeCell="L1" sqref="L1:Q1"/>
    </sheetView>
  </sheetViews>
  <sheetFormatPr defaultColWidth="9.109375" defaultRowHeight="10.199999999999999"/>
  <cols>
    <col min="1" max="1" width="2.6640625" style="1" customWidth="1"/>
    <col min="2" max="3" width="2.5546875" style="1" customWidth="1"/>
    <col min="4" max="4" width="23.44140625" style="1" customWidth="1"/>
    <col min="5" max="5" width="7.88671875" style="2" customWidth="1"/>
    <col min="6" max="6" width="6.109375" style="1" customWidth="1"/>
    <col min="7" max="7" width="4.88671875" style="3" customWidth="1"/>
    <col min="8" max="8" width="5.6640625" style="1" customWidth="1"/>
    <col min="9" max="9" width="3.5546875" style="1" customWidth="1"/>
    <col min="10" max="10" width="5.88671875" style="1" customWidth="1"/>
    <col min="11" max="11" width="5" style="1" customWidth="1"/>
    <col min="12" max="12" width="5.5546875" style="1" customWidth="1"/>
    <col min="13" max="13" width="5.88671875" style="1" customWidth="1"/>
    <col min="14" max="14" width="33.5546875" style="1" customWidth="1"/>
    <col min="15" max="15" width="5" style="4" customWidth="1"/>
    <col min="16" max="16" width="4.6640625" style="1" customWidth="1"/>
    <col min="17" max="17" width="4.88671875" style="1" customWidth="1"/>
    <col min="18" max="16384" width="9.109375" style="5"/>
  </cols>
  <sheetData>
    <row r="1" spans="1:23" ht="48" customHeight="1">
      <c r="L1" s="1389"/>
      <c r="M1" s="1390"/>
      <c r="N1" s="1390"/>
      <c r="O1" s="1390"/>
      <c r="P1" s="1390"/>
      <c r="Q1" s="1390"/>
    </row>
    <row r="2" spans="1:23" ht="13.5" customHeight="1">
      <c r="D2" s="437" t="s">
        <v>550</v>
      </c>
      <c r="L2" s="440"/>
      <c r="M2" s="441"/>
      <c r="N2" s="441"/>
      <c r="O2" s="441"/>
      <c r="P2" s="441"/>
      <c r="Q2" s="441"/>
    </row>
    <row r="3" spans="1:23" ht="12.75" customHeight="1">
      <c r="A3" s="140"/>
      <c r="B3" s="141"/>
      <c r="C3" s="141"/>
      <c r="D3" s="1514" t="s">
        <v>57</v>
      </c>
      <c r="E3" s="1514"/>
      <c r="F3" s="1514"/>
      <c r="G3" s="1514"/>
      <c r="H3" s="1514"/>
      <c r="I3" s="1514"/>
      <c r="J3" s="1514"/>
      <c r="K3" s="1514"/>
      <c r="L3" s="1514"/>
      <c r="M3" s="1514"/>
      <c r="N3" s="1514"/>
      <c r="O3" s="1514"/>
      <c r="P3" s="1514"/>
      <c r="Q3" s="1514"/>
      <c r="R3" s="1514"/>
      <c r="S3" s="1514"/>
      <c r="T3" s="1514"/>
      <c r="U3" s="1514"/>
      <c r="V3" s="1514"/>
      <c r="W3" s="1514"/>
    </row>
    <row r="4" spans="1:23" ht="3" customHeight="1" thickBot="1">
      <c r="O4" s="470"/>
    </row>
    <row r="5" spans="1:23" ht="36.75" customHeight="1">
      <c r="A5" s="1391" t="s">
        <v>0</v>
      </c>
      <c r="B5" s="1394" t="s">
        <v>1</v>
      </c>
      <c r="C5" s="1394" t="s">
        <v>2</v>
      </c>
      <c r="D5" s="1397" t="s">
        <v>3</v>
      </c>
      <c r="E5" s="1400" t="s">
        <v>4</v>
      </c>
      <c r="F5" s="1427" t="s">
        <v>5</v>
      </c>
      <c r="G5" s="1449" t="s">
        <v>6</v>
      </c>
      <c r="H5" s="1435" t="s">
        <v>141</v>
      </c>
      <c r="I5" s="1436"/>
      <c r="J5" s="1436"/>
      <c r="K5" s="1437"/>
      <c r="L5" s="1446" t="s">
        <v>551</v>
      </c>
      <c r="M5" s="1411" t="s">
        <v>709</v>
      </c>
      <c r="N5" s="1414" t="s">
        <v>23</v>
      </c>
      <c r="O5" s="1415"/>
      <c r="P5" s="1415"/>
      <c r="Q5" s="1416"/>
    </row>
    <row r="6" spans="1:23" ht="15" customHeight="1">
      <c r="A6" s="1392"/>
      <c r="B6" s="1395"/>
      <c r="C6" s="1395"/>
      <c r="D6" s="1398"/>
      <c r="E6" s="1401"/>
      <c r="F6" s="1428"/>
      <c r="G6" s="1450"/>
      <c r="H6" s="1452" t="s">
        <v>7</v>
      </c>
      <c r="I6" s="1454" t="s">
        <v>8</v>
      </c>
      <c r="J6" s="1454"/>
      <c r="K6" s="1433" t="s">
        <v>9</v>
      </c>
      <c r="L6" s="1447"/>
      <c r="M6" s="1412"/>
      <c r="N6" s="1442" t="s">
        <v>56</v>
      </c>
      <c r="O6" s="1444" t="s">
        <v>10</v>
      </c>
      <c r="P6" s="1444"/>
      <c r="Q6" s="1445"/>
    </row>
    <row r="7" spans="1:23" ht="91.5" customHeight="1" thickBot="1">
      <c r="A7" s="1393"/>
      <c r="B7" s="1396"/>
      <c r="C7" s="1396"/>
      <c r="D7" s="1399"/>
      <c r="E7" s="1402"/>
      <c r="F7" s="1429"/>
      <c r="G7" s="1451"/>
      <c r="H7" s="1453"/>
      <c r="I7" s="216" t="s">
        <v>7</v>
      </c>
      <c r="J7" s="34" t="s">
        <v>11</v>
      </c>
      <c r="K7" s="1434"/>
      <c r="L7" s="1448"/>
      <c r="M7" s="1413"/>
      <c r="N7" s="1443"/>
      <c r="O7" s="7" t="s">
        <v>125</v>
      </c>
      <c r="P7" s="7" t="s">
        <v>126</v>
      </c>
      <c r="Q7" s="8" t="s">
        <v>552</v>
      </c>
    </row>
    <row r="8" spans="1:23" ht="14.25" customHeight="1" thickBot="1">
      <c r="A8" s="40" t="s">
        <v>12</v>
      </c>
      <c r="B8" s="1438" t="s">
        <v>553</v>
      </c>
      <c r="C8" s="1438"/>
      <c r="D8" s="1438"/>
      <c r="E8" s="1438"/>
      <c r="F8" s="1438"/>
      <c r="G8" s="1438"/>
      <c r="H8" s="1438"/>
      <c r="I8" s="1438"/>
      <c r="J8" s="1438"/>
      <c r="K8" s="1438"/>
      <c r="L8" s="1438"/>
      <c r="M8" s="1438"/>
      <c r="N8" s="1438"/>
      <c r="O8" s="1438"/>
      <c r="P8" s="1438"/>
      <c r="Q8" s="1439"/>
    </row>
    <row r="9" spans="1:23" ht="12.75" customHeight="1" thickBot="1">
      <c r="A9" s="21" t="s">
        <v>12</v>
      </c>
      <c r="B9" s="648" t="s">
        <v>12</v>
      </c>
      <c r="C9" s="1707" t="s">
        <v>554</v>
      </c>
      <c r="D9" s="1707"/>
      <c r="E9" s="1707"/>
      <c r="F9" s="1707"/>
      <c r="G9" s="1707"/>
      <c r="H9" s="1707"/>
      <c r="I9" s="1707"/>
      <c r="J9" s="1707"/>
      <c r="K9" s="1707"/>
      <c r="L9" s="1707"/>
      <c r="M9" s="1707"/>
      <c r="N9" s="1707"/>
      <c r="O9" s="1707"/>
      <c r="P9" s="1707"/>
      <c r="Q9" s="1708"/>
    </row>
    <row r="10" spans="1:23" ht="49.5" customHeight="1">
      <c r="A10" s="1376" t="s">
        <v>12</v>
      </c>
      <c r="B10" s="1712" t="s">
        <v>12</v>
      </c>
      <c r="C10" s="1713" t="s">
        <v>12</v>
      </c>
      <c r="D10" s="1715" t="s">
        <v>555</v>
      </c>
      <c r="E10" s="1717" t="s">
        <v>556</v>
      </c>
      <c r="F10" s="1709" t="s">
        <v>557</v>
      </c>
      <c r="G10" s="1293" t="s">
        <v>61</v>
      </c>
      <c r="H10" s="1294">
        <v>2167.6</v>
      </c>
      <c r="I10" s="1295">
        <v>0</v>
      </c>
      <c r="J10" s="1295">
        <v>1299.3</v>
      </c>
      <c r="K10" s="1296">
        <v>25.8</v>
      </c>
      <c r="L10" s="1297">
        <v>2200</v>
      </c>
      <c r="M10" s="1298">
        <v>2250</v>
      </c>
      <c r="N10" s="1299" t="s">
        <v>558</v>
      </c>
      <c r="O10" s="407">
        <v>2136</v>
      </c>
      <c r="P10" s="407">
        <v>2320</v>
      </c>
      <c r="Q10" s="408">
        <v>2400</v>
      </c>
    </row>
    <row r="11" spans="1:23" ht="24" customHeight="1">
      <c r="A11" s="1711"/>
      <c r="B11" s="1612"/>
      <c r="C11" s="1714"/>
      <c r="D11" s="1716"/>
      <c r="E11" s="1710"/>
      <c r="F11" s="1710"/>
      <c r="G11" s="1300" t="s">
        <v>170</v>
      </c>
      <c r="H11" s="1301">
        <v>0</v>
      </c>
      <c r="I11" s="1302"/>
      <c r="J11" s="1302"/>
      <c r="K11" s="1302"/>
      <c r="L11" s="1303">
        <v>0</v>
      </c>
      <c r="M11" s="1304">
        <v>0</v>
      </c>
      <c r="N11" s="1305" t="s">
        <v>559</v>
      </c>
      <c r="O11" s="748">
        <v>3300</v>
      </c>
      <c r="P11" s="748">
        <v>3500</v>
      </c>
      <c r="Q11" s="749">
        <v>3550</v>
      </c>
    </row>
    <row r="12" spans="1:23" ht="24.75" customHeight="1">
      <c r="A12" s="1711"/>
      <c r="B12" s="1612"/>
      <c r="C12" s="1714"/>
      <c r="D12" s="1716"/>
      <c r="E12" s="1710"/>
      <c r="F12" s="1710"/>
      <c r="G12" s="1306" t="s">
        <v>811</v>
      </c>
      <c r="H12" s="1307">
        <v>39</v>
      </c>
      <c r="I12" s="1308">
        <v>0</v>
      </c>
      <c r="J12" s="751">
        <v>24.3</v>
      </c>
      <c r="K12" s="1308"/>
      <c r="L12" s="752">
        <v>32</v>
      </c>
      <c r="M12" s="753">
        <v>35</v>
      </c>
      <c r="N12" s="1309" t="s">
        <v>560</v>
      </c>
      <c r="O12" s="748">
        <v>1400</v>
      </c>
      <c r="P12" s="748">
        <v>1500</v>
      </c>
      <c r="Q12" s="749">
        <v>1550</v>
      </c>
    </row>
    <row r="13" spans="1:23" ht="24.75" customHeight="1" thickBot="1">
      <c r="A13" s="325"/>
      <c r="B13" s="23"/>
      <c r="C13" s="754"/>
      <c r="D13" s="1310"/>
      <c r="E13" s="1311"/>
      <c r="F13" s="1095"/>
      <c r="G13" s="1312" t="s">
        <v>13</v>
      </c>
      <c r="H13" s="1313">
        <f t="shared" ref="H13:M13" si="0">H10+H11+H12</f>
        <v>2206.6</v>
      </c>
      <c r="I13" s="1313">
        <f t="shared" si="0"/>
        <v>0</v>
      </c>
      <c r="J13" s="1313">
        <f t="shared" si="0"/>
        <v>1323.6</v>
      </c>
      <c r="K13" s="1313">
        <f t="shared" si="0"/>
        <v>25.8</v>
      </c>
      <c r="L13" s="1313">
        <f t="shared" si="0"/>
        <v>2232</v>
      </c>
      <c r="M13" s="1313">
        <f t="shared" si="0"/>
        <v>2285</v>
      </c>
      <c r="N13" s="1305" t="s">
        <v>561</v>
      </c>
      <c r="O13" s="411">
        <v>30</v>
      </c>
      <c r="P13" s="411">
        <v>42</v>
      </c>
      <c r="Q13" s="412">
        <v>44</v>
      </c>
    </row>
    <row r="14" spans="1:23" ht="24.75" customHeight="1">
      <c r="A14" s="1376" t="s">
        <v>12</v>
      </c>
      <c r="B14" s="1712" t="s">
        <v>12</v>
      </c>
      <c r="C14" s="1713" t="s">
        <v>14</v>
      </c>
      <c r="D14" s="1715" t="s">
        <v>562</v>
      </c>
      <c r="E14" s="1665" t="s">
        <v>563</v>
      </c>
      <c r="F14" s="1705" t="s">
        <v>564</v>
      </c>
      <c r="G14" s="755" t="s">
        <v>61</v>
      </c>
      <c r="H14" s="756">
        <v>10</v>
      </c>
      <c r="I14" s="757">
        <v>0</v>
      </c>
      <c r="J14" s="757">
        <v>0</v>
      </c>
      <c r="K14" s="758">
        <v>0</v>
      </c>
      <c r="L14" s="759">
        <v>15</v>
      </c>
      <c r="M14" s="760">
        <v>20</v>
      </c>
      <c r="N14" s="747" t="s">
        <v>565</v>
      </c>
      <c r="O14" s="407">
        <v>25</v>
      </c>
      <c r="P14" s="407">
        <v>30</v>
      </c>
      <c r="Q14" s="408">
        <v>32</v>
      </c>
    </row>
    <row r="15" spans="1:23" ht="24.75" customHeight="1">
      <c r="A15" s="1711"/>
      <c r="B15" s="1612"/>
      <c r="C15" s="1714"/>
      <c r="D15" s="1716"/>
      <c r="E15" s="1518"/>
      <c r="F15" s="1706"/>
      <c r="G15" s="220"/>
      <c r="H15" s="221"/>
      <c r="I15" s="84"/>
      <c r="J15" s="84"/>
      <c r="K15" s="240"/>
      <c r="L15" s="224"/>
      <c r="M15" s="761"/>
      <c r="N15" s="430" t="s">
        <v>566</v>
      </c>
      <c r="O15" s="411">
        <v>30</v>
      </c>
      <c r="P15" s="411">
        <v>35</v>
      </c>
      <c r="Q15" s="412">
        <v>37</v>
      </c>
    </row>
    <row r="16" spans="1:23" ht="27" customHeight="1">
      <c r="A16" s="1711"/>
      <c r="B16" s="1612"/>
      <c r="C16" s="1714"/>
      <c r="D16" s="1716"/>
      <c r="E16" s="1518"/>
      <c r="F16" s="1706"/>
      <c r="G16" s="762"/>
      <c r="H16" s="763"/>
      <c r="I16" s="750"/>
      <c r="J16" s="750"/>
      <c r="K16" s="764"/>
      <c r="L16" s="85"/>
      <c r="M16" s="765"/>
      <c r="N16" s="430" t="s">
        <v>567</v>
      </c>
      <c r="O16" s="411">
        <v>4</v>
      </c>
      <c r="P16" s="411">
        <v>5</v>
      </c>
      <c r="Q16" s="412">
        <v>6</v>
      </c>
    </row>
    <row r="17" spans="1:20" ht="13.5" customHeight="1" thickBot="1">
      <c r="A17" s="325"/>
      <c r="B17" s="23"/>
      <c r="C17" s="754"/>
      <c r="D17" s="215"/>
      <c r="E17" s="218"/>
      <c r="F17" s="442"/>
      <c r="G17" s="9" t="s">
        <v>13</v>
      </c>
      <c r="H17" s="688">
        <f t="shared" ref="H17:M17" si="1">H14</f>
        <v>10</v>
      </c>
      <c r="I17" s="688">
        <f t="shared" si="1"/>
        <v>0</v>
      </c>
      <c r="J17" s="688">
        <f t="shared" si="1"/>
        <v>0</v>
      </c>
      <c r="K17" s="693">
        <f t="shared" si="1"/>
        <v>0</v>
      </c>
      <c r="L17" s="13">
        <f t="shared" si="1"/>
        <v>15</v>
      </c>
      <c r="M17" s="688">
        <f t="shared" si="1"/>
        <v>20</v>
      </c>
      <c r="N17" s="430" t="s">
        <v>568</v>
      </c>
      <c r="O17" s="411">
        <v>5</v>
      </c>
      <c r="P17" s="411">
        <v>5</v>
      </c>
      <c r="Q17" s="412">
        <v>5</v>
      </c>
    </row>
    <row r="18" spans="1:20" ht="27" customHeight="1">
      <c r="A18" s="200" t="s">
        <v>12</v>
      </c>
      <c r="B18" s="22" t="s">
        <v>12</v>
      </c>
      <c r="C18" s="766" t="s">
        <v>58</v>
      </c>
      <c r="D18" s="214" t="s">
        <v>569</v>
      </c>
      <c r="E18" s="1455" t="s">
        <v>570</v>
      </c>
      <c r="F18" s="1705" t="s">
        <v>571</v>
      </c>
      <c r="G18" s="755" t="s">
        <v>61</v>
      </c>
      <c r="H18" s="756">
        <v>2.2999999999999998</v>
      </c>
      <c r="I18" s="757">
        <v>0</v>
      </c>
      <c r="J18" s="757"/>
      <c r="K18" s="758">
        <v>0</v>
      </c>
      <c r="L18" s="759">
        <v>5</v>
      </c>
      <c r="M18" s="760">
        <v>10</v>
      </c>
      <c r="N18" s="747" t="s">
        <v>572</v>
      </c>
      <c r="O18" s="407">
        <v>2</v>
      </c>
      <c r="P18" s="407">
        <v>4</v>
      </c>
      <c r="Q18" s="408">
        <v>6</v>
      </c>
    </row>
    <row r="19" spans="1:20" ht="14.25" customHeight="1" thickBot="1">
      <c r="A19" s="325"/>
      <c r="B19" s="23"/>
      <c r="C19" s="754"/>
      <c r="D19" s="215"/>
      <c r="E19" s="1518"/>
      <c r="F19" s="1706"/>
      <c r="G19" s="9" t="s">
        <v>13</v>
      </c>
      <c r="H19" s="688">
        <f t="shared" ref="H19:M19" si="2">H18</f>
        <v>2.2999999999999998</v>
      </c>
      <c r="I19" s="688">
        <f t="shared" si="2"/>
        <v>0</v>
      </c>
      <c r="J19" s="688">
        <f t="shared" si="2"/>
        <v>0</v>
      </c>
      <c r="K19" s="693">
        <f t="shared" si="2"/>
        <v>0</v>
      </c>
      <c r="L19" s="13">
        <f t="shared" si="2"/>
        <v>5</v>
      </c>
      <c r="M19" s="688">
        <f t="shared" si="2"/>
        <v>10</v>
      </c>
      <c r="N19" s="434"/>
      <c r="O19" s="767"/>
      <c r="P19" s="767"/>
      <c r="Q19" s="768"/>
    </row>
    <row r="20" spans="1:20" ht="25.5" customHeight="1">
      <c r="A20" s="1376" t="s">
        <v>12</v>
      </c>
      <c r="B20" s="1712" t="s">
        <v>12</v>
      </c>
      <c r="C20" s="1713" t="s">
        <v>59</v>
      </c>
      <c r="D20" s="1593" t="s">
        <v>573</v>
      </c>
      <c r="E20" s="1665" t="s">
        <v>563</v>
      </c>
      <c r="F20" s="1718" t="s">
        <v>574</v>
      </c>
      <c r="G20" s="755" t="s">
        <v>61</v>
      </c>
      <c r="H20" s="756">
        <v>231.9</v>
      </c>
      <c r="I20" s="757">
        <v>0</v>
      </c>
      <c r="J20" s="757">
        <v>0</v>
      </c>
      <c r="K20" s="758">
        <v>0</v>
      </c>
      <c r="L20" s="759">
        <v>90</v>
      </c>
      <c r="M20" s="760">
        <v>95</v>
      </c>
      <c r="N20" s="747" t="s">
        <v>575</v>
      </c>
      <c r="O20" s="407">
        <v>10</v>
      </c>
      <c r="P20" s="407">
        <v>12</v>
      </c>
      <c r="Q20" s="408">
        <v>14</v>
      </c>
    </row>
    <row r="21" spans="1:20" ht="27" customHeight="1">
      <c r="A21" s="1711"/>
      <c r="B21" s="1612"/>
      <c r="C21" s="1714"/>
      <c r="D21" s="1352"/>
      <c r="E21" s="1518"/>
      <c r="F21" s="1706"/>
      <c r="G21" s="1224"/>
      <c r="H21" s="221"/>
      <c r="I21" s="84"/>
      <c r="J21" s="84"/>
      <c r="K21" s="240"/>
      <c r="L21" s="224"/>
      <c r="M21" s="761"/>
      <c r="N21" s="769" t="s">
        <v>576</v>
      </c>
      <c r="O21" s="418">
        <v>60</v>
      </c>
      <c r="P21" s="418">
        <v>70</v>
      </c>
      <c r="Q21" s="419">
        <v>80</v>
      </c>
      <c r="T21" s="270"/>
    </row>
    <row r="22" spans="1:20" ht="37.5" customHeight="1" thickBot="1">
      <c r="A22" s="325"/>
      <c r="B22" s="23"/>
      <c r="C22" s="754"/>
      <c r="D22" s="1556"/>
      <c r="E22" s="1518"/>
      <c r="F22" s="1706"/>
      <c r="G22" s="9" t="s">
        <v>13</v>
      </c>
      <c r="H22" s="688">
        <f t="shared" ref="H22:M22" si="3">H20+H21</f>
        <v>231.9</v>
      </c>
      <c r="I22" s="688">
        <f t="shared" si="3"/>
        <v>0</v>
      </c>
      <c r="J22" s="688">
        <f t="shared" si="3"/>
        <v>0</v>
      </c>
      <c r="K22" s="693">
        <f t="shared" si="3"/>
        <v>0</v>
      </c>
      <c r="L22" s="13">
        <f t="shared" si="3"/>
        <v>90</v>
      </c>
      <c r="M22" s="688">
        <f t="shared" si="3"/>
        <v>95</v>
      </c>
      <c r="N22" s="434"/>
      <c r="O22" s="413"/>
      <c r="P22" s="413"/>
      <c r="Q22" s="414"/>
    </row>
    <row r="23" spans="1:20" ht="14.25" customHeight="1" thickBot="1">
      <c r="A23" s="41" t="s">
        <v>12</v>
      </c>
      <c r="B23" s="86" t="s">
        <v>12</v>
      </c>
      <c r="C23" s="1327" t="s">
        <v>15</v>
      </c>
      <c r="D23" s="1328"/>
      <c r="E23" s="1328"/>
      <c r="F23" s="1328"/>
      <c r="G23" s="1503"/>
      <c r="H23" s="770">
        <f t="shared" ref="H23:M23" si="4">H22+H19+H17+H13</f>
        <v>2450.7999999999997</v>
      </c>
      <c r="I23" s="770">
        <f t="shared" si="4"/>
        <v>0</v>
      </c>
      <c r="J23" s="770">
        <f t="shared" si="4"/>
        <v>1323.6</v>
      </c>
      <c r="K23" s="771">
        <f t="shared" si="4"/>
        <v>25.8</v>
      </c>
      <c r="L23" s="772">
        <f t="shared" si="4"/>
        <v>2342</v>
      </c>
      <c r="M23" s="773">
        <f t="shared" si="4"/>
        <v>2410</v>
      </c>
      <c r="N23" s="87"/>
      <c r="O23" s="117"/>
      <c r="P23" s="117"/>
      <c r="Q23" s="118"/>
    </row>
    <row r="24" spans="1:20" ht="14.25" customHeight="1" thickBot="1">
      <c r="A24" s="41" t="s">
        <v>12</v>
      </c>
      <c r="B24" s="42" t="s">
        <v>14</v>
      </c>
      <c r="C24" s="1363" t="s">
        <v>577</v>
      </c>
      <c r="D24" s="1364"/>
      <c r="E24" s="1365"/>
      <c r="F24" s="1365"/>
      <c r="G24" s="1364"/>
      <c r="H24" s="1364"/>
      <c r="I24" s="1364"/>
      <c r="J24" s="1364"/>
      <c r="K24" s="1364"/>
      <c r="L24" s="1364"/>
      <c r="M24" s="1364"/>
      <c r="N24" s="1364"/>
      <c r="O24" s="1364"/>
      <c r="P24" s="1364"/>
      <c r="Q24" s="1366"/>
    </row>
    <row r="25" spans="1:20" ht="14.25" customHeight="1">
      <c r="A25" s="1376" t="s">
        <v>12</v>
      </c>
      <c r="B25" s="1712" t="s">
        <v>14</v>
      </c>
      <c r="C25" s="1713" t="s">
        <v>12</v>
      </c>
      <c r="D25" s="1351" t="s">
        <v>578</v>
      </c>
      <c r="E25" s="1455" t="s">
        <v>570</v>
      </c>
      <c r="F25" s="1705" t="s">
        <v>571</v>
      </c>
      <c r="G25" s="755" t="s">
        <v>61</v>
      </c>
      <c r="H25" s="756">
        <v>0</v>
      </c>
      <c r="I25" s="757">
        <v>0</v>
      </c>
      <c r="J25" s="757"/>
      <c r="K25" s="757">
        <v>0</v>
      </c>
      <c r="L25" s="774"/>
      <c r="M25" s="759"/>
      <c r="N25" s="1325" t="s">
        <v>579</v>
      </c>
      <c r="O25" s="421">
        <v>0</v>
      </c>
      <c r="P25" s="421">
        <v>2</v>
      </c>
      <c r="Q25" s="422">
        <v>3</v>
      </c>
    </row>
    <row r="26" spans="1:20" ht="24" customHeight="1">
      <c r="A26" s="1711"/>
      <c r="B26" s="1612"/>
      <c r="C26" s="1714"/>
      <c r="D26" s="1352"/>
      <c r="E26" s="1518"/>
      <c r="F26" s="1706"/>
      <c r="G26" s="1224"/>
      <c r="H26" s="221"/>
      <c r="I26" s="84"/>
      <c r="J26" s="84"/>
      <c r="K26" s="84"/>
      <c r="L26" s="240"/>
      <c r="M26" s="224"/>
      <c r="N26" s="1719"/>
      <c r="O26" s="418"/>
      <c r="P26" s="418"/>
      <c r="Q26" s="419"/>
    </row>
    <row r="27" spans="1:20" ht="31.5" customHeight="1" thickBot="1">
      <c r="A27" s="325"/>
      <c r="B27" s="23"/>
      <c r="C27" s="754"/>
      <c r="D27" s="1556"/>
      <c r="E27" s="1518"/>
      <c r="F27" s="1706"/>
      <c r="G27" s="9" t="s">
        <v>13</v>
      </c>
      <c r="H27" s="688">
        <f t="shared" ref="H27:M27" si="5">H25+H26</f>
        <v>0</v>
      </c>
      <c r="I27" s="688">
        <f t="shared" si="5"/>
        <v>0</v>
      </c>
      <c r="J27" s="688">
        <f t="shared" si="5"/>
        <v>0</v>
      </c>
      <c r="K27" s="688">
        <f t="shared" si="5"/>
        <v>0</v>
      </c>
      <c r="L27" s="688">
        <f t="shared" si="5"/>
        <v>0</v>
      </c>
      <c r="M27" s="688">
        <f t="shared" si="5"/>
        <v>0</v>
      </c>
      <c r="N27" s="775" t="s">
        <v>580</v>
      </c>
      <c r="O27" s="413"/>
      <c r="P27" s="413"/>
      <c r="Q27" s="414"/>
    </row>
    <row r="28" spans="1:20" ht="24.75" customHeight="1">
      <c r="A28" s="1376" t="s">
        <v>12</v>
      </c>
      <c r="B28" s="22" t="s">
        <v>14</v>
      </c>
      <c r="C28" s="1251" t="s">
        <v>14</v>
      </c>
      <c r="D28" s="1351" t="s">
        <v>581</v>
      </c>
      <c r="E28" s="1239" t="s">
        <v>582</v>
      </c>
      <c r="F28" s="1248" t="s">
        <v>571</v>
      </c>
      <c r="G28" s="755" t="s">
        <v>61</v>
      </c>
      <c r="H28" s="756">
        <v>0</v>
      </c>
      <c r="I28" s="757">
        <v>0</v>
      </c>
      <c r="J28" s="757"/>
      <c r="K28" s="757">
        <v>0</v>
      </c>
      <c r="L28" s="774">
        <v>0</v>
      </c>
      <c r="M28" s="759">
        <v>0</v>
      </c>
      <c r="N28" s="776" t="s">
        <v>583</v>
      </c>
      <c r="O28" s="407">
        <v>25</v>
      </c>
      <c r="P28" s="407">
        <v>25</v>
      </c>
      <c r="Q28" s="408">
        <v>27</v>
      </c>
    </row>
    <row r="29" spans="1:20" ht="13.5" customHeight="1">
      <c r="A29" s="1380"/>
      <c r="B29" s="44"/>
      <c r="C29" s="1252"/>
      <c r="D29" s="1352"/>
      <c r="E29" s="1222" t="s">
        <v>89</v>
      </c>
      <c r="F29" s="1249" t="s">
        <v>62</v>
      </c>
      <c r="G29" s="227" t="s">
        <v>61</v>
      </c>
      <c r="H29" s="734">
        <v>0</v>
      </c>
      <c r="I29" s="734">
        <v>0</v>
      </c>
      <c r="J29" s="734"/>
      <c r="K29" s="734"/>
      <c r="L29" s="594">
        <v>35</v>
      </c>
      <c r="M29" s="593">
        <v>40</v>
      </c>
      <c r="N29" s="1260"/>
      <c r="O29" s="418"/>
      <c r="P29" s="418"/>
      <c r="Q29" s="419"/>
    </row>
    <row r="30" spans="1:20" ht="17.25" customHeight="1" thickBot="1">
      <c r="A30" s="1711"/>
      <c r="B30" s="23"/>
      <c r="C30" s="754"/>
      <c r="D30" s="1556"/>
      <c r="E30" s="1226"/>
      <c r="F30" s="1253"/>
      <c r="G30" s="9" t="s">
        <v>13</v>
      </c>
      <c r="H30" s="688">
        <f>H28+H29</f>
        <v>0</v>
      </c>
      <c r="I30" s="688">
        <f>I28+I29</f>
        <v>0</v>
      </c>
      <c r="J30" s="688"/>
      <c r="K30" s="688">
        <f>K28</f>
        <v>0</v>
      </c>
      <c r="L30" s="693">
        <f>L28</f>
        <v>0</v>
      </c>
      <c r="M30" s="13">
        <f>M28</f>
        <v>0</v>
      </c>
      <c r="N30" s="1260"/>
      <c r="O30" s="777"/>
      <c r="P30" s="413"/>
      <c r="Q30" s="414"/>
    </row>
    <row r="31" spans="1:20" ht="16.5" customHeight="1" thickBot="1">
      <c r="A31" s="41" t="s">
        <v>12</v>
      </c>
      <c r="B31" s="86" t="s">
        <v>14</v>
      </c>
      <c r="C31" s="1327" t="s">
        <v>15</v>
      </c>
      <c r="D31" s="1328"/>
      <c r="E31" s="1328"/>
      <c r="F31" s="1328"/>
      <c r="G31" s="1503"/>
      <c r="H31" s="770">
        <f t="shared" ref="H31:M31" si="6">H27+H30</f>
        <v>0</v>
      </c>
      <c r="I31" s="770">
        <f t="shared" si="6"/>
        <v>0</v>
      </c>
      <c r="J31" s="770">
        <f t="shared" si="6"/>
        <v>0</v>
      </c>
      <c r="K31" s="770">
        <f t="shared" si="6"/>
        <v>0</v>
      </c>
      <c r="L31" s="770">
        <f t="shared" si="6"/>
        <v>0</v>
      </c>
      <c r="M31" s="770">
        <f t="shared" si="6"/>
        <v>0</v>
      </c>
      <c r="N31" s="87"/>
      <c r="O31" s="117"/>
      <c r="P31" s="117"/>
      <c r="Q31" s="118"/>
    </row>
    <row r="32" spans="1:20" ht="15.75" customHeight="1" thickBot="1">
      <c r="A32" s="41" t="s">
        <v>12</v>
      </c>
      <c r="B32" s="42" t="s">
        <v>58</v>
      </c>
      <c r="C32" s="1363" t="s">
        <v>584</v>
      </c>
      <c r="D32" s="1364"/>
      <c r="E32" s="1364"/>
      <c r="F32" s="1364"/>
      <c r="G32" s="1364"/>
      <c r="H32" s="1364"/>
      <c r="I32" s="1364"/>
      <c r="J32" s="1364"/>
      <c r="K32" s="1364"/>
      <c r="L32" s="1364"/>
      <c r="M32" s="1364"/>
      <c r="N32" s="1364"/>
      <c r="O32" s="1364"/>
      <c r="P32" s="1364"/>
      <c r="Q32" s="1366"/>
    </row>
    <row r="33" spans="1:39" ht="16.5" customHeight="1">
      <c r="A33" s="1569" t="s">
        <v>12</v>
      </c>
      <c r="B33" s="1572" t="s">
        <v>58</v>
      </c>
      <c r="C33" s="1405" t="s">
        <v>12</v>
      </c>
      <c r="D33" s="1351" t="s">
        <v>585</v>
      </c>
      <c r="E33" s="1455" t="s">
        <v>570</v>
      </c>
      <c r="F33" s="1705" t="s">
        <v>571</v>
      </c>
      <c r="G33" s="755" t="s">
        <v>61</v>
      </c>
      <c r="H33" s="756">
        <v>0</v>
      </c>
      <c r="I33" s="757">
        <v>0</v>
      </c>
      <c r="J33" s="757">
        <v>0</v>
      </c>
      <c r="K33" s="757">
        <v>0</v>
      </c>
      <c r="L33" s="774">
        <v>20</v>
      </c>
      <c r="M33" s="759">
        <v>25</v>
      </c>
      <c r="N33" s="1589" t="s">
        <v>586</v>
      </c>
      <c r="O33" s="421">
        <v>0</v>
      </c>
      <c r="P33" s="421">
        <v>65</v>
      </c>
      <c r="Q33" s="422">
        <v>70</v>
      </c>
    </row>
    <row r="34" spans="1:39" ht="15" customHeight="1">
      <c r="A34" s="1570"/>
      <c r="B34" s="1381"/>
      <c r="C34" s="1382"/>
      <c r="D34" s="1352"/>
      <c r="E34" s="1518"/>
      <c r="F34" s="1706"/>
      <c r="G34" s="220"/>
      <c r="H34" s="221"/>
      <c r="I34" s="84"/>
      <c r="J34" s="84"/>
      <c r="K34" s="84"/>
      <c r="L34" s="240"/>
      <c r="M34" s="224"/>
      <c r="N34" s="1721"/>
      <c r="O34" s="418"/>
      <c r="P34" s="418"/>
      <c r="Q34" s="419"/>
    </row>
    <row r="35" spans="1:39" ht="15.75" customHeight="1" thickBot="1">
      <c r="A35" s="325"/>
      <c r="B35" s="23"/>
      <c r="C35" s="754"/>
      <c r="D35" s="215"/>
      <c r="E35" s="1404"/>
      <c r="F35" s="1720"/>
      <c r="G35" s="9" t="s">
        <v>13</v>
      </c>
      <c r="H35" s="688">
        <f t="shared" ref="H35:M35" si="7">H33+H34</f>
        <v>0</v>
      </c>
      <c r="I35" s="688">
        <f t="shared" si="7"/>
        <v>0</v>
      </c>
      <c r="J35" s="688">
        <f t="shared" si="7"/>
        <v>0</v>
      </c>
      <c r="K35" s="688">
        <f t="shared" si="7"/>
        <v>0</v>
      </c>
      <c r="L35" s="688">
        <f t="shared" si="7"/>
        <v>20</v>
      </c>
      <c r="M35" s="688">
        <f t="shared" si="7"/>
        <v>25</v>
      </c>
      <c r="N35" s="778"/>
      <c r="O35" s="413"/>
      <c r="P35" s="413"/>
      <c r="Q35" s="414"/>
    </row>
    <row r="36" spans="1:39" ht="14.25" customHeight="1">
      <c r="A36" s="1376" t="s">
        <v>12</v>
      </c>
      <c r="B36" s="1712" t="s">
        <v>58</v>
      </c>
      <c r="C36" s="1713" t="s">
        <v>14</v>
      </c>
      <c r="D36" s="1351" t="s">
        <v>587</v>
      </c>
      <c r="E36" s="1455" t="s">
        <v>570</v>
      </c>
      <c r="F36" s="1705" t="s">
        <v>588</v>
      </c>
      <c r="G36" s="755" t="s">
        <v>61</v>
      </c>
      <c r="H36" s="756">
        <v>0</v>
      </c>
      <c r="I36" s="757">
        <v>0</v>
      </c>
      <c r="J36" s="757">
        <v>0</v>
      </c>
      <c r="K36" s="757">
        <v>0</v>
      </c>
      <c r="L36" s="774">
        <v>10</v>
      </c>
      <c r="M36" s="759">
        <v>15</v>
      </c>
      <c r="N36" s="1589" t="s">
        <v>589</v>
      </c>
      <c r="O36" s="421">
        <v>0</v>
      </c>
      <c r="P36" s="421">
        <v>6</v>
      </c>
      <c r="Q36" s="422">
        <v>7</v>
      </c>
    </row>
    <row r="37" spans="1:39" ht="9.75" customHeight="1">
      <c r="A37" s="1711"/>
      <c r="B37" s="1612"/>
      <c r="C37" s="1714"/>
      <c r="D37" s="1352"/>
      <c r="E37" s="1518"/>
      <c r="F37" s="1706"/>
      <c r="G37" s="220"/>
      <c r="H37" s="221"/>
      <c r="I37" s="84"/>
      <c r="J37" s="84"/>
      <c r="K37" s="84"/>
      <c r="L37" s="240"/>
      <c r="M37" s="224">
        <v>0</v>
      </c>
      <c r="N37" s="1590"/>
      <c r="O37" s="779"/>
      <c r="P37" s="779"/>
      <c r="Q37" s="780"/>
    </row>
    <row r="38" spans="1:39" ht="23.25" customHeight="1" thickBot="1">
      <c r="A38" s="325"/>
      <c r="B38" s="23"/>
      <c r="C38" s="754"/>
      <c r="D38" s="1556"/>
      <c r="E38" s="1404"/>
      <c r="F38" s="1720"/>
      <c r="G38" s="9" t="s">
        <v>13</v>
      </c>
      <c r="H38" s="688">
        <f t="shared" ref="H38:M38" si="8">H36+H37</f>
        <v>0</v>
      </c>
      <c r="I38" s="688">
        <f t="shared" si="8"/>
        <v>0</v>
      </c>
      <c r="J38" s="688">
        <f t="shared" si="8"/>
        <v>0</v>
      </c>
      <c r="K38" s="688">
        <f t="shared" si="8"/>
        <v>0</v>
      </c>
      <c r="L38" s="688">
        <f t="shared" si="8"/>
        <v>10</v>
      </c>
      <c r="M38" s="688">
        <f t="shared" si="8"/>
        <v>15</v>
      </c>
      <c r="N38" s="775"/>
      <c r="O38" s="413"/>
      <c r="P38" s="413"/>
      <c r="Q38" s="414"/>
    </row>
    <row r="39" spans="1:39" ht="14.25" customHeight="1" thickBot="1">
      <c r="A39" s="41" t="s">
        <v>12</v>
      </c>
      <c r="B39" s="86" t="s">
        <v>58</v>
      </c>
      <c r="C39" s="1327" t="s">
        <v>15</v>
      </c>
      <c r="D39" s="1328"/>
      <c r="E39" s="1328"/>
      <c r="F39" s="1328"/>
      <c r="G39" s="1503"/>
      <c r="H39" s="770">
        <f t="shared" ref="H39:M39" si="9">H38+H35</f>
        <v>0</v>
      </c>
      <c r="I39" s="770">
        <f t="shared" si="9"/>
        <v>0</v>
      </c>
      <c r="J39" s="770">
        <f t="shared" si="9"/>
        <v>0</v>
      </c>
      <c r="K39" s="770">
        <f t="shared" si="9"/>
        <v>0</v>
      </c>
      <c r="L39" s="770">
        <f t="shared" si="9"/>
        <v>30</v>
      </c>
      <c r="M39" s="770">
        <f t="shared" si="9"/>
        <v>40</v>
      </c>
      <c r="N39" s="87"/>
      <c r="O39" s="117"/>
      <c r="P39" s="117"/>
      <c r="Q39" s="118"/>
    </row>
    <row r="40" spans="1:39" ht="14.25" customHeight="1" thickBot="1">
      <c r="A40" s="116" t="s">
        <v>12</v>
      </c>
      <c r="B40" s="1494" t="s">
        <v>16</v>
      </c>
      <c r="C40" s="1495"/>
      <c r="D40" s="1495"/>
      <c r="E40" s="1495"/>
      <c r="F40" s="1495"/>
      <c r="G40" s="1722"/>
      <c r="H40" s="119">
        <f>H23+H31</f>
        <v>2450.7999999999997</v>
      </c>
      <c r="I40" s="119">
        <f t="shared" ref="I40:M40" si="10">I23+I31</f>
        <v>0</v>
      </c>
      <c r="J40" s="119">
        <f t="shared" si="10"/>
        <v>1323.6</v>
      </c>
      <c r="K40" s="119">
        <f t="shared" si="10"/>
        <v>25.8</v>
      </c>
      <c r="L40" s="119">
        <f t="shared" si="10"/>
        <v>2342</v>
      </c>
      <c r="M40" s="119">
        <f t="shared" si="10"/>
        <v>2410</v>
      </c>
      <c r="N40" s="71"/>
      <c r="O40" s="71"/>
      <c r="P40" s="71"/>
      <c r="Q40" s="72"/>
    </row>
    <row r="41" spans="1:39" ht="14.25" customHeight="1" thickBot="1">
      <c r="A41" s="156" t="s">
        <v>12</v>
      </c>
      <c r="B41" s="1659" t="s">
        <v>17</v>
      </c>
      <c r="C41" s="1511"/>
      <c r="D41" s="1511"/>
      <c r="E41" s="1511"/>
      <c r="F41" s="1511"/>
      <c r="G41" s="1511"/>
      <c r="H41" s="781">
        <f t="shared" ref="H41:M41" si="11">H40</f>
        <v>2450.7999999999997</v>
      </c>
      <c r="I41" s="781">
        <f t="shared" si="11"/>
        <v>0</v>
      </c>
      <c r="J41" s="782">
        <f t="shared" si="11"/>
        <v>1323.6</v>
      </c>
      <c r="K41" s="782">
        <f>K40</f>
        <v>25.8</v>
      </c>
      <c r="L41" s="781">
        <f t="shared" si="11"/>
        <v>2342</v>
      </c>
      <c r="M41" s="781">
        <f t="shared" si="11"/>
        <v>2410</v>
      </c>
      <c r="N41" s="1601"/>
      <c r="O41" s="1602"/>
      <c r="P41" s="1602"/>
      <c r="Q41" s="1603"/>
    </row>
    <row r="42" spans="1:39" s="26" customFormat="1" ht="15.75" customHeight="1">
      <c r="A42" s="174"/>
      <c r="B42" s="175"/>
      <c r="C42" s="175"/>
      <c r="D42" s="175"/>
      <c r="E42" s="175"/>
      <c r="N42" s="397"/>
      <c r="O42" s="397"/>
      <c r="P42" s="397"/>
      <c r="Q42" s="397"/>
      <c r="R42" s="25"/>
      <c r="S42" s="25"/>
      <c r="T42" s="25"/>
      <c r="U42" s="25"/>
      <c r="V42" s="25"/>
      <c r="W42" s="25"/>
      <c r="X42" s="25"/>
      <c r="Y42" s="25"/>
      <c r="Z42" s="25"/>
      <c r="AA42" s="25"/>
      <c r="AB42" s="25"/>
      <c r="AC42" s="25"/>
      <c r="AD42" s="25"/>
      <c r="AE42" s="25"/>
      <c r="AF42" s="25"/>
      <c r="AG42" s="25"/>
      <c r="AH42" s="25"/>
      <c r="AI42" s="25"/>
      <c r="AJ42" s="25"/>
      <c r="AK42" s="25"/>
      <c r="AL42" s="25"/>
      <c r="AM42" s="25"/>
    </row>
    <row r="43" spans="1:39" s="26" customFormat="1" ht="15.75" customHeight="1">
      <c r="A43" s="174"/>
      <c r="B43" s="175"/>
      <c r="C43" s="175"/>
      <c r="D43" s="175"/>
      <c r="E43" s="175"/>
      <c r="N43" s="397"/>
      <c r="O43" s="397"/>
      <c r="P43" s="397"/>
      <c r="Q43" s="397"/>
      <c r="R43" s="25"/>
      <c r="S43" s="25"/>
      <c r="T43" s="25"/>
      <c r="U43" s="25"/>
      <c r="V43" s="25"/>
      <c r="W43" s="25"/>
      <c r="X43" s="25"/>
      <c r="Y43" s="25"/>
      <c r="Z43" s="25"/>
      <c r="AA43" s="25"/>
      <c r="AB43" s="25"/>
      <c r="AC43" s="25"/>
      <c r="AD43" s="25"/>
      <c r="AE43" s="25"/>
      <c r="AF43" s="25"/>
      <c r="AG43" s="25"/>
      <c r="AH43" s="25"/>
      <c r="AI43" s="25"/>
      <c r="AJ43" s="25"/>
      <c r="AK43" s="25"/>
      <c r="AL43" s="25"/>
      <c r="AM43" s="25"/>
    </row>
    <row r="44" spans="1:39" s="26" customFormat="1" ht="15.75" customHeight="1" thickBot="1">
      <c r="A44" s="174"/>
      <c r="B44" s="175"/>
      <c r="C44" s="175"/>
      <c r="D44" s="175"/>
      <c r="E44" s="1505" t="s">
        <v>18</v>
      </c>
      <c r="F44" s="1604"/>
      <c r="G44" s="1604"/>
      <c r="H44" s="1604"/>
      <c r="I44" s="1604"/>
      <c r="J44" s="1604"/>
      <c r="K44" s="1604"/>
      <c r="L44" s="1604"/>
      <c r="M44" s="554"/>
      <c r="N44" s="397"/>
      <c r="O44" s="397"/>
      <c r="P44" s="397"/>
      <c r="Q44" s="397"/>
      <c r="R44" s="25"/>
      <c r="S44" s="25"/>
      <c r="T44" s="25"/>
      <c r="U44" s="25"/>
      <c r="V44" s="25"/>
      <c r="W44" s="25"/>
      <c r="X44" s="25"/>
      <c r="Y44" s="25"/>
      <c r="Z44" s="25"/>
      <c r="AA44" s="25"/>
      <c r="AB44" s="25"/>
      <c r="AC44" s="25"/>
      <c r="AD44" s="25"/>
      <c r="AE44" s="25"/>
      <c r="AF44" s="25"/>
      <c r="AG44" s="25"/>
      <c r="AH44" s="25"/>
      <c r="AI44" s="25"/>
      <c r="AJ44" s="25"/>
      <c r="AK44" s="25"/>
      <c r="AL44" s="25"/>
      <c r="AM44" s="25"/>
    </row>
    <row r="45" spans="1:39" ht="37.5" customHeight="1" thickBot="1">
      <c r="C45" s="1491" t="s">
        <v>19</v>
      </c>
      <c r="D45" s="1492"/>
      <c r="E45" s="1492"/>
      <c r="F45" s="1492"/>
      <c r="G45" s="1493"/>
      <c r="H45" s="1435" t="s">
        <v>141</v>
      </c>
      <c r="I45" s="1436"/>
      <c r="J45" s="1436"/>
      <c r="K45" s="1437"/>
      <c r="L45" s="5"/>
      <c r="M45" s="5"/>
    </row>
    <row r="46" spans="1:39" ht="14.1" customHeight="1" thickBot="1">
      <c r="C46" s="1471" t="s">
        <v>20</v>
      </c>
      <c r="D46" s="1723"/>
      <c r="E46" s="1723"/>
      <c r="F46" s="1723"/>
      <c r="G46" s="1724"/>
      <c r="H46" s="1474">
        <f>H47+H48+H49+H50+H51</f>
        <v>2450.8000000000002</v>
      </c>
      <c r="I46" s="1475"/>
      <c r="J46" s="1475"/>
      <c r="K46" s="1476"/>
      <c r="L46" s="5"/>
      <c r="M46" s="5"/>
    </row>
    <row r="47" spans="1:39" ht="14.1" customHeight="1">
      <c r="C47" s="1507" t="s">
        <v>128</v>
      </c>
      <c r="D47" s="1725"/>
      <c r="E47" s="1725"/>
      <c r="F47" s="1725"/>
      <c r="G47" s="1726"/>
      <c r="H47" s="1457">
        <v>2268.8000000000002</v>
      </c>
      <c r="I47" s="1458"/>
      <c r="J47" s="1458"/>
      <c r="K47" s="1459"/>
      <c r="L47" s="5"/>
      <c r="M47" s="5"/>
    </row>
    <row r="48" spans="1:39" ht="22.5" customHeight="1">
      <c r="C48" s="1484" t="s">
        <v>129</v>
      </c>
      <c r="D48" s="1727"/>
      <c r="E48" s="1727"/>
      <c r="F48" s="1727"/>
      <c r="G48" s="1728"/>
      <c r="H48" s="1487">
        <v>0</v>
      </c>
      <c r="I48" s="1477"/>
      <c r="J48" s="1477"/>
      <c r="K48" s="1478"/>
      <c r="L48" s="5"/>
      <c r="M48" s="5"/>
    </row>
    <row r="49" spans="3:20" ht="14.1" customHeight="1">
      <c r="C49" s="1465" t="s">
        <v>590</v>
      </c>
      <c r="D49" s="1579"/>
      <c r="E49" s="1579"/>
      <c r="F49" s="1579"/>
      <c r="G49" s="1729"/>
      <c r="H49" s="1487">
        <v>143</v>
      </c>
      <c r="I49" s="1477"/>
      <c r="J49" s="1477"/>
      <c r="K49" s="1478"/>
      <c r="L49" s="5"/>
      <c r="M49" s="5"/>
    </row>
    <row r="50" spans="3:20" ht="20.399999999999999" customHeight="1">
      <c r="C50" s="1465" t="s">
        <v>810</v>
      </c>
      <c r="D50" s="1579"/>
      <c r="E50" s="1579"/>
      <c r="F50" s="1579"/>
      <c r="G50" s="1729"/>
      <c r="H50" s="1487">
        <v>39</v>
      </c>
      <c r="I50" s="1477"/>
      <c r="J50" s="1477"/>
      <c r="K50" s="1478"/>
      <c r="L50" s="5"/>
      <c r="M50" s="5"/>
    </row>
    <row r="51" spans="3:20" ht="12.75" customHeight="1" thickBot="1">
      <c r="C51" s="1484" t="s">
        <v>131</v>
      </c>
      <c r="D51" s="1727"/>
      <c r="E51" s="1727"/>
      <c r="F51" s="1727"/>
      <c r="G51" s="1728"/>
      <c r="H51" s="1487">
        <v>0</v>
      </c>
      <c r="I51" s="1477"/>
      <c r="J51" s="1477"/>
      <c r="K51" s="1478"/>
      <c r="L51" s="5"/>
      <c r="M51" s="5"/>
    </row>
    <row r="52" spans="3:20" ht="14.1" customHeight="1" thickBot="1">
      <c r="C52" s="1471" t="s">
        <v>21</v>
      </c>
      <c r="D52" s="1723"/>
      <c r="E52" s="1723"/>
      <c r="F52" s="1723"/>
      <c r="G52" s="1724"/>
      <c r="H52" s="1474">
        <f>H53+H54+H55+H56+H57</f>
        <v>0</v>
      </c>
      <c r="I52" s="1475"/>
      <c r="J52" s="1475"/>
      <c r="K52" s="1476"/>
      <c r="L52" s="5"/>
      <c r="M52" s="5"/>
    </row>
    <row r="53" spans="3:20" ht="14.1" customHeight="1">
      <c r="C53" s="1468" t="s">
        <v>132</v>
      </c>
      <c r="D53" s="1730"/>
      <c r="E53" s="1730"/>
      <c r="F53" s="1730"/>
      <c r="G53" s="1731"/>
      <c r="H53" s="1482">
        <v>0</v>
      </c>
      <c r="I53" s="1482"/>
      <c r="J53" s="1482"/>
      <c r="K53" s="1483"/>
      <c r="L53" s="5"/>
      <c r="M53" s="5"/>
    </row>
    <row r="54" spans="3:20" ht="14.1" customHeight="1">
      <c r="C54" s="1702" t="s">
        <v>292</v>
      </c>
      <c r="D54" s="1703"/>
      <c r="E54" s="1703"/>
      <c r="F54" s="1703"/>
      <c r="G54" s="1704"/>
      <c r="H54" s="1477">
        <v>0</v>
      </c>
      <c r="I54" s="1477"/>
      <c r="J54" s="1477"/>
      <c r="K54" s="1478"/>
      <c r="L54" s="5"/>
      <c r="M54" s="5"/>
    </row>
    <row r="55" spans="3:20" ht="14.1" customHeight="1">
      <c r="C55" s="1479" t="s">
        <v>133</v>
      </c>
      <c r="D55" s="1480"/>
      <c r="E55" s="1480"/>
      <c r="F55" s="1480"/>
      <c r="G55" s="1481"/>
      <c r="H55" s="1477">
        <v>0</v>
      </c>
      <c r="I55" s="1477"/>
      <c r="J55" s="1477"/>
      <c r="K55" s="1478"/>
      <c r="L55" s="5"/>
      <c r="M55" s="5"/>
    </row>
    <row r="56" spans="3:20" ht="14.1" customHeight="1">
      <c r="C56" s="1662" t="s">
        <v>289</v>
      </c>
      <c r="D56" s="1663"/>
      <c r="E56" s="1663"/>
      <c r="F56" s="1663"/>
      <c r="G56" s="1664"/>
      <c r="H56" s="1477">
        <v>0</v>
      </c>
      <c r="I56" s="1477"/>
      <c r="J56" s="1477"/>
      <c r="K56" s="1478"/>
      <c r="L56" s="5"/>
      <c r="M56" s="5"/>
    </row>
    <row r="57" spans="3:20" ht="14.1" customHeight="1" thickBot="1">
      <c r="C57" s="1465" t="s">
        <v>134</v>
      </c>
      <c r="D57" s="1579"/>
      <c r="E57" s="1579"/>
      <c r="F57" s="1579"/>
      <c r="G57" s="1580"/>
      <c r="H57" s="1477">
        <v>0</v>
      </c>
      <c r="I57" s="1477"/>
      <c r="J57" s="1477"/>
      <c r="K57" s="1478"/>
      <c r="L57" s="5"/>
      <c r="M57" s="5"/>
    </row>
    <row r="58" spans="3:20" ht="14.1" customHeight="1" thickBot="1">
      <c r="C58" s="1460" t="s">
        <v>22</v>
      </c>
      <c r="D58" s="1732"/>
      <c r="E58" s="1732"/>
      <c r="F58" s="1732"/>
      <c r="G58" s="1733"/>
      <c r="H58" s="1463">
        <f>H52+H46</f>
        <v>2450.8000000000002</v>
      </c>
      <c r="I58" s="1463"/>
      <c r="J58" s="1463"/>
      <c r="K58" s="1464"/>
    </row>
    <row r="62" spans="3:20" ht="15.6">
      <c r="E62" s="27"/>
    </row>
    <row r="64" spans="3:20" ht="13.2">
      <c r="D64" s="6"/>
      <c r="E64" s="6"/>
      <c r="F64" s="6"/>
      <c r="G64" s="6"/>
      <c r="H64" s="6"/>
      <c r="I64" s="6"/>
      <c r="J64" s="6"/>
      <c r="K64" s="6"/>
      <c r="L64" s="6"/>
      <c r="M64" s="6"/>
      <c r="N64" s="6"/>
      <c r="O64" s="6"/>
      <c r="P64" s="6"/>
      <c r="Q64" s="6"/>
      <c r="R64" s="6"/>
      <c r="S64" s="6"/>
      <c r="T64" s="6"/>
    </row>
    <row r="66" spans="5:5" ht="15.6">
      <c r="E66" s="27"/>
    </row>
  </sheetData>
  <mergeCells count="100">
    <mergeCell ref="C58:G58"/>
    <mergeCell ref="H58:K58"/>
    <mergeCell ref="C55:G55"/>
    <mergeCell ref="H55:K55"/>
    <mergeCell ref="C56:G56"/>
    <mergeCell ref="H56:K56"/>
    <mergeCell ref="C57:G57"/>
    <mergeCell ref="H57:K57"/>
    <mergeCell ref="C52:G52"/>
    <mergeCell ref="H52:K52"/>
    <mergeCell ref="C53:G53"/>
    <mergeCell ref="H53:K53"/>
    <mergeCell ref="C54:G54"/>
    <mergeCell ref="H54:K54"/>
    <mergeCell ref="C49:G49"/>
    <mergeCell ref="H49:K49"/>
    <mergeCell ref="C50:G50"/>
    <mergeCell ref="H50:K50"/>
    <mergeCell ref="C51:G51"/>
    <mergeCell ref="H51:K51"/>
    <mergeCell ref="C46:G46"/>
    <mergeCell ref="H46:K46"/>
    <mergeCell ref="C47:G47"/>
    <mergeCell ref="H47:K47"/>
    <mergeCell ref="C48:G48"/>
    <mergeCell ref="H48:K48"/>
    <mergeCell ref="C45:G45"/>
    <mergeCell ref="H45:K45"/>
    <mergeCell ref="N33:N34"/>
    <mergeCell ref="A36:A37"/>
    <mergeCell ref="B36:B37"/>
    <mergeCell ref="C36:C37"/>
    <mergeCell ref="D36:D38"/>
    <mergeCell ref="E36:E38"/>
    <mergeCell ref="F36:F38"/>
    <mergeCell ref="N36:N37"/>
    <mergeCell ref="C39:G39"/>
    <mergeCell ref="B40:G40"/>
    <mergeCell ref="B41:G41"/>
    <mergeCell ref="N41:Q41"/>
    <mergeCell ref="E44:L44"/>
    <mergeCell ref="A28:A30"/>
    <mergeCell ref="D28:D30"/>
    <mergeCell ref="C31:G31"/>
    <mergeCell ref="C32:Q32"/>
    <mergeCell ref="A33:A34"/>
    <mergeCell ref="B33:B34"/>
    <mergeCell ref="C33:C34"/>
    <mergeCell ref="D33:D34"/>
    <mergeCell ref="E33:E35"/>
    <mergeCell ref="F33:F35"/>
    <mergeCell ref="C23:G23"/>
    <mergeCell ref="C24:Q24"/>
    <mergeCell ref="A25:A26"/>
    <mergeCell ref="B25:B26"/>
    <mergeCell ref="C25:C26"/>
    <mergeCell ref="D25:D27"/>
    <mergeCell ref="E25:E27"/>
    <mergeCell ref="F25:F27"/>
    <mergeCell ref="N25:N26"/>
    <mergeCell ref="E18:E19"/>
    <mergeCell ref="F18:F19"/>
    <mergeCell ref="A20:A21"/>
    <mergeCell ref="B20:B21"/>
    <mergeCell ref="C20:C21"/>
    <mergeCell ref="D20:D22"/>
    <mergeCell ref="E20:E22"/>
    <mergeCell ref="F20:F22"/>
    <mergeCell ref="A14:A16"/>
    <mergeCell ref="B14:B16"/>
    <mergeCell ref="C14:C16"/>
    <mergeCell ref="D14:D16"/>
    <mergeCell ref="E14:E16"/>
    <mergeCell ref="A10:A12"/>
    <mergeCell ref="B10:B12"/>
    <mergeCell ref="C10:C12"/>
    <mergeCell ref="D10:D12"/>
    <mergeCell ref="E10:E12"/>
    <mergeCell ref="N6:N7"/>
    <mergeCell ref="O6:Q6"/>
    <mergeCell ref="F14:F16"/>
    <mergeCell ref="B8:Q8"/>
    <mergeCell ref="C9:Q9"/>
    <mergeCell ref="F10:F12"/>
    <mergeCell ref="L1:Q1"/>
    <mergeCell ref="D3:W3"/>
    <mergeCell ref="A5:A7"/>
    <mergeCell ref="B5:B7"/>
    <mergeCell ref="C5:C7"/>
    <mergeCell ref="D5:D7"/>
    <mergeCell ref="E5:E7"/>
    <mergeCell ref="F5:F7"/>
    <mergeCell ref="G5:G7"/>
    <mergeCell ref="H5:K5"/>
    <mergeCell ref="L5:L7"/>
    <mergeCell ref="M5:M7"/>
    <mergeCell ref="N5:Q5"/>
    <mergeCell ref="H6:H7"/>
    <mergeCell ref="I6:J6"/>
    <mergeCell ref="K6:K7"/>
  </mergeCells>
  <pageMargins left="0.75" right="0.75" top="1" bottom="1" header="0.5" footer="0.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07"/>
  <sheetViews>
    <sheetView topLeftCell="A76" zoomScaleNormal="100" workbookViewId="0">
      <selection activeCell="N90" sqref="N90"/>
    </sheetView>
  </sheetViews>
  <sheetFormatPr defaultColWidth="9.109375" defaultRowHeight="10.199999999999999"/>
  <cols>
    <col min="1" max="1" width="2.6640625" style="784" customWidth="1"/>
    <col min="2" max="3" width="2.5546875" style="784" customWidth="1"/>
    <col min="4" max="4" width="25.44140625" style="784" customWidth="1"/>
    <col min="5" max="5" width="7.33203125" style="787" customWidth="1"/>
    <col min="6" max="6" width="3.5546875" style="784" customWidth="1"/>
    <col min="7" max="7" width="5.88671875" style="786" customWidth="1"/>
    <col min="8" max="8" width="7.33203125" style="784" customWidth="1"/>
    <col min="9" max="9" width="5" style="784" customWidth="1"/>
    <col min="10" max="10" width="5.5546875" style="784" customWidth="1"/>
    <col min="11" max="11" width="5.44140625" style="784" customWidth="1"/>
    <col min="12" max="12" width="6.5546875" style="784" customWidth="1"/>
    <col min="13" max="13" width="7.109375" style="784" customWidth="1"/>
    <col min="14" max="14" width="22.5546875" style="784" customWidth="1"/>
    <col min="15" max="15" width="5.109375" style="785" customWidth="1"/>
    <col min="16" max="16" width="4.5546875" style="784" customWidth="1"/>
    <col min="17" max="17" width="4.88671875" style="784" customWidth="1"/>
    <col min="18" max="16384" width="9.109375" style="783"/>
  </cols>
  <sheetData>
    <row r="1" spans="1:23" ht="60.6" customHeight="1">
      <c r="L1" s="1581"/>
      <c r="M1" s="1582"/>
      <c r="N1" s="1582"/>
      <c r="O1" s="1582"/>
      <c r="P1" s="1582"/>
      <c r="Q1" s="1582"/>
    </row>
    <row r="2" spans="1:23" ht="15.75" customHeight="1">
      <c r="D2" s="937" t="s">
        <v>656</v>
      </c>
      <c r="E2" s="938"/>
      <c r="F2" s="937"/>
      <c r="G2" s="936"/>
      <c r="L2" s="935"/>
      <c r="M2" s="934"/>
      <c r="N2" s="934"/>
      <c r="O2" s="934"/>
      <c r="P2" s="934"/>
      <c r="Q2" s="934"/>
    </row>
    <row r="3" spans="1:23" ht="14.25" customHeight="1" thickBot="1">
      <c r="A3" s="933"/>
      <c r="B3" s="932"/>
      <c r="C3" s="932"/>
      <c r="D3" s="1897" t="s">
        <v>57</v>
      </c>
      <c r="E3" s="1897"/>
      <c r="F3" s="1897"/>
      <c r="G3" s="1897"/>
      <c r="H3" s="1897"/>
      <c r="I3" s="1897"/>
      <c r="J3" s="1897"/>
      <c r="K3" s="1897"/>
      <c r="L3" s="1897"/>
      <c r="M3" s="1897"/>
      <c r="N3" s="1897"/>
      <c r="O3" s="1897"/>
      <c r="P3" s="1897"/>
      <c r="Q3" s="1897"/>
      <c r="R3" s="1897"/>
      <c r="S3" s="1897"/>
      <c r="T3" s="1897"/>
      <c r="U3" s="1897"/>
      <c r="V3" s="1897"/>
      <c r="W3" s="1897"/>
    </row>
    <row r="4" spans="1:23" ht="36.75" customHeight="1">
      <c r="A4" s="1831" t="s">
        <v>0</v>
      </c>
      <c r="B4" s="1834" t="s">
        <v>1</v>
      </c>
      <c r="C4" s="1834" t="s">
        <v>2</v>
      </c>
      <c r="D4" s="1863" t="s">
        <v>3</v>
      </c>
      <c r="E4" s="1866" t="s">
        <v>4</v>
      </c>
      <c r="F4" s="1869" t="s">
        <v>5</v>
      </c>
      <c r="G4" s="1837" t="s">
        <v>6</v>
      </c>
      <c r="H4" s="1813" t="s">
        <v>137</v>
      </c>
      <c r="I4" s="1814"/>
      <c r="J4" s="1814"/>
      <c r="K4" s="1815"/>
      <c r="L4" s="1885" t="s">
        <v>293</v>
      </c>
      <c r="M4" s="1888" t="s">
        <v>294</v>
      </c>
      <c r="N4" s="1891" t="s">
        <v>23</v>
      </c>
      <c r="O4" s="1892"/>
      <c r="P4" s="1892"/>
      <c r="Q4" s="1893"/>
    </row>
    <row r="5" spans="1:23" ht="15" customHeight="1">
      <c r="A5" s="1832"/>
      <c r="B5" s="1835"/>
      <c r="C5" s="1835"/>
      <c r="D5" s="1864"/>
      <c r="E5" s="1867"/>
      <c r="F5" s="1870"/>
      <c r="G5" s="1838"/>
      <c r="H5" s="1840" t="s">
        <v>7</v>
      </c>
      <c r="I5" s="1847" t="s">
        <v>8</v>
      </c>
      <c r="J5" s="1847"/>
      <c r="K5" s="1848" t="s">
        <v>9</v>
      </c>
      <c r="L5" s="1886"/>
      <c r="M5" s="1889"/>
      <c r="N5" s="1829" t="s">
        <v>56</v>
      </c>
      <c r="O5" s="1883" t="s">
        <v>10</v>
      </c>
      <c r="P5" s="1883"/>
      <c r="Q5" s="1884"/>
    </row>
    <row r="6" spans="1:23" ht="95.4" customHeight="1" thickBot="1">
      <c r="A6" s="1833"/>
      <c r="B6" s="1836"/>
      <c r="C6" s="1836"/>
      <c r="D6" s="1865"/>
      <c r="E6" s="1868"/>
      <c r="F6" s="1871"/>
      <c r="G6" s="1839"/>
      <c r="H6" s="1841"/>
      <c r="I6" s="931" t="s">
        <v>7</v>
      </c>
      <c r="J6" s="930" t="s">
        <v>11</v>
      </c>
      <c r="K6" s="1849"/>
      <c r="L6" s="1887"/>
      <c r="M6" s="1890"/>
      <c r="N6" s="1830"/>
      <c r="O6" s="929" t="s">
        <v>125</v>
      </c>
      <c r="P6" s="929" t="s">
        <v>126</v>
      </c>
      <c r="Q6" s="928" t="s">
        <v>140</v>
      </c>
    </row>
    <row r="7" spans="1:23" ht="17.399999999999999" customHeight="1" thickBot="1">
      <c r="A7" s="852" t="s">
        <v>12</v>
      </c>
      <c r="B7" s="1857" t="s">
        <v>655</v>
      </c>
      <c r="C7" s="1858"/>
      <c r="D7" s="1858"/>
      <c r="E7" s="1858"/>
      <c r="F7" s="1858"/>
      <c r="G7" s="1858"/>
      <c r="H7" s="1858"/>
      <c r="I7" s="1858"/>
      <c r="J7" s="1858"/>
      <c r="K7" s="1858"/>
      <c r="L7" s="1858"/>
      <c r="M7" s="1858"/>
      <c r="N7" s="1858"/>
      <c r="O7" s="1858"/>
      <c r="P7" s="1858"/>
      <c r="Q7" s="1859"/>
    </row>
    <row r="8" spans="1:23" ht="16.8" customHeight="1" thickBot="1">
      <c r="A8" s="826" t="s">
        <v>12</v>
      </c>
      <c r="B8" s="846" t="s">
        <v>12</v>
      </c>
      <c r="C8" s="1860" t="s">
        <v>654</v>
      </c>
      <c r="D8" s="1861"/>
      <c r="E8" s="1861"/>
      <c r="F8" s="1861"/>
      <c r="G8" s="1861"/>
      <c r="H8" s="1861"/>
      <c r="I8" s="1861"/>
      <c r="J8" s="1861"/>
      <c r="K8" s="1861"/>
      <c r="L8" s="1861"/>
      <c r="M8" s="1861"/>
      <c r="N8" s="1861"/>
      <c r="O8" s="1861"/>
      <c r="P8" s="1861"/>
      <c r="Q8" s="1862"/>
    </row>
    <row r="9" spans="1:23" ht="33.75" customHeight="1">
      <c r="A9" s="1842" t="s">
        <v>12</v>
      </c>
      <c r="B9" s="1844" t="s">
        <v>12</v>
      </c>
      <c r="C9" s="1802" t="s">
        <v>12</v>
      </c>
      <c r="D9" s="1880" t="s">
        <v>653</v>
      </c>
      <c r="E9" s="1753" t="s">
        <v>89</v>
      </c>
      <c r="F9" s="1894" t="s">
        <v>261</v>
      </c>
      <c r="G9" s="879" t="s">
        <v>61</v>
      </c>
      <c r="H9" s="888">
        <v>9948.7000000000007</v>
      </c>
      <c r="I9" s="814">
        <v>0</v>
      </c>
      <c r="J9" s="878">
        <v>0</v>
      </c>
      <c r="K9" s="813">
        <v>89.2</v>
      </c>
      <c r="L9" s="887">
        <v>9900</v>
      </c>
      <c r="M9" s="921">
        <v>9950</v>
      </c>
      <c r="N9" s="927" t="s">
        <v>652</v>
      </c>
      <c r="O9" s="919">
        <v>29</v>
      </c>
      <c r="P9" s="919">
        <v>29</v>
      </c>
      <c r="Q9" s="918">
        <v>29</v>
      </c>
    </row>
    <row r="10" spans="1:23" ht="26.25" customHeight="1">
      <c r="A10" s="1791"/>
      <c r="B10" s="1845"/>
      <c r="C10" s="1803"/>
      <c r="D10" s="1881"/>
      <c r="E10" s="1817"/>
      <c r="F10" s="1895"/>
      <c r="G10" s="911" t="s">
        <v>61</v>
      </c>
      <c r="H10" s="871"/>
      <c r="I10" s="872"/>
      <c r="J10" s="871"/>
      <c r="K10" s="926"/>
      <c r="L10" s="882"/>
      <c r="M10" s="896"/>
      <c r="N10" s="925" t="s">
        <v>651</v>
      </c>
      <c r="O10" s="924">
        <v>3382</v>
      </c>
      <c r="P10" s="924">
        <v>3400</v>
      </c>
      <c r="Q10" s="923">
        <v>3450</v>
      </c>
    </row>
    <row r="11" spans="1:23" ht="25.8" customHeight="1" thickBot="1">
      <c r="A11" s="1843"/>
      <c r="B11" s="1846"/>
      <c r="C11" s="1804"/>
      <c r="D11" s="1882"/>
      <c r="E11" s="1824"/>
      <c r="F11" s="1896"/>
      <c r="G11" s="910" t="s">
        <v>13</v>
      </c>
      <c r="H11" s="864">
        <f>SUM(H9:H10)</f>
        <v>9948.7000000000007</v>
      </c>
      <c r="I11" s="864">
        <f>SUM(I9:I9)</f>
        <v>0</v>
      </c>
      <c r="J11" s="864">
        <f>SUM(J9:J9)</f>
        <v>0</v>
      </c>
      <c r="K11" s="863">
        <f>SUM(K9:K9)</f>
        <v>89.2</v>
      </c>
      <c r="L11" s="862">
        <f>SUM(L9:L9)</f>
        <v>9900</v>
      </c>
      <c r="M11" s="917">
        <f>SUM(M9:M9)</f>
        <v>9950</v>
      </c>
      <c r="N11" s="922"/>
      <c r="O11" s="915"/>
      <c r="P11" s="915"/>
      <c r="Q11" s="914"/>
    </row>
    <row r="12" spans="1:23" ht="28.8" customHeight="1">
      <c r="A12" s="1842" t="s">
        <v>12</v>
      </c>
      <c r="B12" s="1844" t="s">
        <v>12</v>
      </c>
      <c r="C12" s="1802" t="s">
        <v>14</v>
      </c>
      <c r="D12" s="1880" t="s">
        <v>650</v>
      </c>
      <c r="E12" s="1753" t="s">
        <v>89</v>
      </c>
      <c r="F12" s="1894" t="s">
        <v>261</v>
      </c>
      <c r="G12" s="879" t="s">
        <v>109</v>
      </c>
      <c r="H12" s="888">
        <v>4047.1</v>
      </c>
      <c r="I12" s="814">
        <v>0</v>
      </c>
      <c r="J12" s="878">
        <v>0</v>
      </c>
      <c r="K12" s="813">
        <v>3</v>
      </c>
      <c r="L12" s="887">
        <v>4100</v>
      </c>
      <c r="M12" s="921">
        <v>4500</v>
      </c>
      <c r="N12" s="920" t="s">
        <v>649</v>
      </c>
      <c r="O12" s="919">
        <v>1062</v>
      </c>
      <c r="P12" s="919">
        <v>1100</v>
      </c>
      <c r="Q12" s="918">
        <v>1100</v>
      </c>
    </row>
    <row r="13" spans="1:23" ht="33" customHeight="1" thickBot="1">
      <c r="A13" s="1843"/>
      <c r="B13" s="1846"/>
      <c r="C13" s="1804"/>
      <c r="D13" s="1882"/>
      <c r="E13" s="1824"/>
      <c r="F13" s="1896"/>
      <c r="G13" s="910" t="s">
        <v>13</v>
      </c>
      <c r="H13" s="864">
        <f>SUM(H12)</f>
        <v>4047.1</v>
      </c>
      <c r="I13" s="864">
        <f>SUM(I12:I12)</f>
        <v>0</v>
      </c>
      <c r="J13" s="864">
        <f>SUM(J12:J12)</f>
        <v>0</v>
      </c>
      <c r="K13" s="863">
        <f>SUM(K12:K12)</f>
        <v>3</v>
      </c>
      <c r="L13" s="839">
        <f>SUM(L12:L12)</f>
        <v>4100</v>
      </c>
      <c r="M13" s="917">
        <f>SUM(M12:M12)</f>
        <v>4500</v>
      </c>
      <c r="N13" s="916" t="s">
        <v>648</v>
      </c>
      <c r="O13" s="915">
        <v>610</v>
      </c>
      <c r="P13" s="915">
        <v>600</v>
      </c>
      <c r="Q13" s="914">
        <v>590</v>
      </c>
    </row>
    <row r="14" spans="1:23" ht="27" customHeight="1" thickBot="1">
      <c r="A14" s="826" t="s">
        <v>12</v>
      </c>
      <c r="B14" s="859" t="s">
        <v>12</v>
      </c>
      <c r="C14" s="1825" t="s">
        <v>15</v>
      </c>
      <c r="D14" s="1826"/>
      <c r="E14" s="1826"/>
      <c r="F14" s="1826"/>
      <c r="G14" s="1828"/>
      <c r="H14" s="857">
        <f t="shared" ref="H14:M14" si="0">H11+H13</f>
        <v>13995.800000000001</v>
      </c>
      <c r="I14" s="857">
        <f t="shared" si="0"/>
        <v>0</v>
      </c>
      <c r="J14" s="857">
        <f t="shared" si="0"/>
        <v>0</v>
      </c>
      <c r="K14" s="857">
        <f t="shared" si="0"/>
        <v>92.2</v>
      </c>
      <c r="L14" s="857">
        <f t="shared" si="0"/>
        <v>14000</v>
      </c>
      <c r="M14" s="857">
        <f t="shared" si="0"/>
        <v>14450</v>
      </c>
      <c r="N14" s="856"/>
      <c r="O14" s="855"/>
      <c r="P14" s="855"/>
      <c r="Q14" s="854"/>
    </row>
    <row r="15" spans="1:23" ht="26.4" customHeight="1" thickBot="1">
      <c r="A15" s="826" t="s">
        <v>12</v>
      </c>
      <c r="B15" s="846" t="s">
        <v>14</v>
      </c>
      <c r="C15" s="1850" t="s">
        <v>647</v>
      </c>
      <c r="D15" s="1851"/>
      <c r="E15" s="1851"/>
      <c r="F15" s="1851"/>
      <c r="G15" s="1851"/>
      <c r="H15" s="1851"/>
      <c r="I15" s="1851"/>
      <c r="J15" s="1851"/>
      <c r="K15" s="1851"/>
      <c r="L15" s="1851"/>
      <c r="M15" s="1851"/>
      <c r="N15" s="1851"/>
      <c r="O15" s="1851"/>
      <c r="P15" s="1851"/>
      <c r="Q15" s="1852"/>
    </row>
    <row r="16" spans="1:23" ht="12.75" customHeight="1">
      <c r="A16" s="1793" t="s">
        <v>12</v>
      </c>
      <c r="B16" s="1798" t="s">
        <v>14</v>
      </c>
      <c r="C16" s="1802" t="s">
        <v>12</v>
      </c>
      <c r="D16" s="1805" t="s">
        <v>646</v>
      </c>
      <c r="E16" s="1910" t="s">
        <v>89</v>
      </c>
      <c r="F16" s="1913" t="s">
        <v>261</v>
      </c>
      <c r="G16" s="879" t="s">
        <v>61</v>
      </c>
      <c r="H16" s="888">
        <v>5319.8</v>
      </c>
      <c r="I16" s="814">
        <v>0</v>
      </c>
      <c r="J16" s="878">
        <v>0</v>
      </c>
      <c r="K16" s="813">
        <v>79</v>
      </c>
      <c r="L16" s="887">
        <v>5300</v>
      </c>
      <c r="M16" s="887">
        <v>5350</v>
      </c>
      <c r="N16" s="1914" t="s">
        <v>645</v>
      </c>
      <c r="O16" s="913" t="s">
        <v>263</v>
      </c>
      <c r="P16" s="913" t="s">
        <v>261</v>
      </c>
      <c r="Q16" s="912" t="s">
        <v>259</v>
      </c>
      <c r="R16" s="837"/>
      <c r="T16" s="819"/>
    </row>
    <row r="17" spans="1:20" ht="10.199999999999999" customHeight="1">
      <c r="A17" s="1801"/>
      <c r="B17" s="1799"/>
      <c r="C17" s="1803"/>
      <c r="D17" s="1806"/>
      <c r="E17" s="1911"/>
      <c r="F17" s="1895"/>
      <c r="G17" s="911" t="s">
        <v>136</v>
      </c>
      <c r="H17" s="871">
        <v>1477</v>
      </c>
      <c r="I17" s="872"/>
      <c r="J17" s="871"/>
      <c r="K17" s="870"/>
      <c r="L17" s="882">
        <v>1550</v>
      </c>
      <c r="M17" s="882">
        <v>1550</v>
      </c>
      <c r="N17" s="1915"/>
      <c r="O17" s="868"/>
      <c r="P17" s="868"/>
      <c r="Q17" s="867"/>
      <c r="R17" s="837"/>
      <c r="T17" s="819"/>
    </row>
    <row r="18" spans="1:20" ht="11.25" customHeight="1">
      <c r="A18" s="1801"/>
      <c r="B18" s="1799"/>
      <c r="C18" s="1803"/>
      <c r="D18" s="1806"/>
      <c r="E18" s="1911"/>
      <c r="F18" s="1895"/>
      <c r="G18" s="911" t="s">
        <v>136</v>
      </c>
      <c r="H18" s="871">
        <v>4.4000000000000004</v>
      </c>
      <c r="I18" s="872"/>
      <c r="J18" s="871"/>
      <c r="K18" s="870">
        <v>12</v>
      </c>
      <c r="L18" s="882">
        <v>0</v>
      </c>
      <c r="M18" s="869">
        <v>0</v>
      </c>
      <c r="N18" s="1916"/>
      <c r="O18" s="868"/>
      <c r="P18" s="868"/>
      <c r="Q18" s="867"/>
      <c r="T18" s="819"/>
    </row>
    <row r="19" spans="1:20" ht="40.5" customHeight="1" thickBot="1">
      <c r="A19" s="1794"/>
      <c r="B19" s="1800"/>
      <c r="C19" s="1804"/>
      <c r="D19" s="1807"/>
      <c r="E19" s="1912"/>
      <c r="F19" s="1912"/>
      <c r="G19" s="910" t="s">
        <v>13</v>
      </c>
      <c r="H19" s="864">
        <f t="shared" ref="H19:M19" si="1">H16+H18+H17</f>
        <v>6801.2</v>
      </c>
      <c r="I19" s="864">
        <f t="shared" si="1"/>
        <v>0</v>
      </c>
      <c r="J19" s="864">
        <f t="shared" si="1"/>
        <v>0</v>
      </c>
      <c r="K19" s="864">
        <f t="shared" si="1"/>
        <v>91</v>
      </c>
      <c r="L19" s="864">
        <f t="shared" si="1"/>
        <v>6850</v>
      </c>
      <c r="M19" s="864">
        <f t="shared" si="1"/>
        <v>6900</v>
      </c>
      <c r="N19" s="909" t="s">
        <v>644</v>
      </c>
      <c r="O19" s="861" t="s">
        <v>643</v>
      </c>
      <c r="P19" s="861" t="s">
        <v>642</v>
      </c>
      <c r="Q19" s="860" t="s">
        <v>641</v>
      </c>
      <c r="T19" s="819"/>
    </row>
    <row r="20" spans="1:20" ht="15.75" customHeight="1">
      <c r="A20" s="1790" t="s">
        <v>12</v>
      </c>
      <c r="B20" s="1898" t="s">
        <v>14</v>
      </c>
      <c r="C20" s="1875" t="s">
        <v>14</v>
      </c>
      <c r="D20" s="1877" t="s">
        <v>640</v>
      </c>
      <c r="E20" s="1853" t="s">
        <v>89</v>
      </c>
      <c r="F20" s="1872" t="s">
        <v>261</v>
      </c>
      <c r="G20" s="879" t="s">
        <v>109</v>
      </c>
      <c r="H20" s="888">
        <v>13433.8</v>
      </c>
      <c r="I20" s="814">
        <v>0</v>
      </c>
      <c r="J20" s="878">
        <v>0</v>
      </c>
      <c r="K20" s="813">
        <v>19</v>
      </c>
      <c r="L20" s="887">
        <v>13500</v>
      </c>
      <c r="M20" s="812">
        <v>13550</v>
      </c>
      <c r="N20" s="908" t="s">
        <v>603</v>
      </c>
      <c r="O20" s="907" t="s">
        <v>639</v>
      </c>
      <c r="P20" s="907" t="s">
        <v>638</v>
      </c>
      <c r="Q20" s="906" t="s">
        <v>637</v>
      </c>
      <c r="R20" s="837"/>
      <c r="T20" s="819"/>
    </row>
    <row r="21" spans="1:20" ht="15.75" customHeight="1">
      <c r="A21" s="1791"/>
      <c r="B21" s="1799"/>
      <c r="C21" s="1803"/>
      <c r="D21" s="1878"/>
      <c r="E21" s="1817"/>
      <c r="F21" s="1873"/>
      <c r="G21" s="885" t="s">
        <v>109</v>
      </c>
      <c r="H21" s="871">
        <v>0</v>
      </c>
      <c r="I21" s="872"/>
      <c r="J21" s="871"/>
      <c r="K21" s="870"/>
      <c r="L21" s="882">
        <v>0</v>
      </c>
      <c r="M21" s="869">
        <v>0</v>
      </c>
      <c r="N21" s="905"/>
      <c r="O21" s="868"/>
      <c r="P21" s="868"/>
      <c r="Q21" s="867"/>
      <c r="R21" s="837"/>
      <c r="T21" s="819"/>
    </row>
    <row r="22" spans="1:20" ht="13.5" customHeight="1" thickBot="1">
      <c r="A22" s="1792"/>
      <c r="B22" s="1899"/>
      <c r="C22" s="1876"/>
      <c r="D22" s="1879"/>
      <c r="E22" s="1854"/>
      <c r="F22" s="1874"/>
      <c r="G22" s="904" t="s">
        <v>13</v>
      </c>
      <c r="H22" s="903">
        <f t="shared" ref="H22:M22" si="2">SUM(H20:H21)</f>
        <v>13433.8</v>
      </c>
      <c r="I22" s="903">
        <f t="shared" si="2"/>
        <v>0</v>
      </c>
      <c r="J22" s="903">
        <f t="shared" si="2"/>
        <v>0</v>
      </c>
      <c r="K22" s="903">
        <f t="shared" si="2"/>
        <v>19</v>
      </c>
      <c r="L22" s="903">
        <f t="shared" si="2"/>
        <v>13500</v>
      </c>
      <c r="M22" s="903">
        <f t="shared" si="2"/>
        <v>13550</v>
      </c>
      <c r="N22" s="902"/>
      <c r="O22" s="861"/>
      <c r="P22" s="861"/>
      <c r="Q22" s="860"/>
      <c r="T22" s="819"/>
    </row>
    <row r="23" spans="1:20" ht="13.5" customHeight="1">
      <c r="A23" s="1793" t="s">
        <v>12</v>
      </c>
      <c r="B23" s="1798" t="s">
        <v>14</v>
      </c>
      <c r="C23" s="1802" t="s">
        <v>58</v>
      </c>
      <c r="D23" s="1805" t="s">
        <v>636</v>
      </c>
      <c r="E23" s="1753" t="s">
        <v>89</v>
      </c>
      <c r="F23" s="1823" t="s">
        <v>261</v>
      </c>
      <c r="G23" s="889" t="s">
        <v>61</v>
      </c>
      <c r="H23" s="888">
        <v>3</v>
      </c>
      <c r="I23" s="814"/>
      <c r="J23" s="901">
        <v>0</v>
      </c>
      <c r="K23" s="813">
        <v>0</v>
      </c>
      <c r="L23" s="887">
        <v>4</v>
      </c>
      <c r="M23" s="812">
        <v>5</v>
      </c>
      <c r="N23" s="1907" t="s">
        <v>635</v>
      </c>
      <c r="O23" s="877" t="s">
        <v>634</v>
      </c>
      <c r="P23" s="877" t="s">
        <v>633</v>
      </c>
      <c r="Q23" s="876" t="s">
        <v>632</v>
      </c>
      <c r="T23" s="819"/>
    </row>
    <row r="24" spans="1:20" ht="13.5" customHeight="1" thickBot="1">
      <c r="A24" s="1794"/>
      <c r="B24" s="1800"/>
      <c r="C24" s="1804"/>
      <c r="D24" s="1807"/>
      <c r="E24" s="1754"/>
      <c r="F24" s="1824"/>
      <c r="G24" s="866" t="s">
        <v>13</v>
      </c>
      <c r="H24" s="864">
        <f t="shared" ref="H24:M24" si="3">SUM(H23:H23)</f>
        <v>3</v>
      </c>
      <c r="I24" s="864">
        <f t="shared" si="3"/>
        <v>0</v>
      </c>
      <c r="J24" s="864">
        <f t="shared" si="3"/>
        <v>0</v>
      </c>
      <c r="K24" s="863">
        <f t="shared" si="3"/>
        <v>0</v>
      </c>
      <c r="L24" s="862">
        <f t="shared" si="3"/>
        <v>4</v>
      </c>
      <c r="M24" s="862">
        <f t="shared" si="3"/>
        <v>5</v>
      </c>
      <c r="N24" s="1908"/>
      <c r="O24" s="861"/>
      <c r="P24" s="861"/>
      <c r="Q24" s="860"/>
      <c r="T24" s="819"/>
    </row>
    <row r="25" spans="1:20" ht="15.75" customHeight="1" thickBot="1">
      <c r="A25" s="1793" t="s">
        <v>12</v>
      </c>
      <c r="B25" s="1798" t="s">
        <v>14</v>
      </c>
      <c r="C25" s="1802" t="s">
        <v>65</v>
      </c>
      <c r="D25" s="1805" t="s">
        <v>631</v>
      </c>
      <c r="E25" s="1753" t="s">
        <v>89</v>
      </c>
      <c r="F25" s="1823" t="s">
        <v>261</v>
      </c>
      <c r="G25" s="889" t="s">
        <v>61</v>
      </c>
      <c r="H25" s="888">
        <v>264.5</v>
      </c>
      <c r="I25" s="814"/>
      <c r="J25" s="901">
        <v>0</v>
      </c>
      <c r="K25" s="813">
        <v>0</v>
      </c>
      <c r="L25" s="887">
        <v>270</v>
      </c>
      <c r="M25" s="812">
        <v>275</v>
      </c>
      <c r="N25" s="1907"/>
      <c r="O25" s="877"/>
      <c r="P25" s="877"/>
      <c r="Q25" s="876"/>
      <c r="R25" s="837"/>
      <c r="T25" s="819"/>
    </row>
    <row r="26" spans="1:20" ht="15.75" customHeight="1">
      <c r="A26" s="1801"/>
      <c r="B26" s="1799"/>
      <c r="C26" s="1803"/>
      <c r="D26" s="1806"/>
      <c r="E26" s="1817"/>
      <c r="F26" s="1873"/>
      <c r="G26" s="879" t="s">
        <v>109</v>
      </c>
      <c r="H26" s="871">
        <v>1168.5</v>
      </c>
      <c r="I26" s="872"/>
      <c r="J26" s="883"/>
      <c r="K26" s="870"/>
      <c r="L26" s="882">
        <v>1200</v>
      </c>
      <c r="M26" s="869">
        <v>1250</v>
      </c>
      <c r="N26" s="1909"/>
      <c r="O26" s="868"/>
      <c r="P26" s="868"/>
      <c r="Q26" s="867"/>
      <c r="R26" s="837"/>
      <c r="T26" s="819"/>
    </row>
    <row r="27" spans="1:20" ht="15.75" customHeight="1" thickBot="1">
      <c r="A27" s="1794"/>
      <c r="B27" s="1800"/>
      <c r="C27" s="1804"/>
      <c r="D27" s="1807"/>
      <c r="E27" s="1754"/>
      <c r="F27" s="1824"/>
      <c r="G27" s="866" t="s">
        <v>13</v>
      </c>
      <c r="H27" s="864">
        <f t="shared" ref="H27:M27" si="4">SUM(H25:H26)</f>
        <v>1433</v>
      </c>
      <c r="I27" s="864">
        <f t="shared" si="4"/>
        <v>0</v>
      </c>
      <c r="J27" s="864">
        <f t="shared" si="4"/>
        <v>0</v>
      </c>
      <c r="K27" s="864">
        <f t="shared" si="4"/>
        <v>0</v>
      </c>
      <c r="L27" s="864">
        <f t="shared" si="4"/>
        <v>1470</v>
      </c>
      <c r="M27" s="864">
        <f t="shared" si="4"/>
        <v>1525</v>
      </c>
      <c r="N27" s="1908"/>
      <c r="O27" s="861"/>
      <c r="P27" s="861"/>
      <c r="Q27" s="860"/>
      <c r="T27" s="819"/>
    </row>
    <row r="28" spans="1:20" ht="12" customHeight="1" thickBot="1">
      <c r="A28" s="823" t="s">
        <v>12</v>
      </c>
      <c r="B28" s="859" t="s">
        <v>14</v>
      </c>
      <c r="C28" s="1825" t="s">
        <v>15</v>
      </c>
      <c r="D28" s="1826"/>
      <c r="E28" s="1827"/>
      <c r="F28" s="1827"/>
      <c r="G28" s="1828"/>
      <c r="H28" s="857">
        <f>H19+H22+H27+H24</f>
        <v>21671</v>
      </c>
      <c r="I28" s="857">
        <f t="shared" ref="I28:K28" si="5">I19+I22+I27+I24</f>
        <v>0</v>
      </c>
      <c r="J28" s="857">
        <f t="shared" si="5"/>
        <v>0</v>
      </c>
      <c r="K28" s="857">
        <f t="shared" si="5"/>
        <v>110</v>
      </c>
      <c r="L28" s="857">
        <f>L19+L22+L27</f>
        <v>21820</v>
      </c>
      <c r="M28" s="857">
        <f>M19+M22+M27</f>
        <v>21975</v>
      </c>
      <c r="N28" s="857"/>
      <c r="O28" s="855"/>
      <c r="P28" s="855"/>
      <c r="Q28" s="854"/>
      <c r="T28" s="819"/>
    </row>
    <row r="29" spans="1:20" ht="15" customHeight="1" thickBot="1">
      <c r="A29" s="826" t="s">
        <v>12</v>
      </c>
      <c r="B29" s="846" t="s">
        <v>58</v>
      </c>
      <c r="C29" s="1850" t="s">
        <v>630</v>
      </c>
      <c r="D29" s="1851"/>
      <c r="E29" s="1851"/>
      <c r="F29" s="1851"/>
      <c r="G29" s="1851"/>
      <c r="H29" s="1851"/>
      <c r="I29" s="1851"/>
      <c r="J29" s="1851"/>
      <c r="K29" s="1851"/>
      <c r="L29" s="1851"/>
      <c r="M29" s="1851"/>
      <c r="N29" s="1851"/>
      <c r="O29" s="1851"/>
      <c r="P29" s="1851"/>
      <c r="Q29" s="1852"/>
      <c r="T29" s="819"/>
    </row>
    <row r="30" spans="1:20" ht="12" customHeight="1">
      <c r="A30" s="1793" t="s">
        <v>12</v>
      </c>
      <c r="B30" s="1798" t="s">
        <v>58</v>
      </c>
      <c r="C30" s="1802" t="s">
        <v>12</v>
      </c>
      <c r="D30" s="1805" t="s">
        <v>629</v>
      </c>
      <c r="E30" s="1753" t="s">
        <v>89</v>
      </c>
      <c r="F30" s="1795" t="s">
        <v>261</v>
      </c>
      <c r="G30" s="889" t="s">
        <v>61</v>
      </c>
      <c r="H30" s="888">
        <v>1726.1</v>
      </c>
      <c r="I30" s="814">
        <v>0</v>
      </c>
      <c r="J30" s="878">
        <v>0</v>
      </c>
      <c r="K30" s="813">
        <v>14</v>
      </c>
      <c r="L30" s="887">
        <v>1800</v>
      </c>
      <c r="M30" s="811">
        <v>1800</v>
      </c>
      <c r="N30" s="1905" t="s">
        <v>628</v>
      </c>
      <c r="O30" s="897"/>
      <c r="P30" s="877"/>
      <c r="Q30" s="876"/>
    </row>
    <row r="31" spans="1:20" ht="40.799999999999997" customHeight="1">
      <c r="A31" s="1801"/>
      <c r="B31" s="1799"/>
      <c r="C31" s="1803"/>
      <c r="D31" s="1806"/>
      <c r="E31" s="1817"/>
      <c r="F31" s="1796"/>
      <c r="G31" s="885"/>
      <c r="H31" s="871"/>
      <c r="I31" s="872"/>
      <c r="J31" s="871"/>
      <c r="K31" s="870"/>
      <c r="L31" s="882">
        <v>0</v>
      </c>
      <c r="M31" s="896">
        <v>0</v>
      </c>
      <c r="N31" s="1906"/>
      <c r="O31" s="895">
        <v>4</v>
      </c>
      <c r="P31" s="894" t="s">
        <v>290</v>
      </c>
      <c r="Q31" s="893" t="s">
        <v>290</v>
      </c>
    </row>
    <row r="32" spans="1:20" ht="12" customHeight="1" thickBot="1">
      <c r="A32" s="1794"/>
      <c r="B32" s="1800"/>
      <c r="C32" s="1804"/>
      <c r="D32" s="1807"/>
      <c r="E32" s="1754"/>
      <c r="F32" s="1797"/>
      <c r="G32" s="866" t="s">
        <v>13</v>
      </c>
      <c r="H32" s="864">
        <f>H30+H31</f>
        <v>1726.1</v>
      </c>
      <c r="I32" s="864">
        <f t="shared" ref="I32:M32" si="6">I30+I31</f>
        <v>0</v>
      </c>
      <c r="J32" s="864">
        <f t="shared" si="6"/>
        <v>0</v>
      </c>
      <c r="K32" s="864">
        <f t="shared" si="6"/>
        <v>14</v>
      </c>
      <c r="L32" s="864">
        <f t="shared" si="6"/>
        <v>1800</v>
      </c>
      <c r="M32" s="864">
        <f t="shared" si="6"/>
        <v>1800</v>
      </c>
      <c r="N32" s="1314"/>
      <c r="O32" s="900"/>
      <c r="P32" s="899"/>
      <c r="Q32" s="898"/>
      <c r="T32" s="819"/>
    </row>
    <row r="33" spans="1:20" ht="25.5" customHeight="1">
      <c r="A33" s="1793" t="s">
        <v>12</v>
      </c>
      <c r="B33" s="1798" t="s">
        <v>58</v>
      </c>
      <c r="C33" s="1802" t="s">
        <v>14</v>
      </c>
      <c r="D33" s="1805" t="s">
        <v>627</v>
      </c>
      <c r="E33" s="1753" t="s">
        <v>89</v>
      </c>
      <c r="F33" s="1795" t="s">
        <v>261</v>
      </c>
      <c r="G33" s="889" t="s">
        <v>109</v>
      </c>
      <c r="H33" s="888">
        <v>33.200000000000003</v>
      </c>
      <c r="I33" s="814">
        <v>0</v>
      </c>
      <c r="J33" s="878">
        <v>0</v>
      </c>
      <c r="K33" s="813">
        <v>0</v>
      </c>
      <c r="L33" s="887">
        <v>35</v>
      </c>
      <c r="M33" s="811">
        <v>40</v>
      </c>
      <c r="N33" s="1905" t="s">
        <v>626</v>
      </c>
      <c r="O33" s="897">
        <v>120</v>
      </c>
      <c r="P33" s="877" t="s">
        <v>625</v>
      </c>
      <c r="Q33" s="876" t="s">
        <v>624</v>
      </c>
      <c r="T33" s="819"/>
    </row>
    <row r="34" spans="1:20" ht="25.5" customHeight="1">
      <c r="A34" s="1801"/>
      <c r="B34" s="1799"/>
      <c r="C34" s="1803"/>
      <c r="D34" s="1806"/>
      <c r="E34" s="1817"/>
      <c r="F34" s="1796"/>
      <c r="G34" s="885" t="s">
        <v>109</v>
      </c>
      <c r="H34" s="871">
        <v>328.7</v>
      </c>
      <c r="I34" s="872"/>
      <c r="J34" s="871"/>
      <c r="K34" s="870"/>
      <c r="L34" s="882">
        <v>350</v>
      </c>
      <c r="M34" s="896">
        <v>400</v>
      </c>
      <c r="N34" s="1906"/>
      <c r="O34" s="895"/>
      <c r="P34" s="894"/>
      <c r="Q34" s="893"/>
      <c r="T34" s="819"/>
    </row>
    <row r="35" spans="1:20" ht="13.2" customHeight="1">
      <c r="A35" s="1801"/>
      <c r="B35" s="1799"/>
      <c r="C35" s="1803"/>
      <c r="D35" s="1806"/>
      <c r="E35" s="1817"/>
      <c r="F35" s="1796"/>
      <c r="G35" s="885" t="s">
        <v>170</v>
      </c>
      <c r="H35" s="871">
        <v>248.2</v>
      </c>
      <c r="I35" s="872"/>
      <c r="J35" s="871"/>
      <c r="K35" s="870"/>
      <c r="L35" s="882"/>
      <c r="M35" s="896"/>
      <c r="N35" s="1315"/>
      <c r="O35" s="1171"/>
      <c r="P35" s="868"/>
      <c r="Q35" s="867"/>
      <c r="T35" s="819"/>
    </row>
    <row r="36" spans="1:20" ht="32.4" customHeight="1" thickBot="1">
      <c r="A36" s="1794"/>
      <c r="B36" s="1800"/>
      <c r="C36" s="1804"/>
      <c r="D36" s="1807"/>
      <c r="E36" s="1754"/>
      <c r="F36" s="1797"/>
      <c r="G36" s="866" t="s">
        <v>13</v>
      </c>
      <c r="H36" s="864">
        <f>H33+H34+H35</f>
        <v>610.09999999999991</v>
      </c>
      <c r="I36" s="864">
        <f t="shared" ref="I36:M36" si="7">I33+I34+I35</f>
        <v>0</v>
      </c>
      <c r="J36" s="864">
        <f t="shared" si="7"/>
        <v>0</v>
      </c>
      <c r="K36" s="863">
        <f t="shared" si="7"/>
        <v>0</v>
      </c>
      <c r="L36" s="862">
        <f t="shared" si="7"/>
        <v>385</v>
      </c>
      <c r="M36" s="917">
        <f t="shared" si="7"/>
        <v>440</v>
      </c>
      <c r="N36" s="1316" t="s">
        <v>623</v>
      </c>
      <c r="O36" s="892">
        <v>2500</v>
      </c>
      <c r="P36" s="836">
        <v>2600</v>
      </c>
      <c r="Q36" s="834">
        <v>2700</v>
      </c>
      <c r="T36" s="819"/>
    </row>
    <row r="37" spans="1:20" ht="14.25" customHeight="1" thickBot="1">
      <c r="A37" s="823" t="s">
        <v>12</v>
      </c>
      <c r="B37" s="859" t="s">
        <v>58</v>
      </c>
      <c r="C37" s="1825" t="s">
        <v>15</v>
      </c>
      <c r="D37" s="1826"/>
      <c r="E37" s="1827"/>
      <c r="F37" s="1827"/>
      <c r="G37" s="1828"/>
      <c r="H37" s="857">
        <f>H32+H36</f>
        <v>2336.1999999999998</v>
      </c>
      <c r="I37" s="857">
        <f t="shared" ref="I37:K37" si="8">I32+I36</f>
        <v>0</v>
      </c>
      <c r="J37" s="857">
        <f t="shared" si="8"/>
        <v>0</v>
      </c>
      <c r="K37" s="857">
        <f t="shared" si="8"/>
        <v>14</v>
      </c>
      <c r="L37" s="891">
        <f t="shared" ref="L37:M37" si="9">L32+L36</f>
        <v>2185</v>
      </c>
      <c r="M37" s="890">
        <f t="shared" si="9"/>
        <v>2240</v>
      </c>
      <c r="N37" s="856"/>
      <c r="O37" s="855"/>
      <c r="P37" s="855"/>
      <c r="Q37" s="854"/>
      <c r="T37" s="819"/>
    </row>
    <row r="38" spans="1:20" ht="17.25" customHeight="1" thickBot="1">
      <c r="A38" s="826" t="s">
        <v>12</v>
      </c>
      <c r="B38" s="846" t="s">
        <v>59</v>
      </c>
      <c r="C38" s="1850" t="s">
        <v>622</v>
      </c>
      <c r="D38" s="1851"/>
      <c r="E38" s="1851"/>
      <c r="F38" s="1851"/>
      <c r="G38" s="1851"/>
      <c r="H38" s="1851"/>
      <c r="I38" s="1851"/>
      <c r="J38" s="1851"/>
      <c r="K38" s="1851"/>
      <c r="L38" s="1851"/>
      <c r="M38" s="1851"/>
      <c r="N38" s="1851"/>
      <c r="O38" s="1851"/>
      <c r="P38" s="1851"/>
      <c r="Q38" s="1852"/>
      <c r="T38" s="819"/>
    </row>
    <row r="39" spans="1:20" ht="14.25" customHeight="1">
      <c r="A39" s="1793" t="s">
        <v>12</v>
      </c>
      <c r="B39" s="1798" t="s">
        <v>59</v>
      </c>
      <c r="C39" s="1802" t="s">
        <v>12</v>
      </c>
      <c r="D39" s="1805" t="s">
        <v>621</v>
      </c>
      <c r="E39" s="1753" t="s">
        <v>89</v>
      </c>
      <c r="F39" s="1823" t="s">
        <v>62</v>
      </c>
      <c r="G39" s="889" t="s">
        <v>109</v>
      </c>
      <c r="H39" s="888">
        <v>159.6</v>
      </c>
      <c r="I39" s="814">
        <v>0</v>
      </c>
      <c r="J39" s="878">
        <v>0</v>
      </c>
      <c r="K39" s="813">
        <v>0</v>
      </c>
      <c r="L39" s="887">
        <v>165</v>
      </c>
      <c r="M39" s="812">
        <v>170</v>
      </c>
      <c r="N39" s="1907" t="s">
        <v>618</v>
      </c>
      <c r="O39" s="877" t="s">
        <v>620</v>
      </c>
      <c r="P39" s="877" t="s">
        <v>620</v>
      </c>
      <c r="Q39" s="876" t="s">
        <v>620</v>
      </c>
    </row>
    <row r="40" spans="1:20" ht="14.25" customHeight="1">
      <c r="A40" s="1801"/>
      <c r="B40" s="1799"/>
      <c r="C40" s="1803"/>
      <c r="D40" s="1806"/>
      <c r="E40" s="1817"/>
      <c r="F40" s="1873"/>
      <c r="G40" s="885"/>
      <c r="H40" s="886">
        <v>0</v>
      </c>
      <c r="I40" s="872">
        <v>0</v>
      </c>
      <c r="J40" s="871"/>
      <c r="K40" s="870"/>
      <c r="L40" s="882"/>
      <c r="M40" s="869"/>
      <c r="N40" s="1909"/>
      <c r="O40" s="868"/>
      <c r="P40" s="868"/>
      <c r="Q40" s="867"/>
    </row>
    <row r="41" spans="1:20" ht="14.25" customHeight="1">
      <c r="A41" s="1801"/>
      <c r="B41" s="1799"/>
      <c r="C41" s="1803"/>
      <c r="D41" s="1806"/>
      <c r="E41" s="1817"/>
      <c r="F41" s="1873"/>
      <c r="G41" s="885" t="s">
        <v>61</v>
      </c>
      <c r="H41" s="884">
        <v>32.9</v>
      </c>
      <c r="I41" s="872"/>
      <c r="J41" s="883"/>
      <c r="K41" s="870"/>
      <c r="L41" s="882">
        <v>35</v>
      </c>
      <c r="M41" s="869">
        <v>40</v>
      </c>
      <c r="N41" s="1909"/>
      <c r="O41" s="868"/>
      <c r="P41" s="868"/>
      <c r="Q41" s="867"/>
    </row>
    <row r="42" spans="1:20" ht="18" customHeight="1" thickBot="1">
      <c r="A42" s="1794"/>
      <c r="B42" s="1800"/>
      <c r="C42" s="1804"/>
      <c r="D42" s="1807"/>
      <c r="E42" s="1754"/>
      <c r="F42" s="1824"/>
      <c r="G42" s="866" t="s">
        <v>13</v>
      </c>
      <c r="H42" s="881">
        <f t="shared" ref="H42:M42" si="10">SUM(H39:H41)</f>
        <v>192.5</v>
      </c>
      <c r="I42" s="881">
        <f t="shared" si="10"/>
        <v>0</v>
      </c>
      <c r="J42" s="881">
        <f t="shared" si="10"/>
        <v>0</v>
      </c>
      <c r="K42" s="880">
        <f t="shared" si="10"/>
        <v>0</v>
      </c>
      <c r="L42" s="862">
        <f t="shared" si="10"/>
        <v>200</v>
      </c>
      <c r="M42" s="862">
        <f t="shared" si="10"/>
        <v>210</v>
      </c>
      <c r="N42" s="1908"/>
      <c r="O42" s="861"/>
      <c r="P42" s="861"/>
      <c r="Q42" s="860"/>
      <c r="T42" s="819"/>
    </row>
    <row r="43" spans="1:20" ht="12.75" customHeight="1">
      <c r="A43" s="1790" t="s">
        <v>12</v>
      </c>
      <c r="B43" s="1898" t="s">
        <v>59</v>
      </c>
      <c r="C43" s="1875" t="s">
        <v>14</v>
      </c>
      <c r="D43" s="1877" t="s">
        <v>619</v>
      </c>
      <c r="E43" s="1753" t="s">
        <v>89</v>
      </c>
      <c r="F43" s="1872" t="s">
        <v>62</v>
      </c>
      <c r="G43" s="879" t="s">
        <v>61</v>
      </c>
      <c r="H43" s="844">
        <v>101</v>
      </c>
      <c r="I43" s="814">
        <v>0</v>
      </c>
      <c r="J43" s="878">
        <v>0</v>
      </c>
      <c r="K43" s="813">
        <v>0</v>
      </c>
      <c r="L43" s="812">
        <v>110</v>
      </c>
      <c r="M43" s="812">
        <v>115</v>
      </c>
      <c r="N43" s="1907" t="s">
        <v>618</v>
      </c>
      <c r="O43" s="877" t="s">
        <v>617</v>
      </c>
      <c r="P43" s="877" t="s">
        <v>616</v>
      </c>
      <c r="Q43" s="876" t="s">
        <v>616</v>
      </c>
      <c r="T43" s="819"/>
    </row>
    <row r="44" spans="1:20" ht="12.75" customHeight="1">
      <c r="A44" s="1791"/>
      <c r="B44" s="1799"/>
      <c r="C44" s="1803"/>
      <c r="D44" s="1878"/>
      <c r="E44" s="1817"/>
      <c r="F44" s="1873"/>
      <c r="G44" s="875"/>
      <c r="H44" s="873">
        <v>0</v>
      </c>
      <c r="I44" s="872"/>
      <c r="J44" s="871"/>
      <c r="K44" s="870"/>
      <c r="L44" s="869"/>
      <c r="M44" s="869"/>
      <c r="N44" s="1909"/>
      <c r="O44" s="868"/>
      <c r="P44" s="868"/>
      <c r="Q44" s="867"/>
      <c r="T44" s="819"/>
    </row>
    <row r="45" spans="1:20" ht="12.75" customHeight="1">
      <c r="A45" s="1791"/>
      <c r="B45" s="1799"/>
      <c r="C45" s="1803"/>
      <c r="D45" s="1878"/>
      <c r="E45" s="1817"/>
      <c r="F45" s="1873"/>
      <c r="G45" s="874"/>
      <c r="H45" s="873">
        <v>0</v>
      </c>
      <c r="I45" s="872"/>
      <c r="J45" s="871"/>
      <c r="K45" s="870"/>
      <c r="L45" s="869"/>
      <c r="M45" s="869"/>
      <c r="N45" s="1909"/>
      <c r="O45" s="868"/>
      <c r="P45" s="868"/>
      <c r="Q45" s="867"/>
      <c r="T45" s="819"/>
    </row>
    <row r="46" spans="1:20" ht="12" customHeight="1" thickBot="1">
      <c r="A46" s="1792"/>
      <c r="B46" s="1899"/>
      <c r="C46" s="1876"/>
      <c r="D46" s="1879"/>
      <c r="E46" s="1754"/>
      <c r="F46" s="1874"/>
      <c r="G46" s="866" t="s">
        <v>13</v>
      </c>
      <c r="H46" s="865">
        <f>SUM(H43:H45)</f>
        <v>101</v>
      </c>
      <c r="I46" s="864">
        <f>SUM(I43:I43)</f>
        <v>0</v>
      </c>
      <c r="J46" s="864">
        <f>SUM(J43:J43)</f>
        <v>0</v>
      </c>
      <c r="K46" s="863">
        <f>SUM(K43:K43)</f>
        <v>0</v>
      </c>
      <c r="L46" s="862">
        <f>SUM(L43:L43)</f>
        <v>110</v>
      </c>
      <c r="M46" s="862">
        <f>SUM(M43:M43)</f>
        <v>115</v>
      </c>
      <c r="N46" s="1908"/>
      <c r="O46" s="861"/>
      <c r="P46" s="861"/>
      <c r="Q46" s="860"/>
      <c r="T46" s="819"/>
    </row>
    <row r="47" spans="1:20" ht="13.5" customHeight="1" thickBot="1">
      <c r="A47" s="823" t="s">
        <v>12</v>
      </c>
      <c r="B47" s="859" t="s">
        <v>59</v>
      </c>
      <c r="C47" s="1825" t="s">
        <v>15</v>
      </c>
      <c r="D47" s="1826"/>
      <c r="E47" s="1827"/>
      <c r="F47" s="1827"/>
      <c r="G47" s="1828"/>
      <c r="H47" s="858">
        <f t="shared" ref="H47:M47" si="11">H46+H42</f>
        <v>293.5</v>
      </c>
      <c r="I47" s="857">
        <f t="shared" si="11"/>
        <v>0</v>
      </c>
      <c r="J47" s="857">
        <f t="shared" si="11"/>
        <v>0</v>
      </c>
      <c r="K47" s="857">
        <f t="shared" si="11"/>
        <v>0</v>
      </c>
      <c r="L47" s="857">
        <f t="shared" si="11"/>
        <v>310</v>
      </c>
      <c r="M47" s="857">
        <f t="shared" si="11"/>
        <v>325</v>
      </c>
      <c r="N47" s="856"/>
      <c r="O47" s="855"/>
      <c r="P47" s="855"/>
      <c r="Q47" s="854"/>
      <c r="T47" s="819"/>
    </row>
    <row r="48" spans="1:20" ht="12" customHeight="1" thickBot="1">
      <c r="A48" s="823" t="s">
        <v>12</v>
      </c>
      <c r="B48" s="1808" t="s">
        <v>16</v>
      </c>
      <c r="C48" s="1809"/>
      <c r="D48" s="1809"/>
      <c r="E48" s="1809"/>
      <c r="F48" s="1809"/>
      <c r="G48" s="1816"/>
      <c r="H48" s="853">
        <f t="shared" ref="H48:M48" si="12">H28+H14+H37+H47</f>
        <v>38296.5</v>
      </c>
      <c r="I48" s="853">
        <f t="shared" si="12"/>
        <v>0</v>
      </c>
      <c r="J48" s="853">
        <f t="shared" si="12"/>
        <v>0</v>
      </c>
      <c r="K48" s="853">
        <f t="shared" si="12"/>
        <v>216.2</v>
      </c>
      <c r="L48" s="853">
        <f t="shared" si="12"/>
        <v>38315</v>
      </c>
      <c r="M48" s="853">
        <f t="shared" si="12"/>
        <v>38990</v>
      </c>
      <c r="N48" s="821"/>
      <c r="O48" s="821"/>
      <c r="P48" s="821"/>
      <c r="Q48" s="820"/>
      <c r="T48" s="819"/>
    </row>
    <row r="49" spans="1:20" ht="12.75" customHeight="1" thickBot="1">
      <c r="A49" s="852" t="s">
        <v>14</v>
      </c>
      <c r="B49" s="1857" t="s">
        <v>615</v>
      </c>
      <c r="C49" s="1858"/>
      <c r="D49" s="1858"/>
      <c r="E49" s="1858"/>
      <c r="F49" s="1858"/>
      <c r="G49" s="1858"/>
      <c r="H49" s="1858"/>
      <c r="I49" s="1858"/>
      <c r="J49" s="1858"/>
      <c r="K49" s="1858"/>
      <c r="L49" s="1858"/>
      <c r="M49" s="1858"/>
      <c r="N49" s="1858"/>
      <c r="O49" s="1858"/>
      <c r="P49" s="1858"/>
      <c r="Q49" s="1859"/>
    </row>
    <row r="50" spans="1:20" ht="14.25" customHeight="1" thickBot="1">
      <c r="A50" s="826" t="s">
        <v>14</v>
      </c>
      <c r="B50" s="846" t="s">
        <v>12</v>
      </c>
      <c r="C50" s="1860" t="s">
        <v>614</v>
      </c>
      <c r="D50" s="1861"/>
      <c r="E50" s="1861"/>
      <c r="F50" s="1861"/>
      <c r="G50" s="1861"/>
      <c r="H50" s="1861"/>
      <c r="I50" s="1861"/>
      <c r="J50" s="1861"/>
      <c r="K50" s="1861"/>
      <c r="L50" s="1861"/>
      <c r="M50" s="1861"/>
      <c r="N50" s="1861"/>
      <c r="O50" s="1861"/>
      <c r="P50" s="1861"/>
      <c r="Q50" s="1862"/>
    </row>
    <row r="51" spans="1:20" ht="12" customHeight="1">
      <c r="A51" s="1818" t="s">
        <v>14</v>
      </c>
      <c r="B51" s="1900" t="s">
        <v>12</v>
      </c>
      <c r="C51" s="1749" t="s">
        <v>12</v>
      </c>
      <c r="D51" s="1821" t="s">
        <v>613</v>
      </c>
      <c r="E51" s="1855" t="s">
        <v>89</v>
      </c>
      <c r="F51" s="1755" t="s">
        <v>261</v>
      </c>
      <c r="G51" s="816" t="s">
        <v>61</v>
      </c>
      <c r="H51" s="815">
        <v>10</v>
      </c>
      <c r="I51" s="814"/>
      <c r="J51" s="814"/>
      <c r="K51" s="813">
        <v>0</v>
      </c>
      <c r="L51" s="812">
        <v>10</v>
      </c>
      <c r="M51" s="811">
        <v>10</v>
      </c>
      <c r="N51" s="1736" t="s">
        <v>612</v>
      </c>
      <c r="O51" s="809">
        <v>90</v>
      </c>
      <c r="P51" s="809">
        <v>90</v>
      </c>
      <c r="Q51" s="808">
        <v>90</v>
      </c>
      <c r="R51" s="837"/>
    </row>
    <row r="52" spans="1:20" ht="38.25" customHeight="1" thickBot="1">
      <c r="A52" s="1819"/>
      <c r="B52" s="1901"/>
      <c r="C52" s="1750"/>
      <c r="D52" s="1822"/>
      <c r="E52" s="1856"/>
      <c r="F52" s="1756"/>
      <c r="G52" s="805" t="s">
        <v>13</v>
      </c>
      <c r="H52" s="804">
        <f t="shared" ref="H52:M52" si="13">SUM(H51:H51)</f>
        <v>10</v>
      </c>
      <c r="I52" s="803">
        <f t="shared" si="13"/>
        <v>0</v>
      </c>
      <c r="J52" s="803">
        <f t="shared" si="13"/>
        <v>0</v>
      </c>
      <c r="K52" s="803">
        <f t="shared" si="13"/>
        <v>0</v>
      </c>
      <c r="L52" s="803">
        <f t="shared" si="13"/>
        <v>10</v>
      </c>
      <c r="M52" s="840">
        <f t="shared" si="13"/>
        <v>10</v>
      </c>
      <c r="N52" s="1735"/>
      <c r="O52" s="836"/>
      <c r="P52" s="836"/>
      <c r="Q52" s="834"/>
    </row>
    <row r="53" spans="1:20" ht="26.25" customHeight="1">
      <c r="A53" s="818" t="s">
        <v>14</v>
      </c>
      <c r="B53" s="817" t="s">
        <v>12</v>
      </c>
      <c r="C53" s="1749" t="s">
        <v>14</v>
      </c>
      <c r="D53" s="1751" t="s">
        <v>611</v>
      </c>
      <c r="E53" s="1753" t="s">
        <v>89</v>
      </c>
      <c r="F53" s="1755" t="s">
        <v>261</v>
      </c>
      <c r="G53" s="816" t="s">
        <v>61</v>
      </c>
      <c r="H53" s="815">
        <v>0</v>
      </c>
      <c r="I53" s="814"/>
      <c r="J53" s="814"/>
      <c r="K53" s="813">
        <v>0</v>
      </c>
      <c r="L53" s="812">
        <v>0</v>
      </c>
      <c r="M53" s="811">
        <v>0</v>
      </c>
      <c r="N53" s="810" t="s">
        <v>610</v>
      </c>
      <c r="O53" s="809"/>
      <c r="P53" s="809">
        <v>15</v>
      </c>
      <c r="Q53" s="808">
        <v>15</v>
      </c>
      <c r="R53" s="837"/>
    </row>
    <row r="54" spans="1:20" ht="16.5" customHeight="1" thickBot="1">
      <c r="A54" s="807"/>
      <c r="B54" s="806"/>
      <c r="C54" s="1750"/>
      <c r="D54" s="1752"/>
      <c r="E54" s="1754"/>
      <c r="F54" s="1756"/>
      <c r="G54" s="805" t="s">
        <v>13</v>
      </c>
      <c r="H54" s="804">
        <f t="shared" ref="H54:M54" si="14">SUM(H53:H53)</f>
        <v>0</v>
      </c>
      <c r="I54" s="803">
        <f t="shared" si="14"/>
        <v>0</v>
      </c>
      <c r="J54" s="803">
        <f t="shared" si="14"/>
        <v>0</v>
      </c>
      <c r="K54" s="803">
        <f t="shared" si="14"/>
        <v>0</v>
      </c>
      <c r="L54" s="803">
        <f t="shared" si="14"/>
        <v>0</v>
      </c>
      <c r="M54" s="840">
        <f t="shared" si="14"/>
        <v>0</v>
      </c>
      <c r="N54" s="838"/>
      <c r="O54" s="836"/>
      <c r="P54" s="835"/>
      <c r="Q54" s="834"/>
      <c r="T54" s="819"/>
    </row>
    <row r="55" spans="1:20" ht="16.5" customHeight="1">
      <c r="A55" s="818" t="s">
        <v>14</v>
      </c>
      <c r="B55" s="817" t="s">
        <v>12</v>
      </c>
      <c r="C55" s="1749" t="s">
        <v>58</v>
      </c>
      <c r="D55" s="1751" t="s">
        <v>609</v>
      </c>
      <c r="E55" s="1853" t="s">
        <v>89</v>
      </c>
      <c r="F55" s="1755" t="s">
        <v>261</v>
      </c>
      <c r="G55" s="816" t="s">
        <v>61</v>
      </c>
      <c r="H55" s="815">
        <v>20</v>
      </c>
      <c r="I55" s="814"/>
      <c r="J55" s="814"/>
      <c r="K55" s="813">
        <v>0</v>
      </c>
      <c r="L55" s="812">
        <v>0</v>
      </c>
      <c r="M55" s="811">
        <v>0</v>
      </c>
      <c r="N55" s="1903" t="s">
        <v>608</v>
      </c>
      <c r="O55" s="851">
        <v>800</v>
      </c>
      <c r="P55" s="851">
        <v>0</v>
      </c>
      <c r="Q55" s="850">
        <v>0</v>
      </c>
      <c r="T55" s="819"/>
    </row>
    <row r="56" spans="1:20" ht="25.5" customHeight="1" thickBot="1">
      <c r="A56" s="807"/>
      <c r="B56" s="806"/>
      <c r="C56" s="1750"/>
      <c r="D56" s="1752"/>
      <c r="E56" s="1854"/>
      <c r="F56" s="1902"/>
      <c r="G56" s="805" t="s">
        <v>13</v>
      </c>
      <c r="H56" s="804">
        <f t="shared" ref="H56:M56" si="15">SUM(H55:H55)</f>
        <v>20</v>
      </c>
      <c r="I56" s="803">
        <f t="shared" si="15"/>
        <v>0</v>
      </c>
      <c r="J56" s="803">
        <f t="shared" si="15"/>
        <v>0</v>
      </c>
      <c r="K56" s="803">
        <f t="shared" si="15"/>
        <v>0</v>
      </c>
      <c r="L56" s="803">
        <f t="shared" si="15"/>
        <v>0</v>
      </c>
      <c r="M56" s="840">
        <f t="shared" si="15"/>
        <v>0</v>
      </c>
      <c r="N56" s="1904"/>
      <c r="O56" s="849"/>
      <c r="P56" s="848"/>
      <c r="Q56" s="847"/>
      <c r="T56" s="819"/>
    </row>
    <row r="57" spans="1:20" ht="14.25" customHeight="1" thickBot="1">
      <c r="A57" s="832" t="s">
        <v>14</v>
      </c>
      <c r="B57" s="831" t="s">
        <v>12</v>
      </c>
      <c r="C57" s="1762" t="s">
        <v>15</v>
      </c>
      <c r="D57" s="1763"/>
      <c r="E57" s="1763"/>
      <c r="F57" s="1763"/>
      <c r="G57" s="1763"/>
      <c r="H57" s="833">
        <f t="shared" ref="H57:M57" si="16">H52+H54+H56</f>
        <v>30</v>
      </c>
      <c r="I57" s="833">
        <f t="shared" si="16"/>
        <v>0</v>
      </c>
      <c r="J57" s="833">
        <f t="shared" si="16"/>
        <v>0</v>
      </c>
      <c r="K57" s="833">
        <f t="shared" si="16"/>
        <v>0</v>
      </c>
      <c r="L57" s="833">
        <f t="shared" si="16"/>
        <v>10</v>
      </c>
      <c r="M57" s="833">
        <f t="shared" si="16"/>
        <v>10</v>
      </c>
      <c r="N57" s="829"/>
      <c r="O57" s="828"/>
      <c r="P57" s="828"/>
      <c r="Q57" s="827"/>
      <c r="T57" s="819"/>
    </row>
    <row r="58" spans="1:20" ht="15.75" customHeight="1" thickBot="1">
      <c r="A58" s="826" t="s">
        <v>14</v>
      </c>
      <c r="B58" s="846" t="s">
        <v>14</v>
      </c>
      <c r="C58" s="1850" t="s">
        <v>607</v>
      </c>
      <c r="D58" s="1851"/>
      <c r="E58" s="1851"/>
      <c r="F58" s="1851"/>
      <c r="G58" s="1851"/>
      <c r="H58" s="1851"/>
      <c r="I58" s="1851"/>
      <c r="J58" s="1851"/>
      <c r="K58" s="1851"/>
      <c r="L58" s="1851"/>
      <c r="M58" s="1851"/>
      <c r="N58" s="1851"/>
      <c r="O58" s="1851"/>
      <c r="P58" s="1851"/>
      <c r="Q58" s="1852"/>
      <c r="T58" s="819"/>
    </row>
    <row r="59" spans="1:20" ht="15.6" customHeight="1">
      <c r="A59" s="1818" t="s">
        <v>14</v>
      </c>
      <c r="B59" s="1900" t="s">
        <v>14</v>
      </c>
      <c r="C59" s="1749" t="s">
        <v>12</v>
      </c>
      <c r="D59" s="1821" t="s">
        <v>606</v>
      </c>
      <c r="E59" s="1753" t="s">
        <v>89</v>
      </c>
      <c r="F59" s="1755" t="s">
        <v>261</v>
      </c>
      <c r="G59" s="816" t="s">
        <v>61</v>
      </c>
      <c r="H59" s="815">
        <v>15.6</v>
      </c>
      <c r="I59" s="814"/>
      <c r="J59" s="814"/>
      <c r="K59" s="813">
        <v>0</v>
      </c>
      <c r="L59" s="812">
        <v>20</v>
      </c>
      <c r="M59" s="811">
        <v>30</v>
      </c>
      <c r="N59" s="810" t="s">
        <v>603</v>
      </c>
      <c r="O59" s="809">
        <v>6000</v>
      </c>
      <c r="P59" s="809">
        <v>6200</v>
      </c>
      <c r="Q59" s="808">
        <v>6500</v>
      </c>
      <c r="T59" s="819"/>
    </row>
    <row r="60" spans="1:20" ht="16.2" customHeight="1" thickBot="1">
      <c r="A60" s="1820"/>
      <c r="B60" s="1901"/>
      <c r="C60" s="1750"/>
      <c r="D60" s="1822"/>
      <c r="E60" s="1754"/>
      <c r="F60" s="1756"/>
      <c r="G60" s="805" t="s">
        <v>13</v>
      </c>
      <c r="H60" s="804">
        <f t="shared" ref="H60:M60" si="17">SUM(H59:H59)</f>
        <v>15.6</v>
      </c>
      <c r="I60" s="803">
        <f t="shared" si="17"/>
        <v>0</v>
      </c>
      <c r="J60" s="803">
        <f t="shared" si="17"/>
        <v>0</v>
      </c>
      <c r="K60" s="803">
        <f t="shared" si="17"/>
        <v>0</v>
      </c>
      <c r="L60" s="803">
        <f t="shared" si="17"/>
        <v>20</v>
      </c>
      <c r="M60" s="803">
        <f t="shared" si="17"/>
        <v>30</v>
      </c>
      <c r="N60" s="845"/>
      <c r="O60" s="836"/>
      <c r="P60" s="836"/>
      <c r="Q60" s="834"/>
      <c r="T60" s="819"/>
    </row>
    <row r="61" spans="1:20" ht="14.25" customHeight="1">
      <c r="A61" s="818" t="s">
        <v>14</v>
      </c>
      <c r="B61" s="817" t="s">
        <v>14</v>
      </c>
      <c r="C61" s="1749" t="s">
        <v>14</v>
      </c>
      <c r="D61" s="1751" t="s">
        <v>605</v>
      </c>
      <c r="E61" s="1753" t="s">
        <v>89</v>
      </c>
      <c r="F61" s="1755" t="s">
        <v>261</v>
      </c>
      <c r="G61" s="816" t="s">
        <v>61</v>
      </c>
      <c r="H61" s="815">
        <v>0.6</v>
      </c>
      <c r="I61" s="814"/>
      <c r="J61" s="814"/>
      <c r="K61" s="813">
        <v>0</v>
      </c>
      <c r="L61" s="812">
        <v>1</v>
      </c>
      <c r="M61" s="811">
        <v>1</v>
      </c>
      <c r="N61" s="810" t="s">
        <v>603</v>
      </c>
      <c r="O61" s="809">
        <v>20</v>
      </c>
      <c r="P61" s="809">
        <v>20</v>
      </c>
      <c r="Q61" s="808">
        <v>20</v>
      </c>
    </row>
    <row r="62" spans="1:20" ht="11.25" customHeight="1" thickBot="1">
      <c r="A62" s="807"/>
      <c r="B62" s="806"/>
      <c r="C62" s="1750"/>
      <c r="D62" s="1752"/>
      <c r="E62" s="1754"/>
      <c r="F62" s="1756"/>
      <c r="G62" s="805" t="s">
        <v>13</v>
      </c>
      <c r="H62" s="804">
        <f t="shared" ref="H62:M62" si="18">SUM(H61:H61)</f>
        <v>0.6</v>
      </c>
      <c r="I62" s="803">
        <f t="shared" si="18"/>
        <v>0</v>
      </c>
      <c r="J62" s="803">
        <f t="shared" si="18"/>
        <v>0</v>
      </c>
      <c r="K62" s="803">
        <f t="shared" si="18"/>
        <v>0</v>
      </c>
      <c r="L62" s="803">
        <f t="shared" si="18"/>
        <v>1</v>
      </c>
      <c r="M62" s="803">
        <f t="shared" si="18"/>
        <v>1</v>
      </c>
      <c r="N62" s="838"/>
      <c r="O62" s="836"/>
      <c r="P62" s="835"/>
      <c r="Q62" s="834"/>
      <c r="T62" s="819"/>
    </row>
    <row r="63" spans="1:20" ht="14.25" customHeight="1">
      <c r="A63" s="818" t="s">
        <v>14</v>
      </c>
      <c r="B63" s="817" t="s">
        <v>14</v>
      </c>
      <c r="C63" s="1749" t="s">
        <v>58</v>
      </c>
      <c r="D63" s="1751" t="s">
        <v>604</v>
      </c>
      <c r="E63" s="1753" t="s">
        <v>89</v>
      </c>
      <c r="F63" s="1755" t="s">
        <v>261</v>
      </c>
      <c r="G63" s="816" t="s">
        <v>61</v>
      </c>
      <c r="H63" s="844">
        <v>1.7</v>
      </c>
      <c r="I63" s="814"/>
      <c r="J63" s="814"/>
      <c r="K63" s="843">
        <v>0</v>
      </c>
      <c r="L63" s="811">
        <v>2</v>
      </c>
      <c r="M63" s="812">
        <v>3</v>
      </c>
      <c r="N63" s="810" t="s">
        <v>603</v>
      </c>
      <c r="O63" s="809">
        <v>50</v>
      </c>
      <c r="P63" s="809">
        <v>50</v>
      </c>
      <c r="Q63" s="808">
        <v>50</v>
      </c>
      <c r="T63" s="819"/>
    </row>
    <row r="64" spans="1:20" ht="12" customHeight="1" thickBot="1">
      <c r="A64" s="807"/>
      <c r="B64" s="806"/>
      <c r="C64" s="1750"/>
      <c r="D64" s="1752"/>
      <c r="E64" s="1754"/>
      <c r="F64" s="1756"/>
      <c r="G64" s="805" t="s">
        <v>13</v>
      </c>
      <c r="H64" s="842">
        <f t="shared" ref="H64:M64" si="19">SUM(H63:H63)</f>
        <v>1.7</v>
      </c>
      <c r="I64" s="803">
        <f t="shared" si="19"/>
        <v>0</v>
      </c>
      <c r="J64" s="803">
        <f t="shared" si="19"/>
        <v>0</v>
      </c>
      <c r="K64" s="841">
        <f t="shared" si="19"/>
        <v>0</v>
      </c>
      <c r="L64" s="840">
        <f t="shared" si="19"/>
        <v>2</v>
      </c>
      <c r="M64" s="839">
        <f t="shared" si="19"/>
        <v>3</v>
      </c>
      <c r="N64" s="838"/>
      <c r="O64" s="836"/>
      <c r="P64" s="835"/>
      <c r="Q64" s="834"/>
      <c r="T64" s="819"/>
    </row>
    <row r="65" spans="1:20" ht="14.25" customHeight="1">
      <c r="A65" s="818" t="s">
        <v>14</v>
      </c>
      <c r="B65" s="817" t="s">
        <v>14</v>
      </c>
      <c r="C65" s="1749" t="s">
        <v>59</v>
      </c>
      <c r="D65" s="1764" t="s">
        <v>602</v>
      </c>
      <c r="E65" s="1753" t="s">
        <v>89</v>
      </c>
      <c r="F65" s="1755" t="s">
        <v>261</v>
      </c>
      <c r="G65" s="816" t="s">
        <v>61</v>
      </c>
      <c r="H65" s="815">
        <v>1.9</v>
      </c>
      <c r="I65" s="814"/>
      <c r="J65" s="814"/>
      <c r="K65" s="813">
        <v>0</v>
      </c>
      <c r="L65" s="812">
        <v>2</v>
      </c>
      <c r="M65" s="811">
        <v>3</v>
      </c>
      <c r="N65" s="1734" t="s">
        <v>601</v>
      </c>
      <c r="O65" s="809">
        <v>1</v>
      </c>
      <c r="P65" s="809">
        <v>1</v>
      </c>
      <c r="Q65" s="808">
        <v>1</v>
      </c>
      <c r="T65" s="819"/>
    </row>
    <row r="66" spans="1:20" ht="14.4" customHeight="1" thickBot="1">
      <c r="A66" s="807"/>
      <c r="B66" s="806"/>
      <c r="C66" s="1750"/>
      <c r="D66" s="1765"/>
      <c r="E66" s="1754"/>
      <c r="F66" s="1756"/>
      <c r="G66" s="805" t="s">
        <v>13</v>
      </c>
      <c r="H66" s="804">
        <f t="shared" ref="H66:M66" si="20">SUM(H65:H65)</f>
        <v>1.9</v>
      </c>
      <c r="I66" s="803">
        <f t="shared" si="20"/>
        <v>0</v>
      </c>
      <c r="J66" s="803">
        <f t="shared" si="20"/>
        <v>0</v>
      </c>
      <c r="K66" s="803">
        <f t="shared" si="20"/>
        <v>0</v>
      </c>
      <c r="L66" s="803">
        <f t="shared" si="20"/>
        <v>2</v>
      </c>
      <c r="M66" s="803">
        <f t="shared" si="20"/>
        <v>3</v>
      </c>
      <c r="N66" s="1735"/>
      <c r="O66" s="836"/>
      <c r="P66" s="835"/>
      <c r="Q66" s="834"/>
      <c r="T66" s="819"/>
    </row>
    <row r="67" spans="1:20" ht="15.6" customHeight="1">
      <c r="A67" s="1818" t="s">
        <v>14</v>
      </c>
      <c r="B67" s="1900" t="s">
        <v>14</v>
      </c>
      <c r="C67" s="1749" t="s">
        <v>63</v>
      </c>
      <c r="D67" s="1821" t="s">
        <v>799</v>
      </c>
      <c r="E67" s="1753" t="s">
        <v>89</v>
      </c>
      <c r="F67" s="1755" t="s">
        <v>261</v>
      </c>
      <c r="G67" s="816" t="s">
        <v>61</v>
      </c>
      <c r="H67" s="815">
        <v>15</v>
      </c>
      <c r="I67" s="814"/>
      <c r="J67" s="814"/>
      <c r="K67" s="813">
        <v>0</v>
      </c>
      <c r="L67" s="812">
        <v>20</v>
      </c>
      <c r="M67" s="811">
        <v>20</v>
      </c>
      <c r="N67" s="1736" t="s">
        <v>600</v>
      </c>
      <c r="O67" s="809">
        <v>20</v>
      </c>
      <c r="P67" s="809">
        <v>20</v>
      </c>
      <c r="Q67" s="808">
        <v>20</v>
      </c>
      <c r="T67" s="819"/>
    </row>
    <row r="68" spans="1:20" ht="12" customHeight="1" thickBot="1">
      <c r="A68" s="1820"/>
      <c r="B68" s="1901"/>
      <c r="C68" s="1750"/>
      <c r="D68" s="1822"/>
      <c r="E68" s="1754"/>
      <c r="F68" s="1756"/>
      <c r="G68" s="805" t="s">
        <v>13</v>
      </c>
      <c r="H68" s="804">
        <f t="shared" ref="H68:M68" si="21">SUM(H67:H67)</f>
        <v>15</v>
      </c>
      <c r="I68" s="803">
        <f t="shared" si="21"/>
        <v>0</v>
      </c>
      <c r="J68" s="803">
        <f t="shared" si="21"/>
        <v>0</v>
      </c>
      <c r="K68" s="803">
        <f t="shared" si="21"/>
        <v>0</v>
      </c>
      <c r="L68" s="803">
        <f t="shared" si="21"/>
        <v>20</v>
      </c>
      <c r="M68" s="803">
        <f t="shared" si="21"/>
        <v>20</v>
      </c>
      <c r="N68" s="1737"/>
      <c r="O68" s="836"/>
      <c r="P68" s="836"/>
      <c r="Q68" s="834"/>
      <c r="T68" s="819"/>
    </row>
    <row r="69" spans="1:20" ht="15" customHeight="1">
      <c r="A69" s="818" t="s">
        <v>14</v>
      </c>
      <c r="B69" s="817" t="s">
        <v>14</v>
      </c>
      <c r="C69" s="1749" t="s">
        <v>64</v>
      </c>
      <c r="D69" s="1751" t="s">
        <v>599</v>
      </c>
      <c r="E69" s="1753" t="s">
        <v>89</v>
      </c>
      <c r="F69" s="1755" t="s">
        <v>261</v>
      </c>
      <c r="G69" s="816" t="s">
        <v>61</v>
      </c>
      <c r="H69" s="815">
        <v>0</v>
      </c>
      <c r="I69" s="814"/>
      <c r="J69" s="814"/>
      <c r="K69" s="813">
        <v>0</v>
      </c>
      <c r="L69" s="812">
        <v>0</v>
      </c>
      <c r="M69" s="811">
        <v>0</v>
      </c>
      <c r="N69" s="810" t="s">
        <v>597</v>
      </c>
      <c r="O69" s="809">
        <v>1</v>
      </c>
      <c r="P69" s="809">
        <v>0</v>
      </c>
      <c r="Q69" s="808">
        <v>1</v>
      </c>
    </row>
    <row r="70" spans="1:20" ht="16.8" customHeight="1" thickBot="1">
      <c r="A70" s="807"/>
      <c r="B70" s="806"/>
      <c r="C70" s="1750"/>
      <c r="D70" s="1752"/>
      <c r="E70" s="1754"/>
      <c r="F70" s="1756"/>
      <c r="G70" s="805" t="s">
        <v>13</v>
      </c>
      <c r="H70" s="804">
        <f t="shared" ref="H70:M70" si="22">SUM(H69:H69)</f>
        <v>0</v>
      </c>
      <c r="I70" s="803">
        <f t="shared" si="22"/>
        <v>0</v>
      </c>
      <c r="J70" s="803">
        <f t="shared" si="22"/>
        <v>0</v>
      </c>
      <c r="K70" s="803">
        <f t="shared" si="22"/>
        <v>0</v>
      </c>
      <c r="L70" s="803">
        <f t="shared" si="22"/>
        <v>0</v>
      </c>
      <c r="M70" s="803">
        <f t="shared" si="22"/>
        <v>0</v>
      </c>
      <c r="N70" s="838"/>
      <c r="O70" s="836"/>
      <c r="P70" s="835"/>
      <c r="Q70" s="834"/>
      <c r="T70" s="819"/>
    </row>
    <row r="71" spans="1:20" ht="14.25" customHeight="1">
      <c r="A71" s="818" t="s">
        <v>14</v>
      </c>
      <c r="B71" s="817" t="s">
        <v>14</v>
      </c>
      <c r="C71" s="1749" t="s">
        <v>65</v>
      </c>
      <c r="D71" s="1751" t="s">
        <v>598</v>
      </c>
      <c r="E71" s="1753" t="s">
        <v>89</v>
      </c>
      <c r="F71" s="1755" t="s">
        <v>261</v>
      </c>
      <c r="G71" s="816" t="s">
        <v>61</v>
      </c>
      <c r="H71" s="815">
        <v>0</v>
      </c>
      <c r="I71" s="814"/>
      <c r="J71" s="814"/>
      <c r="K71" s="813">
        <v>0</v>
      </c>
      <c r="L71" s="812">
        <v>0</v>
      </c>
      <c r="M71" s="811">
        <v>0</v>
      </c>
      <c r="N71" s="810" t="s">
        <v>597</v>
      </c>
      <c r="O71" s="809">
        <v>22</v>
      </c>
      <c r="P71" s="809">
        <v>23</v>
      </c>
      <c r="Q71" s="808">
        <v>24</v>
      </c>
      <c r="R71" s="837"/>
      <c r="T71" s="819"/>
    </row>
    <row r="72" spans="1:20" ht="16.5" customHeight="1" thickBot="1">
      <c r="A72" s="807"/>
      <c r="B72" s="806"/>
      <c r="C72" s="1750"/>
      <c r="D72" s="1752"/>
      <c r="E72" s="1754"/>
      <c r="F72" s="1756"/>
      <c r="G72" s="805" t="s">
        <v>13</v>
      </c>
      <c r="H72" s="804">
        <f t="shared" ref="H72:M72" si="23">SUM(H71:H71)</f>
        <v>0</v>
      </c>
      <c r="I72" s="803">
        <f t="shared" si="23"/>
        <v>0</v>
      </c>
      <c r="J72" s="803">
        <f t="shared" si="23"/>
        <v>0</v>
      </c>
      <c r="K72" s="803">
        <f t="shared" si="23"/>
        <v>0</v>
      </c>
      <c r="L72" s="803">
        <f t="shared" si="23"/>
        <v>0</v>
      </c>
      <c r="M72" s="803">
        <f t="shared" si="23"/>
        <v>0</v>
      </c>
      <c r="N72" s="838"/>
      <c r="O72" s="836"/>
      <c r="P72" s="835"/>
      <c r="Q72" s="834"/>
      <c r="T72" s="819"/>
    </row>
    <row r="73" spans="1:20" ht="12.75" customHeight="1">
      <c r="A73" s="818" t="s">
        <v>14</v>
      </c>
      <c r="B73" s="817" t="s">
        <v>14</v>
      </c>
      <c r="C73" s="1749" t="s">
        <v>66</v>
      </c>
      <c r="D73" s="1764" t="s">
        <v>596</v>
      </c>
      <c r="E73" s="1753" t="s">
        <v>89</v>
      </c>
      <c r="F73" s="1755" t="s">
        <v>261</v>
      </c>
      <c r="G73" s="816" t="s">
        <v>61</v>
      </c>
      <c r="H73" s="815">
        <v>13</v>
      </c>
      <c r="I73" s="814"/>
      <c r="J73" s="814"/>
      <c r="K73" s="813">
        <v>0</v>
      </c>
      <c r="L73" s="812">
        <v>15</v>
      </c>
      <c r="M73" s="811">
        <v>15</v>
      </c>
      <c r="N73" s="1734" t="s">
        <v>595</v>
      </c>
      <c r="O73" s="809">
        <v>44</v>
      </c>
      <c r="P73" s="809">
        <v>46</v>
      </c>
      <c r="Q73" s="808">
        <v>48</v>
      </c>
      <c r="R73" s="837"/>
      <c r="T73" s="819"/>
    </row>
    <row r="74" spans="1:20" ht="26.25" customHeight="1" thickBot="1">
      <c r="A74" s="807"/>
      <c r="B74" s="806"/>
      <c r="C74" s="1750"/>
      <c r="D74" s="1765"/>
      <c r="E74" s="1754"/>
      <c r="F74" s="1756"/>
      <c r="G74" s="805" t="s">
        <v>13</v>
      </c>
      <c r="H74" s="804">
        <f t="shared" ref="H74:M74" si="24">SUM(H73:H73)</f>
        <v>13</v>
      </c>
      <c r="I74" s="803">
        <f t="shared" si="24"/>
        <v>0</v>
      </c>
      <c r="J74" s="803">
        <f t="shared" si="24"/>
        <v>0</v>
      </c>
      <c r="K74" s="803">
        <f t="shared" si="24"/>
        <v>0</v>
      </c>
      <c r="L74" s="803">
        <f t="shared" si="24"/>
        <v>15</v>
      </c>
      <c r="M74" s="803">
        <f t="shared" si="24"/>
        <v>15</v>
      </c>
      <c r="N74" s="1735"/>
      <c r="O74" s="836"/>
      <c r="P74" s="835"/>
      <c r="Q74" s="834"/>
      <c r="T74" s="819"/>
    </row>
    <row r="75" spans="1:20" ht="15.75" customHeight="1">
      <c r="A75" s="1141" t="s">
        <v>14</v>
      </c>
      <c r="B75" s="817" t="s">
        <v>14</v>
      </c>
      <c r="C75" s="1749" t="s">
        <v>67</v>
      </c>
      <c r="D75" s="1751" t="s">
        <v>594</v>
      </c>
      <c r="E75" s="1753" t="s">
        <v>89</v>
      </c>
      <c r="F75" s="1755" t="s">
        <v>261</v>
      </c>
      <c r="G75" s="816" t="s">
        <v>61</v>
      </c>
      <c r="H75" s="815">
        <v>0.3</v>
      </c>
      <c r="I75" s="814"/>
      <c r="J75" s="814"/>
      <c r="K75" s="813">
        <v>0</v>
      </c>
      <c r="L75" s="812">
        <v>0.5</v>
      </c>
      <c r="M75" s="811">
        <v>0.5</v>
      </c>
      <c r="N75" s="1736" t="s">
        <v>593</v>
      </c>
      <c r="O75" s="809">
        <v>2</v>
      </c>
      <c r="P75" s="809">
        <v>2</v>
      </c>
      <c r="Q75" s="808">
        <v>2</v>
      </c>
      <c r="T75" s="819"/>
    </row>
    <row r="76" spans="1:20" ht="15.75" customHeight="1" thickBot="1">
      <c r="A76" s="807"/>
      <c r="B76" s="806"/>
      <c r="C76" s="1750"/>
      <c r="D76" s="1752"/>
      <c r="E76" s="1754"/>
      <c r="F76" s="1756"/>
      <c r="G76" s="805" t="s">
        <v>13</v>
      </c>
      <c r="H76" s="804">
        <f t="shared" ref="H76:M76" si="25">SUM(H75:H75)</f>
        <v>0.3</v>
      </c>
      <c r="I76" s="803">
        <f t="shared" si="25"/>
        <v>0</v>
      </c>
      <c r="J76" s="803">
        <f t="shared" si="25"/>
        <v>0</v>
      </c>
      <c r="K76" s="803">
        <f t="shared" si="25"/>
        <v>0</v>
      </c>
      <c r="L76" s="803">
        <f t="shared" si="25"/>
        <v>0.5</v>
      </c>
      <c r="M76" s="803">
        <f t="shared" si="25"/>
        <v>0.5</v>
      </c>
      <c r="N76" s="1735"/>
      <c r="O76" s="836"/>
      <c r="P76" s="835"/>
      <c r="Q76" s="834"/>
      <c r="T76" s="819"/>
    </row>
    <row r="77" spans="1:20" ht="12.75" customHeight="1">
      <c r="A77" s="818" t="s">
        <v>14</v>
      </c>
      <c r="B77" s="817" t="s">
        <v>14</v>
      </c>
      <c r="C77" s="1749" t="s">
        <v>68</v>
      </c>
      <c r="D77" s="1751" t="s">
        <v>801</v>
      </c>
      <c r="E77" s="1753" t="s">
        <v>89</v>
      </c>
      <c r="F77" s="1755" t="s">
        <v>261</v>
      </c>
      <c r="G77" s="816" t="s">
        <v>61</v>
      </c>
      <c r="H77" s="815">
        <v>3</v>
      </c>
      <c r="I77" s="814"/>
      <c r="J77" s="814"/>
      <c r="K77" s="813">
        <v>0</v>
      </c>
      <c r="L77" s="812">
        <v>3</v>
      </c>
      <c r="M77" s="811">
        <v>3</v>
      </c>
      <c r="N77" s="1736" t="s">
        <v>800</v>
      </c>
      <c r="O77" s="809">
        <v>3</v>
      </c>
      <c r="P77" s="809">
        <v>3</v>
      </c>
      <c r="Q77" s="808">
        <v>3</v>
      </c>
      <c r="R77" s="837"/>
      <c r="T77" s="819"/>
    </row>
    <row r="78" spans="1:20" ht="25.5" customHeight="1" thickBot="1">
      <c r="A78" s="807"/>
      <c r="B78" s="806"/>
      <c r="C78" s="1750"/>
      <c r="D78" s="1752"/>
      <c r="E78" s="1754"/>
      <c r="F78" s="1756"/>
      <c r="G78" s="805" t="s">
        <v>13</v>
      </c>
      <c r="H78" s="804">
        <f t="shared" ref="H78:M78" si="26">SUM(H77:H77)</f>
        <v>3</v>
      </c>
      <c r="I78" s="803">
        <f t="shared" si="26"/>
        <v>0</v>
      </c>
      <c r="J78" s="803">
        <f t="shared" si="26"/>
        <v>0</v>
      </c>
      <c r="K78" s="803">
        <f t="shared" si="26"/>
        <v>0</v>
      </c>
      <c r="L78" s="803">
        <f t="shared" si="26"/>
        <v>3</v>
      </c>
      <c r="M78" s="803">
        <f t="shared" si="26"/>
        <v>3</v>
      </c>
      <c r="N78" s="1737"/>
      <c r="O78" s="836"/>
      <c r="P78" s="835"/>
      <c r="Q78" s="834"/>
      <c r="T78" s="819"/>
    </row>
    <row r="79" spans="1:20" ht="12.75" customHeight="1" thickBot="1">
      <c r="A79" s="832" t="s">
        <v>14</v>
      </c>
      <c r="B79" s="831" t="s">
        <v>14</v>
      </c>
      <c r="C79" s="1762" t="s">
        <v>15</v>
      </c>
      <c r="D79" s="1763"/>
      <c r="E79" s="1763"/>
      <c r="F79" s="1763"/>
      <c r="G79" s="1763"/>
      <c r="H79" s="833">
        <f>H60+H62+H64+H66+H68+H70+H72+H74+H78+H76</f>
        <v>51.099999999999994</v>
      </c>
      <c r="I79" s="833">
        <f t="shared" ref="I79:M79" si="27">I60+I62+I64+I66+I68+I70+I72+I74+I78+I76</f>
        <v>0</v>
      </c>
      <c r="J79" s="833">
        <f t="shared" si="27"/>
        <v>0</v>
      </c>
      <c r="K79" s="833">
        <f t="shared" si="27"/>
        <v>0</v>
      </c>
      <c r="L79" s="833">
        <f t="shared" si="27"/>
        <v>63.5</v>
      </c>
      <c r="M79" s="833">
        <f t="shared" si="27"/>
        <v>75.5</v>
      </c>
      <c r="N79" s="829"/>
      <c r="O79" s="828"/>
      <c r="P79" s="828"/>
      <c r="Q79" s="827"/>
      <c r="T79" s="819"/>
    </row>
    <row r="80" spans="1:20" ht="4.5" hidden="1" customHeight="1" thickBot="1">
      <c r="A80" s="832" t="s">
        <v>14</v>
      </c>
      <c r="B80" s="831" t="s">
        <v>14</v>
      </c>
      <c r="C80" s="1762" t="s">
        <v>15</v>
      </c>
      <c r="D80" s="1763"/>
      <c r="E80" s="1763"/>
      <c r="F80" s="1763"/>
      <c r="G80" s="1763"/>
      <c r="H80" s="830" t="e">
        <f>H60+H62+H64+H66+H68+H70+#REF!+#REF!+H72+H74+H78</f>
        <v>#REF!</v>
      </c>
      <c r="I80" s="830" t="e">
        <f>I60+I62+I64+I66+I68+I70+#REF!+#REF!+I72+I74+I78</f>
        <v>#REF!</v>
      </c>
      <c r="J80" s="830" t="e">
        <f>J60+J62+J64+J66+J68+J70+#REF!+#REF!+J72+J74+J78</f>
        <v>#REF!</v>
      </c>
      <c r="K80" s="830" t="e">
        <f>K60+K62+K64+K66+K68+K70+#REF!+#REF!+K72+K74+K78</f>
        <v>#REF!</v>
      </c>
      <c r="L80" s="830" t="e">
        <f>L60+L62+L64+L66+L68+L70+#REF!+#REF!+L72+L74+L78</f>
        <v>#REF!</v>
      </c>
      <c r="M80" s="830" t="e">
        <f>M60+M62+M64+M66+M68+M70+#REF!+#REF!+M72+M74+M78</f>
        <v>#REF!</v>
      </c>
      <c r="N80" s="829"/>
      <c r="O80" s="828"/>
      <c r="P80" s="828"/>
      <c r="Q80" s="827"/>
      <c r="T80" s="819"/>
    </row>
    <row r="81" spans="1:39" ht="21" hidden="1" customHeight="1" thickBot="1">
      <c r="A81" s="826" t="s">
        <v>14</v>
      </c>
      <c r="B81" s="1808" t="s">
        <v>16</v>
      </c>
      <c r="C81" s="1809"/>
      <c r="D81" s="1809"/>
      <c r="E81" s="1809"/>
      <c r="F81" s="1809"/>
      <c r="G81" s="1809"/>
      <c r="H81" s="825" t="e">
        <f>H57+H80</f>
        <v>#REF!</v>
      </c>
      <c r="I81" s="825" t="e">
        <f>I57+I80</f>
        <v>#REF!</v>
      </c>
      <c r="J81" s="825">
        <v>75536.2</v>
      </c>
      <c r="K81" s="825">
        <v>95.4</v>
      </c>
      <c r="L81" s="825" t="e">
        <f>L57+L80</f>
        <v>#REF!</v>
      </c>
      <c r="M81" s="825" t="e">
        <f>M57+M80</f>
        <v>#REF!</v>
      </c>
      <c r="N81" s="824"/>
      <c r="O81" s="821"/>
      <c r="P81" s="821"/>
      <c r="Q81" s="820"/>
      <c r="T81" s="819"/>
    </row>
    <row r="82" spans="1:39" ht="15.75" customHeight="1" thickBot="1">
      <c r="A82" s="823" t="s">
        <v>12</v>
      </c>
      <c r="B82" s="1808" t="s">
        <v>16</v>
      </c>
      <c r="C82" s="1809"/>
      <c r="D82" s="1809"/>
      <c r="E82" s="1809"/>
      <c r="F82" s="1809"/>
      <c r="G82" s="1816"/>
      <c r="H82" s="822">
        <f t="shared" ref="H82:M82" si="28">H79+H57</f>
        <v>81.099999999999994</v>
      </c>
      <c r="I82" s="822">
        <f t="shared" si="28"/>
        <v>0</v>
      </c>
      <c r="J82" s="822">
        <f t="shared" si="28"/>
        <v>0</v>
      </c>
      <c r="K82" s="822">
        <f t="shared" si="28"/>
        <v>0</v>
      </c>
      <c r="L82" s="822">
        <f t="shared" si="28"/>
        <v>73.5</v>
      </c>
      <c r="M82" s="822">
        <f t="shared" si="28"/>
        <v>85.5</v>
      </c>
      <c r="N82" s="821"/>
      <c r="O82" s="821"/>
      <c r="P82" s="821"/>
      <c r="Q82" s="820"/>
      <c r="T82" s="819"/>
    </row>
    <row r="83" spans="1:39" ht="14.25" customHeight="1">
      <c r="A83" s="818"/>
      <c r="B83" s="817"/>
      <c r="C83" s="1749"/>
      <c r="D83" s="1751" t="s">
        <v>592</v>
      </c>
      <c r="E83" s="1753" t="s">
        <v>89</v>
      </c>
      <c r="F83" s="1755" t="s">
        <v>261</v>
      </c>
      <c r="G83" s="816" t="s">
        <v>61</v>
      </c>
      <c r="H83" s="815">
        <v>7</v>
      </c>
      <c r="I83" s="814"/>
      <c r="J83" s="814"/>
      <c r="K83" s="813">
        <v>0</v>
      </c>
      <c r="L83" s="812">
        <v>8</v>
      </c>
      <c r="M83" s="811">
        <v>9</v>
      </c>
      <c r="N83" s="810"/>
      <c r="O83" s="809"/>
      <c r="P83" s="809"/>
      <c r="Q83" s="808"/>
    </row>
    <row r="84" spans="1:39" ht="41.25" customHeight="1" thickBot="1">
      <c r="A84" s="807"/>
      <c r="B84" s="806"/>
      <c r="C84" s="1750"/>
      <c r="D84" s="1752"/>
      <c r="E84" s="1754"/>
      <c r="F84" s="1756"/>
      <c r="G84" s="805" t="s">
        <v>13</v>
      </c>
      <c r="H84" s="804">
        <f t="shared" ref="H84:M84" si="29">SUM(H83:H83)</f>
        <v>7</v>
      </c>
      <c r="I84" s="803">
        <f t="shared" si="29"/>
        <v>0</v>
      </c>
      <c r="J84" s="803">
        <f t="shared" si="29"/>
        <v>0</v>
      </c>
      <c r="K84" s="803">
        <f t="shared" si="29"/>
        <v>0</v>
      </c>
      <c r="L84" s="803">
        <f t="shared" si="29"/>
        <v>8</v>
      </c>
      <c r="M84" s="803">
        <f t="shared" si="29"/>
        <v>9</v>
      </c>
      <c r="N84" s="802" t="s">
        <v>591</v>
      </c>
      <c r="O84" s="801">
        <v>8</v>
      </c>
      <c r="P84" s="801">
        <v>10</v>
      </c>
      <c r="Q84" s="800">
        <v>10</v>
      </c>
      <c r="R84" s="799"/>
    </row>
    <row r="85" spans="1:39" ht="14.25" customHeight="1" thickBot="1">
      <c r="A85" s="798" t="s">
        <v>12</v>
      </c>
      <c r="B85" s="1761" t="s">
        <v>17</v>
      </c>
      <c r="C85" s="1761"/>
      <c r="D85" s="1761"/>
      <c r="E85" s="1761"/>
      <c r="F85" s="1761"/>
      <c r="G85" s="1761"/>
      <c r="H85" s="797">
        <f>H82+H84+H48</f>
        <v>38384.6</v>
      </c>
      <c r="I85" s="797">
        <f t="shared" ref="I85:K85" si="30">I82+I84+I48</f>
        <v>0</v>
      </c>
      <c r="J85" s="1317">
        <v>24345.200000000001</v>
      </c>
      <c r="K85" s="797">
        <f t="shared" si="30"/>
        <v>216.2</v>
      </c>
      <c r="L85" s="797">
        <f>L82+L84+L48</f>
        <v>38396.5</v>
      </c>
      <c r="M85" s="797">
        <f>M82+M84+M48</f>
        <v>39084.5</v>
      </c>
      <c r="N85" s="1757"/>
      <c r="O85" s="1757"/>
      <c r="P85" s="1757"/>
      <c r="Q85" s="1758"/>
    </row>
    <row r="86" spans="1:39" s="790" customFormat="1" ht="15.75" customHeight="1">
      <c r="A86" s="794"/>
      <c r="B86" s="793"/>
      <c r="C86" s="793"/>
      <c r="D86" s="793"/>
      <c r="E86" s="793"/>
      <c r="F86" s="796"/>
      <c r="G86" s="795"/>
      <c r="H86" s="1318"/>
      <c r="I86" s="1318"/>
      <c r="J86" s="1318"/>
      <c r="K86" s="1318"/>
      <c r="L86" s="1318"/>
      <c r="M86" s="1318"/>
      <c r="N86" s="792"/>
      <c r="O86" s="792"/>
      <c r="P86" s="792"/>
      <c r="Q86" s="792"/>
      <c r="R86" s="791"/>
      <c r="S86" s="791"/>
      <c r="T86" s="791"/>
      <c r="U86" s="791"/>
      <c r="V86" s="791"/>
      <c r="W86" s="791"/>
      <c r="X86" s="791"/>
      <c r="Y86" s="791"/>
      <c r="Z86" s="791"/>
      <c r="AA86" s="791"/>
      <c r="AB86" s="791"/>
      <c r="AC86" s="791"/>
      <c r="AD86" s="791"/>
      <c r="AE86" s="791"/>
      <c r="AF86" s="791"/>
      <c r="AG86" s="791"/>
      <c r="AH86" s="791"/>
      <c r="AI86" s="791"/>
      <c r="AJ86" s="791"/>
      <c r="AK86" s="791"/>
      <c r="AL86" s="791"/>
      <c r="AM86" s="791"/>
    </row>
    <row r="87" spans="1:39" s="790" customFormat="1" ht="15" customHeight="1" thickBot="1">
      <c r="A87" s="794"/>
      <c r="B87" s="793"/>
      <c r="C87" s="793"/>
      <c r="D87" s="793"/>
      <c r="E87" s="793"/>
      <c r="F87" s="1759" t="s">
        <v>18</v>
      </c>
      <c r="G87" s="1760"/>
      <c r="H87" s="1760"/>
      <c r="I87" s="1760"/>
      <c r="J87" s="1760"/>
      <c r="K87" s="1760"/>
      <c r="L87" s="1760"/>
      <c r="M87" s="1760"/>
      <c r="N87" s="792"/>
      <c r="O87" s="792"/>
      <c r="P87" s="792"/>
      <c r="Q87" s="792"/>
      <c r="R87" s="791"/>
      <c r="S87" s="791"/>
      <c r="T87" s="791"/>
      <c r="U87" s="791"/>
      <c r="V87" s="791"/>
      <c r="W87" s="791"/>
      <c r="X87" s="791"/>
      <c r="Y87" s="791"/>
      <c r="Z87" s="791"/>
      <c r="AA87" s="791"/>
      <c r="AB87" s="791"/>
      <c r="AC87" s="791"/>
      <c r="AD87" s="791"/>
      <c r="AE87" s="791"/>
      <c r="AF87" s="791"/>
      <c r="AG87" s="791"/>
      <c r="AH87" s="791"/>
      <c r="AI87" s="791"/>
      <c r="AJ87" s="791"/>
      <c r="AK87" s="791"/>
      <c r="AL87" s="791"/>
      <c r="AM87" s="791"/>
    </row>
    <row r="88" spans="1:39" s="790" customFormat="1" ht="39.75" customHeight="1" thickBot="1">
      <c r="A88" s="784"/>
      <c r="B88" s="784"/>
      <c r="C88" s="1810" t="s">
        <v>19</v>
      </c>
      <c r="D88" s="1811"/>
      <c r="E88" s="1811"/>
      <c r="F88" s="1811"/>
      <c r="G88" s="1812"/>
      <c r="H88" s="1813" t="s">
        <v>291</v>
      </c>
      <c r="I88" s="1814"/>
      <c r="J88" s="1814"/>
      <c r="K88" s="1815"/>
      <c r="L88" s="783"/>
      <c r="M88" s="783"/>
      <c r="N88" s="784"/>
      <c r="O88" s="785"/>
      <c r="P88" s="784"/>
      <c r="Q88" s="784"/>
      <c r="R88" s="791"/>
      <c r="S88" s="791"/>
      <c r="T88" s="791"/>
      <c r="U88" s="791"/>
      <c r="V88" s="791"/>
      <c r="W88" s="791"/>
      <c r="X88" s="791"/>
      <c r="Y88" s="791"/>
      <c r="Z88" s="791"/>
      <c r="AA88" s="791"/>
      <c r="AB88" s="791"/>
      <c r="AC88" s="791"/>
      <c r="AD88" s="791"/>
      <c r="AE88" s="791"/>
      <c r="AF88" s="791"/>
      <c r="AG88" s="791"/>
      <c r="AH88" s="791"/>
      <c r="AI88" s="791"/>
      <c r="AJ88" s="791"/>
      <c r="AK88" s="791"/>
      <c r="AL88" s="791"/>
      <c r="AM88" s="791"/>
    </row>
    <row r="89" spans="1:39" s="790" customFormat="1" ht="15.75" customHeight="1" thickBot="1">
      <c r="A89" s="784"/>
      <c r="B89" s="784"/>
      <c r="C89" s="1784" t="s">
        <v>20</v>
      </c>
      <c r="D89" s="1785"/>
      <c r="E89" s="1785"/>
      <c r="F89" s="1785"/>
      <c r="G89" s="1786"/>
      <c r="H89" s="1787">
        <f>H90+H91+H92+H93+H94</f>
        <v>38136.400000000001</v>
      </c>
      <c r="I89" s="1788"/>
      <c r="J89" s="1788"/>
      <c r="K89" s="1789"/>
      <c r="L89" s="783"/>
      <c r="M89" s="783"/>
      <c r="N89" s="784"/>
      <c r="O89" s="785"/>
      <c r="P89" s="784"/>
      <c r="Q89" s="784"/>
      <c r="R89" s="791"/>
      <c r="S89" s="791"/>
      <c r="T89" s="791"/>
      <c r="U89" s="791"/>
      <c r="V89" s="791"/>
      <c r="W89" s="791"/>
      <c r="X89" s="791"/>
      <c r="Y89" s="791"/>
      <c r="Z89" s="791"/>
      <c r="AA89" s="791"/>
      <c r="AB89" s="791"/>
      <c r="AC89" s="791"/>
      <c r="AD89" s="791"/>
      <c r="AE89" s="791"/>
      <c r="AF89" s="791"/>
      <c r="AG89" s="791"/>
      <c r="AH89" s="791"/>
      <c r="AI89" s="791"/>
      <c r="AJ89" s="791"/>
      <c r="AK89" s="791"/>
      <c r="AL89" s="791"/>
      <c r="AM89" s="791"/>
    </row>
    <row r="90" spans="1:39" ht="18.75" customHeight="1">
      <c r="C90" s="1741" t="s">
        <v>128</v>
      </c>
      <c r="D90" s="1742"/>
      <c r="E90" s="1742"/>
      <c r="F90" s="1742"/>
      <c r="G90" s="1743"/>
      <c r="H90" s="1738">
        <v>17484.099999999999</v>
      </c>
      <c r="I90" s="1739"/>
      <c r="J90" s="1739"/>
      <c r="K90" s="1740"/>
      <c r="L90" s="783"/>
      <c r="M90" s="783"/>
    </row>
    <row r="91" spans="1:39" ht="14.1" customHeight="1">
      <c r="C91" s="1780" t="s">
        <v>129</v>
      </c>
      <c r="D91" s="1781"/>
      <c r="E91" s="1781"/>
      <c r="F91" s="1781"/>
      <c r="G91" s="1782"/>
      <c r="H91" s="1779"/>
      <c r="I91" s="1777"/>
      <c r="J91" s="1777"/>
      <c r="K91" s="1778"/>
      <c r="L91" s="783"/>
      <c r="M91" s="783"/>
    </row>
    <row r="92" spans="1:39" ht="14.1" customHeight="1">
      <c r="C92" s="1771" t="s">
        <v>283</v>
      </c>
      <c r="D92" s="1772"/>
      <c r="E92" s="1772"/>
      <c r="F92" s="1772"/>
      <c r="G92" s="1783"/>
      <c r="H92" s="1779">
        <v>0</v>
      </c>
      <c r="I92" s="1777"/>
      <c r="J92" s="1777"/>
      <c r="K92" s="1778"/>
      <c r="L92" s="783"/>
      <c r="M92" s="783"/>
    </row>
    <row r="93" spans="1:39" ht="26.25" customHeight="1">
      <c r="C93" s="1771" t="s">
        <v>130</v>
      </c>
      <c r="D93" s="1772"/>
      <c r="E93" s="1772"/>
      <c r="F93" s="1772"/>
      <c r="G93" s="1783"/>
      <c r="H93" s="1779">
        <v>19170.900000000001</v>
      </c>
      <c r="I93" s="1777"/>
      <c r="J93" s="1777"/>
      <c r="K93" s="1778"/>
      <c r="L93" s="783"/>
      <c r="M93" s="783"/>
    </row>
    <row r="94" spans="1:39" ht="14.1" customHeight="1" thickBot="1">
      <c r="C94" s="1780" t="s">
        <v>131</v>
      </c>
      <c r="D94" s="1781"/>
      <c r="E94" s="1781"/>
      <c r="F94" s="1781"/>
      <c r="G94" s="1782"/>
      <c r="H94" s="1779">
        <v>1481.4</v>
      </c>
      <c r="I94" s="1777"/>
      <c r="J94" s="1777"/>
      <c r="K94" s="1778"/>
      <c r="L94" s="783"/>
      <c r="M94" s="783"/>
    </row>
    <row r="95" spans="1:39" ht="14.1" customHeight="1" thickBot="1">
      <c r="C95" s="1784" t="s">
        <v>21</v>
      </c>
      <c r="D95" s="1785"/>
      <c r="E95" s="1785"/>
      <c r="F95" s="1785"/>
      <c r="G95" s="1786"/>
      <c r="H95" s="1787">
        <f>H96+H97+H98</f>
        <v>248.2</v>
      </c>
      <c r="I95" s="1788"/>
      <c r="J95" s="1788"/>
      <c r="K95" s="1789"/>
      <c r="L95" s="783"/>
      <c r="M95" s="783"/>
    </row>
    <row r="96" spans="1:39" ht="12.75" customHeight="1">
      <c r="C96" s="1774" t="s">
        <v>132</v>
      </c>
      <c r="D96" s="1775"/>
      <c r="E96" s="1775"/>
      <c r="F96" s="1775"/>
      <c r="G96" s="1776"/>
      <c r="H96" s="1747">
        <v>0</v>
      </c>
      <c r="I96" s="1747"/>
      <c r="J96" s="1747"/>
      <c r="K96" s="1748"/>
      <c r="L96" s="783"/>
      <c r="M96" s="783"/>
    </row>
    <row r="97" spans="1:20" ht="14.1" customHeight="1">
      <c r="C97" s="1744" t="s">
        <v>133</v>
      </c>
      <c r="D97" s="1745"/>
      <c r="E97" s="1745"/>
      <c r="F97" s="1745"/>
      <c r="G97" s="1746"/>
      <c r="H97" s="1777">
        <v>248.2</v>
      </c>
      <c r="I97" s="1777"/>
      <c r="J97" s="1777"/>
      <c r="K97" s="1778"/>
      <c r="L97" s="783"/>
      <c r="M97" s="783"/>
    </row>
    <row r="98" spans="1:20" ht="14.1" customHeight="1" thickBot="1">
      <c r="C98" s="1771" t="s">
        <v>134</v>
      </c>
      <c r="D98" s="1772"/>
      <c r="E98" s="1772"/>
      <c r="F98" s="1772"/>
      <c r="G98" s="1773"/>
      <c r="H98" s="1777">
        <v>0</v>
      </c>
      <c r="I98" s="1777"/>
      <c r="J98" s="1777"/>
      <c r="K98" s="1778"/>
      <c r="L98" s="783"/>
      <c r="M98" s="783"/>
    </row>
    <row r="99" spans="1:20" ht="14.1" customHeight="1" thickBot="1">
      <c r="A99" s="783"/>
      <c r="B99" s="783"/>
      <c r="C99" s="1766" t="s">
        <v>22</v>
      </c>
      <c r="D99" s="1767"/>
      <c r="E99" s="1767"/>
      <c r="F99" s="1767"/>
      <c r="G99" s="1768"/>
      <c r="H99" s="1769">
        <f>H95+H89</f>
        <v>38384.6</v>
      </c>
      <c r="I99" s="1769"/>
      <c r="J99" s="1769"/>
      <c r="K99" s="1770"/>
    </row>
    <row r="100" spans="1:20" ht="14.1" customHeight="1">
      <c r="A100" s="783"/>
      <c r="B100" s="783"/>
    </row>
    <row r="101" spans="1:20" ht="14.1" customHeight="1">
      <c r="A101" s="783"/>
      <c r="B101" s="783"/>
    </row>
    <row r="103" spans="1:20" ht="15.6">
      <c r="A103" s="783"/>
      <c r="B103" s="783"/>
      <c r="E103" s="789"/>
    </row>
    <row r="105" spans="1:20" ht="13.2">
      <c r="A105" s="783"/>
      <c r="B105" s="783"/>
      <c r="D105" s="788"/>
      <c r="E105" s="788"/>
      <c r="F105" s="788"/>
      <c r="G105" s="788"/>
      <c r="H105" s="788"/>
      <c r="I105" s="788"/>
      <c r="J105" s="788"/>
      <c r="K105" s="788"/>
      <c r="L105" s="788"/>
      <c r="M105" s="788"/>
      <c r="N105" s="788"/>
      <c r="O105" s="788"/>
      <c r="P105" s="788"/>
      <c r="Q105" s="788"/>
    </row>
    <row r="107" spans="1:20" ht="15.6">
      <c r="A107" s="783"/>
      <c r="B107" s="783"/>
      <c r="E107" s="789"/>
      <c r="R107" s="788"/>
      <c r="S107" s="788"/>
      <c r="T107" s="788"/>
    </row>
  </sheetData>
  <mergeCells count="199">
    <mergeCell ref="E33:E36"/>
    <mergeCell ref="F33:F36"/>
    <mergeCell ref="D51:D52"/>
    <mergeCell ref="F51:F52"/>
    <mergeCell ref="C51:C52"/>
    <mergeCell ref="C38:Q38"/>
    <mergeCell ref="B51:B52"/>
    <mergeCell ref="D43:D46"/>
    <mergeCell ref="N39:N42"/>
    <mergeCell ref="N33:N34"/>
    <mergeCell ref="C37:G37"/>
    <mergeCell ref="N43:N46"/>
    <mergeCell ref="N30:N31"/>
    <mergeCell ref="A12:A13"/>
    <mergeCell ref="B12:B13"/>
    <mergeCell ref="C12:C13"/>
    <mergeCell ref="D12:D13"/>
    <mergeCell ref="E12:E13"/>
    <mergeCell ref="F12:F13"/>
    <mergeCell ref="B33:B36"/>
    <mergeCell ref="C33:C36"/>
    <mergeCell ref="D33:D36"/>
    <mergeCell ref="N23:N24"/>
    <mergeCell ref="A20:A22"/>
    <mergeCell ref="D30:D32"/>
    <mergeCell ref="C29:Q29"/>
    <mergeCell ref="N25:N27"/>
    <mergeCell ref="E25:E27"/>
    <mergeCell ref="F25:F27"/>
    <mergeCell ref="C15:Q15"/>
    <mergeCell ref="E16:E19"/>
    <mergeCell ref="F16:F19"/>
    <mergeCell ref="N16:N18"/>
    <mergeCell ref="A33:A36"/>
    <mergeCell ref="B23:B24"/>
    <mergeCell ref="C23:C24"/>
    <mergeCell ref="A67:A68"/>
    <mergeCell ref="B67:B68"/>
    <mergeCell ref="F55:F56"/>
    <mergeCell ref="N55:N56"/>
    <mergeCell ref="B59:B60"/>
    <mergeCell ref="F59:F60"/>
    <mergeCell ref="E39:E42"/>
    <mergeCell ref="F39:F42"/>
    <mergeCell ref="B48:G48"/>
    <mergeCell ref="B39:B42"/>
    <mergeCell ref="N51:N52"/>
    <mergeCell ref="F43:F46"/>
    <mergeCell ref="B43:B46"/>
    <mergeCell ref="C43:C46"/>
    <mergeCell ref="E43:E46"/>
    <mergeCell ref="N67:N68"/>
    <mergeCell ref="C61:C62"/>
    <mergeCell ref="F61:F62"/>
    <mergeCell ref="C65:C66"/>
    <mergeCell ref="C67:C68"/>
    <mergeCell ref="C55:C56"/>
    <mergeCell ref="D55:D56"/>
    <mergeCell ref="C59:C60"/>
    <mergeCell ref="N65:N66"/>
    <mergeCell ref="L1:Q1"/>
    <mergeCell ref="C4:C6"/>
    <mergeCell ref="D4:D6"/>
    <mergeCell ref="E4:E6"/>
    <mergeCell ref="F4:F6"/>
    <mergeCell ref="E20:E22"/>
    <mergeCell ref="F20:F22"/>
    <mergeCell ref="C20:C22"/>
    <mergeCell ref="D20:D22"/>
    <mergeCell ref="C14:G14"/>
    <mergeCell ref="B7:Q7"/>
    <mergeCell ref="C8:Q8"/>
    <mergeCell ref="C9:C11"/>
    <mergeCell ref="D9:D11"/>
    <mergeCell ref="O5:Q5"/>
    <mergeCell ref="L4:L6"/>
    <mergeCell ref="M4:M6"/>
    <mergeCell ref="N4:Q4"/>
    <mergeCell ref="E9:E11"/>
    <mergeCell ref="F9:F11"/>
    <mergeCell ref="D3:W3"/>
    <mergeCell ref="B20:B22"/>
    <mergeCell ref="E59:E60"/>
    <mergeCell ref="C39:C42"/>
    <mergeCell ref="D39:D42"/>
    <mergeCell ref="D63:D64"/>
    <mergeCell ref="E65:E66"/>
    <mergeCell ref="C63:C64"/>
    <mergeCell ref="E55:E56"/>
    <mergeCell ref="C47:G47"/>
    <mergeCell ref="E51:E52"/>
    <mergeCell ref="B49:Q49"/>
    <mergeCell ref="C50:Q50"/>
    <mergeCell ref="F63:F64"/>
    <mergeCell ref="F53:F54"/>
    <mergeCell ref="C53:C54"/>
    <mergeCell ref="D53:D54"/>
    <mergeCell ref="E53:E54"/>
    <mergeCell ref="D61:D62"/>
    <mergeCell ref="E61:E62"/>
    <mergeCell ref="E77:E78"/>
    <mergeCell ref="F73:F74"/>
    <mergeCell ref="D23:D24"/>
    <mergeCell ref="E23:E24"/>
    <mergeCell ref="F23:F24"/>
    <mergeCell ref="C28:G28"/>
    <mergeCell ref="H4:K4"/>
    <mergeCell ref="N5:N6"/>
    <mergeCell ref="A4:A6"/>
    <mergeCell ref="B4:B6"/>
    <mergeCell ref="G4:G6"/>
    <mergeCell ref="H5:H6"/>
    <mergeCell ref="A9:A11"/>
    <mergeCell ref="B9:B11"/>
    <mergeCell ref="I5:J5"/>
    <mergeCell ref="K5:K6"/>
    <mergeCell ref="A16:A19"/>
    <mergeCell ref="B16:B19"/>
    <mergeCell ref="C16:C19"/>
    <mergeCell ref="D16:D19"/>
    <mergeCell ref="F65:F66"/>
    <mergeCell ref="C57:G57"/>
    <mergeCell ref="D59:D60"/>
    <mergeCell ref="C58:Q58"/>
    <mergeCell ref="D67:D68"/>
    <mergeCell ref="D65:D66"/>
    <mergeCell ref="C71:C72"/>
    <mergeCell ref="D71:D72"/>
    <mergeCell ref="E71:E72"/>
    <mergeCell ref="F71:F72"/>
    <mergeCell ref="E69:E70"/>
    <mergeCell ref="C69:C70"/>
    <mergeCell ref="D69:D70"/>
    <mergeCell ref="E67:E68"/>
    <mergeCell ref="F67:F68"/>
    <mergeCell ref="F69:F70"/>
    <mergeCell ref="A43:A46"/>
    <mergeCell ref="A23:A24"/>
    <mergeCell ref="F30:F32"/>
    <mergeCell ref="B30:B32"/>
    <mergeCell ref="A25:A27"/>
    <mergeCell ref="B25:B27"/>
    <mergeCell ref="C25:C27"/>
    <mergeCell ref="D25:D27"/>
    <mergeCell ref="H98:K98"/>
    <mergeCell ref="B81:G81"/>
    <mergeCell ref="C89:G89"/>
    <mergeCell ref="H89:K89"/>
    <mergeCell ref="C88:G88"/>
    <mergeCell ref="H88:K88"/>
    <mergeCell ref="B82:G82"/>
    <mergeCell ref="A30:A32"/>
    <mergeCell ref="E30:E32"/>
    <mergeCell ref="C30:C32"/>
    <mergeCell ref="A51:A52"/>
    <mergeCell ref="C77:C78"/>
    <mergeCell ref="D77:D78"/>
    <mergeCell ref="A59:A60"/>
    <mergeCell ref="A39:A42"/>
    <mergeCell ref="E63:E64"/>
    <mergeCell ref="C99:G99"/>
    <mergeCell ref="H99:K99"/>
    <mergeCell ref="C98:G98"/>
    <mergeCell ref="C96:G96"/>
    <mergeCell ref="H97:K97"/>
    <mergeCell ref="H91:K91"/>
    <mergeCell ref="C94:G94"/>
    <mergeCell ref="H94:K94"/>
    <mergeCell ref="C93:G93"/>
    <mergeCell ref="C91:G91"/>
    <mergeCell ref="C95:G95"/>
    <mergeCell ref="H95:K95"/>
    <mergeCell ref="C92:G92"/>
    <mergeCell ref="H92:K92"/>
    <mergeCell ref="H93:K93"/>
    <mergeCell ref="N73:N74"/>
    <mergeCell ref="N77:N78"/>
    <mergeCell ref="H90:K90"/>
    <mergeCell ref="C90:G90"/>
    <mergeCell ref="C97:G97"/>
    <mergeCell ref="H96:K96"/>
    <mergeCell ref="C75:C76"/>
    <mergeCell ref="D75:D76"/>
    <mergeCell ref="E75:E76"/>
    <mergeCell ref="F75:F76"/>
    <mergeCell ref="N75:N76"/>
    <mergeCell ref="N85:Q85"/>
    <mergeCell ref="F87:M87"/>
    <mergeCell ref="B85:G85"/>
    <mergeCell ref="C83:C84"/>
    <mergeCell ref="D83:D84"/>
    <mergeCell ref="E83:E84"/>
    <mergeCell ref="F83:F84"/>
    <mergeCell ref="C80:G80"/>
    <mergeCell ref="C79:G79"/>
    <mergeCell ref="F77:F78"/>
    <mergeCell ref="C73:C74"/>
    <mergeCell ref="D73:D74"/>
    <mergeCell ref="E73:E74"/>
  </mergeCells>
  <pageMargins left="0.75" right="0.75" top="1" bottom="1" header="0.5" footer="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4"/>
  <sheetViews>
    <sheetView topLeftCell="A37" workbookViewId="0">
      <selection activeCell="N5" sqref="N5:N6"/>
    </sheetView>
  </sheetViews>
  <sheetFormatPr defaultColWidth="9.109375" defaultRowHeight="10.199999999999999"/>
  <cols>
    <col min="1" max="1" width="2.6640625" style="1" customWidth="1"/>
    <col min="2" max="3" width="2.5546875" style="1" customWidth="1"/>
    <col min="4" max="4" width="40" style="1" customWidth="1"/>
    <col min="5" max="5" width="7.88671875" style="2" customWidth="1"/>
    <col min="6" max="6" width="3.44140625" style="1" customWidth="1"/>
    <col min="7" max="7" width="4.33203125" style="3" customWidth="1"/>
    <col min="8" max="8" width="4.88671875" style="1" customWidth="1"/>
    <col min="9" max="9" width="4" style="1" customWidth="1"/>
    <col min="10" max="10" width="3.6640625" style="1" customWidth="1"/>
    <col min="11" max="12" width="4.44140625" style="1" customWidth="1"/>
    <col min="13" max="13" width="4.5546875" style="1" customWidth="1"/>
    <col min="14" max="14" width="30.109375" style="1" customWidth="1"/>
    <col min="15" max="15" width="3.44140625" style="4" customWidth="1"/>
    <col min="16" max="16" width="3.33203125" style="1" customWidth="1"/>
    <col min="17" max="17" width="3.44140625" style="1" customWidth="1"/>
    <col min="18" max="16384" width="9.109375" style="5"/>
  </cols>
  <sheetData>
    <row r="1" spans="1:23" ht="48" customHeight="1">
      <c r="L1" s="1389"/>
      <c r="M1" s="1390"/>
      <c r="N1" s="1390"/>
      <c r="O1" s="1390"/>
      <c r="P1" s="1390"/>
      <c r="Q1" s="1390"/>
    </row>
    <row r="2" spans="1:23" s="132" customFormat="1" ht="16.5" customHeight="1">
      <c r="A2" s="131"/>
      <c r="B2" s="1"/>
      <c r="C2" s="1"/>
      <c r="D2" s="437" t="s">
        <v>657</v>
      </c>
      <c r="E2" s="2"/>
      <c r="F2" s="1"/>
      <c r="G2" s="3"/>
      <c r="H2" s="1"/>
      <c r="I2" s="1"/>
      <c r="J2" s="1"/>
      <c r="K2" s="1"/>
      <c r="L2" s="440"/>
      <c r="M2" s="441"/>
      <c r="N2" s="441"/>
      <c r="O2" s="441"/>
      <c r="P2" s="441"/>
      <c r="Q2" s="441"/>
      <c r="R2" s="5"/>
      <c r="S2" s="5"/>
      <c r="T2" s="5"/>
      <c r="U2" s="5"/>
      <c r="V2" s="5"/>
      <c r="W2" s="5"/>
    </row>
    <row r="3" spans="1:23" s="132" customFormat="1" ht="14.25" customHeight="1" thickBot="1">
      <c r="A3" s="939"/>
      <c r="B3" s="141"/>
      <c r="C3" s="141"/>
      <c r="D3" s="1514" t="s">
        <v>57</v>
      </c>
      <c r="E3" s="1514"/>
      <c r="F3" s="1514"/>
      <c r="G3" s="1514"/>
      <c r="H3" s="1514"/>
      <c r="I3" s="1514"/>
      <c r="J3" s="1514"/>
      <c r="K3" s="1514"/>
      <c r="L3" s="1514"/>
      <c r="M3" s="1514"/>
      <c r="N3" s="1514"/>
      <c r="O3" s="1514"/>
      <c r="P3" s="1514"/>
      <c r="Q3" s="1514"/>
      <c r="R3" s="1514"/>
      <c r="S3" s="1514"/>
      <c r="T3" s="1514"/>
      <c r="U3" s="1514"/>
      <c r="V3" s="1514"/>
      <c r="W3" s="1514"/>
    </row>
    <row r="4" spans="1:23" s="132" customFormat="1" ht="36.75" customHeight="1">
      <c r="A4" s="1391" t="s">
        <v>0</v>
      </c>
      <c r="B4" s="1394" t="s">
        <v>1</v>
      </c>
      <c r="C4" s="1394" t="s">
        <v>2</v>
      </c>
      <c r="D4" s="1397" t="s">
        <v>3</v>
      </c>
      <c r="E4" s="1400" t="s">
        <v>4</v>
      </c>
      <c r="F4" s="1427" t="s">
        <v>5</v>
      </c>
      <c r="G4" s="1449" t="s">
        <v>6</v>
      </c>
      <c r="H4" s="1435" t="s">
        <v>160</v>
      </c>
      <c r="I4" s="1436"/>
      <c r="J4" s="1436"/>
      <c r="K4" s="1917"/>
      <c r="L4" s="1918" t="s">
        <v>161</v>
      </c>
      <c r="M4" s="1921" t="s">
        <v>162</v>
      </c>
      <c r="N4" s="1414" t="s">
        <v>23</v>
      </c>
      <c r="O4" s="1415"/>
      <c r="P4" s="1415"/>
      <c r="Q4" s="1416"/>
      <c r="R4" s="5"/>
      <c r="S4" s="5"/>
      <c r="T4" s="5"/>
      <c r="U4" s="5"/>
      <c r="V4" s="5"/>
      <c r="W4" s="5"/>
    </row>
    <row r="5" spans="1:23" s="132" customFormat="1" ht="15" customHeight="1">
      <c r="A5" s="1392"/>
      <c r="B5" s="1395"/>
      <c r="C5" s="1395"/>
      <c r="D5" s="1398"/>
      <c r="E5" s="1401"/>
      <c r="F5" s="1428"/>
      <c r="G5" s="1450"/>
      <c r="H5" s="1452" t="s">
        <v>7</v>
      </c>
      <c r="I5" s="1454" t="s">
        <v>8</v>
      </c>
      <c r="J5" s="1454"/>
      <c r="K5" s="1924" t="s">
        <v>9</v>
      </c>
      <c r="L5" s="1919"/>
      <c r="M5" s="1922"/>
      <c r="N5" s="1442" t="s">
        <v>56</v>
      </c>
      <c r="O5" s="1444" t="s">
        <v>10</v>
      </c>
      <c r="P5" s="1444"/>
      <c r="Q5" s="1445"/>
      <c r="R5" s="5"/>
      <c r="S5" s="5"/>
      <c r="T5" s="5"/>
      <c r="U5" s="5"/>
      <c r="V5" s="5"/>
      <c r="W5" s="5"/>
    </row>
    <row r="6" spans="1:23" s="132" customFormat="1" ht="91.5" customHeight="1" thickBot="1">
      <c r="A6" s="1393"/>
      <c r="B6" s="1396"/>
      <c r="C6" s="1396"/>
      <c r="D6" s="1399"/>
      <c r="E6" s="1402"/>
      <c r="F6" s="1429"/>
      <c r="G6" s="1451"/>
      <c r="H6" s="1453"/>
      <c r="I6" s="216" t="s">
        <v>7</v>
      </c>
      <c r="J6" s="34" t="s">
        <v>11</v>
      </c>
      <c r="K6" s="1925"/>
      <c r="L6" s="1920"/>
      <c r="M6" s="1923"/>
      <c r="N6" s="1443"/>
      <c r="O6" s="7" t="s">
        <v>125</v>
      </c>
      <c r="P6" s="7" t="s">
        <v>126</v>
      </c>
      <c r="Q6" s="8" t="s">
        <v>140</v>
      </c>
      <c r="R6" s="5"/>
      <c r="S6" s="5"/>
      <c r="T6" s="5"/>
      <c r="U6" s="5"/>
      <c r="V6" s="5"/>
      <c r="W6" s="5"/>
    </row>
    <row r="7" spans="1:23" s="132" customFormat="1" ht="27" customHeight="1" thickBot="1">
      <c r="A7" s="40" t="s">
        <v>12</v>
      </c>
      <c r="B7" s="1358" t="s">
        <v>658</v>
      </c>
      <c r="C7" s="1359"/>
      <c r="D7" s="1359"/>
      <c r="E7" s="1359"/>
      <c r="F7" s="1359"/>
      <c r="G7" s="1359"/>
      <c r="H7" s="1359"/>
      <c r="I7" s="1359"/>
      <c r="J7" s="1359"/>
      <c r="K7" s="1359"/>
      <c r="L7" s="1359"/>
      <c r="M7" s="1359"/>
      <c r="N7" s="1359"/>
      <c r="O7" s="1359"/>
      <c r="P7" s="1359"/>
      <c r="Q7" s="1360"/>
      <c r="R7" s="5"/>
      <c r="S7" s="5"/>
      <c r="T7" s="5"/>
      <c r="U7" s="5"/>
      <c r="V7" s="5"/>
      <c r="W7" s="5"/>
    </row>
    <row r="8" spans="1:23" s="132" customFormat="1" ht="14.25" customHeight="1" thickBot="1">
      <c r="A8" s="41" t="s">
        <v>12</v>
      </c>
      <c r="B8" s="42" t="s">
        <v>12</v>
      </c>
      <c r="C8" s="1440" t="s">
        <v>659</v>
      </c>
      <c r="D8" s="1440"/>
      <c r="E8" s="1440"/>
      <c r="F8" s="1440"/>
      <c r="G8" s="1440"/>
      <c r="H8" s="1440"/>
      <c r="I8" s="1440"/>
      <c r="J8" s="1440"/>
      <c r="K8" s="1440"/>
      <c r="L8" s="1440"/>
      <c r="M8" s="1440"/>
      <c r="N8" s="1440"/>
      <c r="O8" s="1440"/>
      <c r="P8" s="1440"/>
      <c r="Q8" s="1441"/>
      <c r="R8" s="5"/>
      <c r="S8" s="5"/>
      <c r="T8" s="5"/>
      <c r="U8" s="5"/>
      <c r="V8" s="5"/>
      <c r="W8" s="5"/>
    </row>
    <row r="9" spans="1:23" s="132" customFormat="1" ht="14.25" customHeight="1">
      <c r="A9" s="1417" t="s">
        <v>12</v>
      </c>
      <c r="B9" s="1420" t="s">
        <v>12</v>
      </c>
      <c r="C9" s="1345" t="s">
        <v>12</v>
      </c>
      <c r="D9" s="1424" t="s">
        <v>660</v>
      </c>
      <c r="E9" s="1927" t="s">
        <v>661</v>
      </c>
      <c r="F9" s="1340" t="s">
        <v>269</v>
      </c>
      <c r="G9" s="940"/>
      <c r="H9" s="682">
        <v>0</v>
      </c>
      <c r="I9" s="460">
        <v>0</v>
      </c>
      <c r="J9" s="460"/>
      <c r="K9" s="576">
        <v>0</v>
      </c>
      <c r="L9" s="463">
        <v>0</v>
      </c>
      <c r="M9" s="463">
        <v>0</v>
      </c>
      <c r="N9" s="1928" t="s">
        <v>662</v>
      </c>
      <c r="O9" s="545">
        <v>8</v>
      </c>
      <c r="P9" s="545">
        <v>8</v>
      </c>
      <c r="Q9" s="534">
        <v>8</v>
      </c>
      <c r="R9" s="5"/>
      <c r="S9" s="5"/>
      <c r="T9" s="5"/>
      <c r="U9" s="5"/>
      <c r="V9" s="5"/>
      <c r="W9" s="5"/>
    </row>
    <row r="10" spans="1:23" s="132" customFormat="1" ht="21.75" customHeight="1" thickBot="1">
      <c r="A10" s="1418"/>
      <c r="B10" s="1421"/>
      <c r="C10" s="1561"/>
      <c r="D10" s="1926"/>
      <c r="E10" s="1386"/>
      <c r="F10" s="1386"/>
      <c r="G10" s="941"/>
      <c r="H10" s="942"/>
      <c r="I10" s="943"/>
      <c r="J10" s="943"/>
      <c r="K10" s="944"/>
      <c r="L10" s="945"/>
      <c r="M10" s="945">
        <v>0</v>
      </c>
      <c r="N10" s="1929"/>
      <c r="O10" s="501"/>
      <c r="P10" s="501"/>
      <c r="Q10" s="502"/>
      <c r="R10" s="5"/>
      <c r="S10" s="5"/>
      <c r="T10" s="270"/>
      <c r="U10" s="5"/>
      <c r="V10" s="5"/>
      <c r="W10" s="5"/>
    </row>
    <row r="11" spans="1:23" s="132" customFormat="1" ht="33.75" customHeight="1" thickBot="1">
      <c r="A11" s="210" t="s">
        <v>12</v>
      </c>
      <c r="B11" s="212" t="s">
        <v>12</v>
      </c>
      <c r="C11" s="946" t="s">
        <v>14</v>
      </c>
      <c r="D11" s="947" t="s">
        <v>663</v>
      </c>
      <c r="E11" s="948" t="s">
        <v>89</v>
      </c>
      <c r="F11" s="948" t="s">
        <v>269</v>
      </c>
      <c r="G11" s="949"/>
      <c r="H11" s="425">
        <v>0</v>
      </c>
      <c r="I11" s="611">
        <v>0</v>
      </c>
      <c r="J11" s="611"/>
      <c r="K11" s="261">
        <v>0</v>
      </c>
      <c r="L11" s="263">
        <v>0</v>
      </c>
      <c r="M11" s="263">
        <v>0</v>
      </c>
      <c r="N11" s="950" t="s">
        <v>664</v>
      </c>
      <c r="O11" s="951">
        <v>15</v>
      </c>
      <c r="P11" s="951">
        <v>20</v>
      </c>
      <c r="Q11" s="505">
        <v>30</v>
      </c>
      <c r="R11" s="5"/>
      <c r="S11" s="5"/>
      <c r="T11" s="270"/>
      <c r="U11" s="5"/>
      <c r="V11" s="5"/>
      <c r="W11" s="5"/>
    </row>
    <row r="12" spans="1:23" s="132" customFormat="1" ht="21.75" customHeight="1">
      <c r="A12" s="952" t="s">
        <v>12</v>
      </c>
      <c r="B12" s="953" t="s">
        <v>12</v>
      </c>
      <c r="C12" s="954" t="s">
        <v>58</v>
      </c>
      <c r="D12" s="955" t="s">
        <v>665</v>
      </c>
      <c r="E12" s="1927" t="s">
        <v>661</v>
      </c>
      <c r="F12" s="209" t="s">
        <v>269</v>
      </c>
      <c r="G12" s="956"/>
      <c r="H12" s="425">
        <v>0</v>
      </c>
      <c r="I12" s="611">
        <v>0</v>
      </c>
      <c r="J12" s="611"/>
      <c r="K12" s="261">
        <v>0</v>
      </c>
      <c r="L12" s="263">
        <v>0</v>
      </c>
      <c r="M12" s="263">
        <v>0</v>
      </c>
      <c r="N12" s="950" t="s">
        <v>666</v>
      </c>
      <c r="O12" s="951">
        <v>0</v>
      </c>
      <c r="P12" s="951">
        <v>1</v>
      </c>
      <c r="Q12" s="505">
        <v>1</v>
      </c>
      <c r="R12" s="5"/>
      <c r="S12" s="5"/>
      <c r="T12" s="270"/>
      <c r="U12" s="5"/>
      <c r="V12" s="5"/>
      <c r="W12" s="5"/>
    </row>
    <row r="13" spans="1:23" s="132" customFormat="1" ht="24.75" customHeight="1" thickBot="1">
      <c r="A13" s="957"/>
      <c r="B13" s="23"/>
      <c r="C13" s="754"/>
      <c r="D13" s="195"/>
      <c r="E13" s="1386"/>
      <c r="F13" s="218"/>
      <c r="G13" s="958"/>
      <c r="H13" s="558"/>
      <c r="I13" s="959"/>
      <c r="J13" s="959"/>
      <c r="K13" s="960"/>
      <c r="L13" s="961"/>
      <c r="M13" s="961"/>
      <c r="N13" s="962" t="s">
        <v>667</v>
      </c>
      <c r="O13" s="963">
        <v>10</v>
      </c>
      <c r="P13" s="963">
        <v>25</v>
      </c>
      <c r="Q13" s="557">
        <v>30</v>
      </c>
      <c r="R13" s="5"/>
      <c r="S13" s="5"/>
      <c r="T13" s="270"/>
      <c r="U13" s="5"/>
      <c r="V13" s="5"/>
      <c r="W13" s="5"/>
    </row>
    <row r="14" spans="1:23" s="132" customFormat="1" ht="14.25" customHeight="1" thickBot="1">
      <c r="A14" s="41" t="s">
        <v>12</v>
      </c>
      <c r="B14" s="86" t="s">
        <v>12</v>
      </c>
      <c r="C14" s="1327" t="s">
        <v>15</v>
      </c>
      <c r="D14" s="1328"/>
      <c r="E14" s="1328"/>
      <c r="F14" s="1328"/>
      <c r="G14" s="1330"/>
      <c r="H14" s="177">
        <v>0</v>
      </c>
      <c r="I14" s="770">
        <v>0</v>
      </c>
      <c r="J14" s="770">
        <v>0</v>
      </c>
      <c r="K14" s="964">
        <v>0</v>
      </c>
      <c r="L14" s="965">
        <v>0</v>
      </c>
      <c r="M14" s="772">
        <v>0</v>
      </c>
      <c r="N14" s="87"/>
      <c r="O14" s="117"/>
      <c r="P14" s="117"/>
      <c r="Q14" s="118"/>
    </row>
    <row r="15" spans="1:23" s="132" customFormat="1" ht="14.25" customHeight="1" thickBot="1">
      <c r="A15" s="41" t="s">
        <v>12</v>
      </c>
      <c r="B15" s="42" t="s">
        <v>14</v>
      </c>
      <c r="C15" s="1363" t="s">
        <v>668</v>
      </c>
      <c r="D15" s="1364"/>
      <c r="E15" s="1364"/>
      <c r="F15" s="1364"/>
      <c r="G15" s="1364"/>
      <c r="H15" s="1364"/>
      <c r="I15" s="1364"/>
      <c r="J15" s="1364"/>
      <c r="K15" s="1364"/>
      <c r="L15" s="1364"/>
      <c r="M15" s="1364"/>
      <c r="N15" s="1364"/>
      <c r="O15" s="1364"/>
      <c r="P15" s="1364"/>
      <c r="Q15" s="1366"/>
    </row>
    <row r="16" spans="1:23" s="132" customFormat="1" ht="25.5" customHeight="1">
      <c r="A16" s="1930" t="s">
        <v>12</v>
      </c>
      <c r="B16" s="1572" t="s">
        <v>14</v>
      </c>
      <c r="C16" s="1405" t="s">
        <v>12</v>
      </c>
      <c r="D16" s="1931" t="s">
        <v>669</v>
      </c>
      <c r="E16" s="1455" t="s">
        <v>89</v>
      </c>
      <c r="F16" s="1403" t="s">
        <v>269</v>
      </c>
      <c r="G16" s="966" t="s">
        <v>61</v>
      </c>
      <c r="H16" s="967">
        <v>7</v>
      </c>
      <c r="I16" s="968">
        <v>0</v>
      </c>
      <c r="J16" s="969"/>
      <c r="K16" s="970">
        <v>0</v>
      </c>
      <c r="L16" s="971">
        <v>8</v>
      </c>
      <c r="M16" s="972">
        <v>9</v>
      </c>
      <c r="N16" s="1610" t="s">
        <v>670</v>
      </c>
      <c r="O16" s="973">
        <v>10</v>
      </c>
      <c r="P16" s="974">
        <v>10</v>
      </c>
      <c r="Q16" s="975">
        <v>10</v>
      </c>
      <c r="T16" s="133"/>
    </row>
    <row r="17" spans="1:20" s="132" customFormat="1" ht="12.75" hidden="1" customHeight="1" thickBot="1">
      <c r="A17" s="1380"/>
      <c r="B17" s="1381"/>
      <c r="C17" s="1382"/>
      <c r="D17" s="1383"/>
      <c r="E17" s="1354"/>
      <c r="F17" s="1518"/>
      <c r="G17" s="976"/>
      <c r="H17" s="426"/>
      <c r="I17" s="95"/>
      <c r="J17" s="977"/>
      <c r="K17" s="977"/>
      <c r="L17" s="978"/>
      <c r="M17" s="99"/>
      <c r="N17" s="1637"/>
      <c r="O17" s="979"/>
      <c r="P17" s="979"/>
      <c r="Q17" s="980"/>
      <c r="T17" s="133"/>
    </row>
    <row r="18" spans="1:20" s="132" customFormat="1" ht="14.25" hidden="1" customHeight="1" thickBot="1">
      <c r="A18" s="1380"/>
      <c r="B18" s="1381"/>
      <c r="C18" s="1382"/>
      <c r="D18" s="1383"/>
      <c r="E18" s="1354"/>
      <c r="F18" s="1518"/>
      <c r="G18" s="981" t="s">
        <v>13</v>
      </c>
      <c r="H18" s="982">
        <f>H16</f>
        <v>7</v>
      </c>
      <c r="I18" s="983">
        <f>SUM(I16:I17)</f>
        <v>0</v>
      </c>
      <c r="J18" s="984"/>
      <c r="K18" s="984">
        <f>SUM(K16:K17)</f>
        <v>0</v>
      </c>
      <c r="L18" s="445">
        <f>L16</f>
        <v>8</v>
      </c>
      <c r="M18" s="445">
        <f>M16</f>
        <v>9</v>
      </c>
      <c r="N18" s="1932"/>
      <c r="O18" s="615"/>
      <c r="P18" s="615"/>
      <c r="Q18" s="985"/>
      <c r="T18" s="133"/>
    </row>
    <row r="19" spans="1:20" s="132" customFormat="1" ht="27" customHeight="1" thickBot="1">
      <c r="A19" s="325"/>
      <c r="B19" s="64"/>
      <c r="C19" s="206"/>
      <c r="D19" s="607"/>
      <c r="E19" s="208"/>
      <c r="F19" s="218"/>
      <c r="G19" s="986" t="s">
        <v>13</v>
      </c>
      <c r="H19" s="63">
        <f>H16*1</f>
        <v>7</v>
      </c>
      <c r="I19" s="60"/>
      <c r="J19" s="61"/>
      <c r="K19" s="61"/>
      <c r="L19" s="62">
        <f>L16*1</f>
        <v>8</v>
      </c>
      <c r="M19" s="62">
        <f>M16*1</f>
        <v>9</v>
      </c>
      <c r="N19" s="219" t="s">
        <v>671</v>
      </c>
      <c r="O19" s="987">
        <v>15</v>
      </c>
      <c r="P19" s="987">
        <v>20</v>
      </c>
      <c r="Q19" s="988">
        <v>25</v>
      </c>
      <c r="T19" s="133"/>
    </row>
    <row r="20" spans="1:20" s="132" customFormat="1" ht="17.25" customHeight="1">
      <c r="A20" s="200" t="s">
        <v>12</v>
      </c>
      <c r="B20" s="201" t="s">
        <v>14</v>
      </c>
      <c r="C20" s="192" t="s">
        <v>14</v>
      </c>
      <c r="D20" s="190" t="s">
        <v>672</v>
      </c>
      <c r="E20" s="188" t="s">
        <v>89</v>
      </c>
      <c r="F20" s="189" t="s">
        <v>269</v>
      </c>
      <c r="G20" s="989"/>
      <c r="H20" s="597">
        <v>0</v>
      </c>
      <c r="I20" s="239">
        <v>0</v>
      </c>
      <c r="J20" s="239"/>
      <c r="K20" s="239">
        <v>0</v>
      </c>
      <c r="L20" s="241">
        <v>0</v>
      </c>
      <c r="M20" s="19">
        <v>0</v>
      </c>
      <c r="N20" s="990" t="s">
        <v>673</v>
      </c>
      <c r="O20" s="407">
        <v>80</v>
      </c>
      <c r="P20" s="407">
        <v>80</v>
      </c>
      <c r="Q20" s="408">
        <v>60</v>
      </c>
    </row>
    <row r="21" spans="1:20" s="132" customFormat="1" ht="17.25" customHeight="1">
      <c r="A21" s="1936" t="s">
        <v>12</v>
      </c>
      <c r="B21" s="1937" t="s">
        <v>14</v>
      </c>
      <c r="C21" s="1937" t="s">
        <v>58</v>
      </c>
      <c r="D21" s="1644" t="s">
        <v>674</v>
      </c>
      <c r="E21" s="1645" t="s">
        <v>89</v>
      </c>
      <c r="F21" s="1515" t="s">
        <v>269</v>
      </c>
      <c r="G21" s="991" t="s">
        <v>61</v>
      </c>
      <c r="H21" s="426">
        <v>0</v>
      </c>
      <c r="I21" s="662"/>
      <c r="J21" s="977"/>
      <c r="K21" s="662">
        <v>0</v>
      </c>
      <c r="L21" s="99">
        <v>0</v>
      </c>
      <c r="M21" s="99">
        <v>0</v>
      </c>
      <c r="N21" s="1933" t="s">
        <v>675</v>
      </c>
      <c r="O21" s="100" t="s">
        <v>86</v>
      </c>
      <c r="P21" s="100" t="s">
        <v>287</v>
      </c>
      <c r="Q21" s="101" t="s">
        <v>287</v>
      </c>
    </row>
    <row r="22" spans="1:20" s="132" customFormat="1" ht="17.25" customHeight="1">
      <c r="A22" s="1380"/>
      <c r="B22" s="1381"/>
      <c r="C22" s="1381"/>
      <c r="D22" s="1383"/>
      <c r="E22" s="1563"/>
      <c r="F22" s="1386"/>
      <c r="G22" s="976"/>
      <c r="H22" s="426"/>
      <c r="I22" s="977"/>
      <c r="J22" s="977"/>
      <c r="K22" s="977"/>
      <c r="L22" s="99"/>
      <c r="M22" s="99"/>
      <c r="N22" s="1934"/>
      <c r="O22" s="100"/>
      <c r="P22" s="100"/>
      <c r="Q22" s="101"/>
    </row>
    <row r="23" spans="1:20" s="132" customFormat="1" ht="15" customHeight="1" thickBot="1">
      <c r="A23" s="1377"/>
      <c r="B23" s="1379"/>
      <c r="C23" s="1379"/>
      <c r="D23" s="1339"/>
      <c r="E23" s="1564"/>
      <c r="F23" s="1341"/>
      <c r="G23" s="986" t="s">
        <v>13</v>
      </c>
      <c r="H23" s="992">
        <f>H21*1</f>
        <v>0</v>
      </c>
      <c r="I23" s="993"/>
      <c r="J23" s="993"/>
      <c r="K23" s="993"/>
      <c r="L23" s="994"/>
      <c r="M23" s="994"/>
      <c r="N23" s="1935"/>
      <c r="O23" s="111" t="s">
        <v>240</v>
      </c>
      <c r="P23" s="111" t="s">
        <v>240</v>
      </c>
      <c r="Q23" s="112" t="s">
        <v>240</v>
      </c>
    </row>
    <row r="24" spans="1:20" s="132" customFormat="1" ht="13.5" customHeight="1">
      <c r="A24" s="1936" t="s">
        <v>12</v>
      </c>
      <c r="B24" s="1937" t="s">
        <v>14</v>
      </c>
      <c r="C24" s="1937" t="s">
        <v>59</v>
      </c>
      <c r="D24" s="1644" t="s">
        <v>676</v>
      </c>
      <c r="E24" s="1645" t="s">
        <v>89</v>
      </c>
      <c r="F24" s="1515" t="s">
        <v>269</v>
      </c>
      <c r="G24" s="976" t="s">
        <v>61</v>
      </c>
      <c r="H24" s="426">
        <v>0</v>
      </c>
      <c r="I24" s="662"/>
      <c r="J24" s="977"/>
      <c r="K24" s="662">
        <v>0</v>
      </c>
      <c r="L24" s="99">
        <v>0</v>
      </c>
      <c r="M24" s="99">
        <v>0</v>
      </c>
      <c r="N24" s="995" t="s">
        <v>677</v>
      </c>
      <c r="O24" s="498">
        <v>10</v>
      </c>
      <c r="P24" s="498">
        <v>15</v>
      </c>
      <c r="Q24" s="499">
        <v>20</v>
      </c>
      <c r="T24" s="133"/>
    </row>
    <row r="25" spans="1:20" s="132" customFormat="1" ht="14.25" customHeight="1">
      <c r="A25" s="1380"/>
      <c r="B25" s="1381"/>
      <c r="C25" s="1381"/>
      <c r="D25" s="1383"/>
      <c r="E25" s="1563"/>
      <c r="F25" s="1386"/>
      <c r="G25" s="976"/>
      <c r="H25" s="426"/>
      <c r="I25" s="977"/>
      <c r="J25" s="977"/>
      <c r="K25" s="977"/>
      <c r="L25" s="99"/>
      <c r="M25" s="99"/>
      <c r="N25" s="643" t="s">
        <v>678</v>
      </c>
      <c r="O25" s="529">
        <v>3</v>
      </c>
      <c r="P25" s="529">
        <v>5</v>
      </c>
      <c r="Q25" s="531">
        <v>5</v>
      </c>
      <c r="T25" s="133"/>
    </row>
    <row r="26" spans="1:20" s="132" customFormat="1" ht="12" customHeight="1" thickBot="1">
      <c r="A26" s="325"/>
      <c r="B26" s="64"/>
      <c r="C26" s="64"/>
      <c r="D26" s="607"/>
      <c r="E26" s="208"/>
      <c r="F26" s="218"/>
      <c r="G26" s="996" t="s">
        <v>13</v>
      </c>
      <c r="H26" s="105"/>
      <c r="I26" s="104"/>
      <c r="J26" s="105"/>
      <c r="K26" s="106">
        <f>SUM(K25:K25)</f>
        <v>0</v>
      </c>
      <c r="L26" s="107">
        <v>0</v>
      </c>
      <c r="M26" s="110">
        <v>0</v>
      </c>
      <c r="N26" s="997"/>
      <c r="O26" s="998"/>
      <c r="P26" s="998"/>
      <c r="Q26" s="999"/>
      <c r="T26" s="133"/>
    </row>
    <row r="27" spans="1:20" s="132" customFormat="1" ht="12.75" customHeight="1" thickBot="1">
      <c r="A27" s="116" t="s">
        <v>12</v>
      </c>
      <c r="B27" s="86" t="s">
        <v>14</v>
      </c>
      <c r="C27" s="1327" t="s">
        <v>15</v>
      </c>
      <c r="D27" s="1328"/>
      <c r="E27" s="1329"/>
      <c r="F27" s="1329"/>
      <c r="G27" s="1330"/>
      <c r="H27" s="103">
        <f>H16+H24+H21+H22</f>
        <v>7</v>
      </c>
      <c r="I27" s="103">
        <f t="shared" ref="I27:M27" si="0">I16+I24+I21</f>
        <v>0</v>
      </c>
      <c r="J27" s="103">
        <f t="shared" si="0"/>
        <v>0</v>
      </c>
      <c r="K27" s="103">
        <f t="shared" si="0"/>
        <v>0</v>
      </c>
      <c r="L27" s="103">
        <f t="shared" si="0"/>
        <v>8</v>
      </c>
      <c r="M27" s="103">
        <f t="shared" si="0"/>
        <v>9</v>
      </c>
      <c r="N27" s="87"/>
      <c r="O27" s="117"/>
      <c r="P27" s="117"/>
      <c r="Q27" s="118"/>
    </row>
    <row r="28" spans="1:20" s="132" customFormat="1" ht="14.25" customHeight="1" thickBot="1">
      <c r="A28" s="41" t="s">
        <v>12</v>
      </c>
      <c r="B28" s="42" t="s">
        <v>58</v>
      </c>
      <c r="C28" s="1363" t="s">
        <v>679</v>
      </c>
      <c r="D28" s="1364"/>
      <c r="E28" s="1364"/>
      <c r="F28" s="1364"/>
      <c r="G28" s="1364"/>
      <c r="H28" s="1364"/>
      <c r="I28" s="1364"/>
      <c r="J28" s="1364"/>
      <c r="K28" s="1364"/>
      <c r="L28" s="1364"/>
      <c r="M28" s="1364"/>
      <c r="N28" s="1364"/>
      <c r="O28" s="1364"/>
      <c r="P28" s="1364"/>
      <c r="Q28" s="1366"/>
    </row>
    <row r="29" spans="1:20" s="132" customFormat="1" ht="13.5" customHeight="1">
      <c r="A29" s="1941" t="s">
        <v>12</v>
      </c>
      <c r="B29" s="1943" t="s">
        <v>58</v>
      </c>
      <c r="C29" s="1347" t="s">
        <v>12</v>
      </c>
      <c r="D29" s="1945" t="s">
        <v>680</v>
      </c>
      <c r="E29" s="1947" t="s">
        <v>89</v>
      </c>
      <c r="F29" s="1372" t="s">
        <v>269</v>
      </c>
      <c r="G29" s="451" t="s">
        <v>61</v>
      </c>
      <c r="H29" s="446">
        <v>7</v>
      </c>
      <c r="I29" s="446"/>
      <c r="J29" s="446"/>
      <c r="K29" s="447">
        <v>0</v>
      </c>
      <c r="L29" s="448">
        <v>8</v>
      </c>
      <c r="M29" s="1000">
        <v>9</v>
      </c>
      <c r="N29" s="995" t="s">
        <v>681</v>
      </c>
      <c r="O29" s="498">
        <v>23</v>
      </c>
      <c r="P29" s="498">
        <v>20</v>
      </c>
      <c r="Q29" s="499">
        <v>25</v>
      </c>
    </row>
    <row r="30" spans="1:20" s="132" customFormat="1" ht="13.5" customHeight="1" thickBot="1">
      <c r="A30" s="1942"/>
      <c r="B30" s="1944"/>
      <c r="C30" s="1350"/>
      <c r="D30" s="1946"/>
      <c r="E30" s="1948"/>
      <c r="F30" s="1375"/>
      <c r="G30" s="449" t="s">
        <v>13</v>
      </c>
      <c r="H30" s="104">
        <f t="shared" ref="H30:M30" si="1">H29*1</f>
        <v>7</v>
      </c>
      <c r="I30" s="104">
        <f t="shared" si="1"/>
        <v>0</v>
      </c>
      <c r="J30" s="104">
        <f t="shared" si="1"/>
        <v>0</v>
      </c>
      <c r="K30" s="104">
        <f t="shared" si="1"/>
        <v>0</v>
      </c>
      <c r="L30" s="104">
        <f t="shared" si="1"/>
        <v>8</v>
      </c>
      <c r="M30" s="104">
        <f t="shared" si="1"/>
        <v>9</v>
      </c>
      <c r="N30" s="646"/>
      <c r="O30" s="559"/>
      <c r="P30" s="559"/>
      <c r="Q30" s="561"/>
      <c r="T30" s="133"/>
    </row>
    <row r="31" spans="1:20" s="132" customFormat="1" ht="22.5" customHeight="1">
      <c r="A31" s="21" t="s">
        <v>12</v>
      </c>
      <c r="B31" s="22" t="s">
        <v>58</v>
      </c>
      <c r="C31" s="1347" t="s">
        <v>14</v>
      </c>
      <c r="D31" s="1351" t="s">
        <v>682</v>
      </c>
      <c r="E31" s="1949" t="s">
        <v>89</v>
      </c>
      <c r="F31" s="1372" t="s">
        <v>269</v>
      </c>
      <c r="G31" s="1938"/>
      <c r="H31" s="50">
        <v>0</v>
      </c>
      <c r="I31" s="50">
        <v>0</v>
      </c>
      <c r="J31" s="50"/>
      <c r="K31" s="51">
        <v>0</v>
      </c>
      <c r="L31" s="52">
        <v>0</v>
      </c>
      <c r="M31" s="114">
        <v>0</v>
      </c>
      <c r="N31" s="995" t="s">
        <v>683</v>
      </c>
      <c r="O31" s="498">
        <v>20</v>
      </c>
      <c r="P31" s="498">
        <v>40</v>
      </c>
      <c r="Q31" s="499">
        <v>40</v>
      </c>
      <c r="T31" s="133"/>
    </row>
    <row r="32" spans="1:20" s="132" customFormat="1" ht="11.25" customHeight="1">
      <c r="A32" s="43"/>
      <c r="B32" s="44"/>
      <c r="C32" s="1349"/>
      <c r="D32" s="1352"/>
      <c r="E32" s="1951"/>
      <c r="F32" s="1374"/>
      <c r="G32" s="1939"/>
      <c r="H32" s="54"/>
      <c r="I32" s="54"/>
      <c r="J32" s="54"/>
      <c r="K32" s="55"/>
      <c r="L32" s="56"/>
      <c r="M32" s="562"/>
      <c r="N32" s="1940" t="s">
        <v>684</v>
      </c>
      <c r="O32" s="563">
        <v>2</v>
      </c>
      <c r="P32" s="564">
        <v>2</v>
      </c>
      <c r="Q32" s="565">
        <v>5</v>
      </c>
      <c r="T32" s="133"/>
    </row>
    <row r="33" spans="1:20" s="132" customFormat="1" ht="12" customHeight="1" thickBot="1">
      <c r="A33" s="57"/>
      <c r="B33" s="23"/>
      <c r="C33" s="1350"/>
      <c r="D33" s="1353"/>
      <c r="E33" s="1950"/>
      <c r="F33" s="1375"/>
      <c r="G33" s="1001" t="s">
        <v>13</v>
      </c>
      <c r="H33" s="60">
        <f t="shared" ref="H33:M33" si="2">H31</f>
        <v>0</v>
      </c>
      <c r="I33" s="60">
        <f t="shared" si="2"/>
        <v>0</v>
      </c>
      <c r="J33" s="60">
        <f t="shared" si="2"/>
        <v>0</v>
      </c>
      <c r="K33" s="60">
        <f t="shared" si="2"/>
        <v>0</v>
      </c>
      <c r="L33" s="60">
        <f t="shared" si="2"/>
        <v>0</v>
      </c>
      <c r="M33" s="60">
        <f t="shared" si="2"/>
        <v>0</v>
      </c>
      <c r="N33" s="1611"/>
      <c r="O33" s="559"/>
      <c r="P33" s="560"/>
      <c r="Q33" s="561"/>
      <c r="T33" s="133"/>
    </row>
    <row r="34" spans="1:20" s="132" customFormat="1" ht="15" customHeight="1">
      <c r="A34" s="21" t="s">
        <v>12</v>
      </c>
      <c r="B34" s="22" t="s">
        <v>58</v>
      </c>
      <c r="C34" s="1347" t="s">
        <v>58</v>
      </c>
      <c r="D34" s="1351" t="s">
        <v>685</v>
      </c>
      <c r="E34" s="1949" t="s">
        <v>89</v>
      </c>
      <c r="F34" s="1372" t="s">
        <v>269</v>
      </c>
      <c r="G34" s="1002"/>
      <c r="H34" s="50">
        <v>0</v>
      </c>
      <c r="I34" s="50">
        <v>0</v>
      </c>
      <c r="J34" s="50"/>
      <c r="K34" s="51">
        <v>0</v>
      </c>
      <c r="L34" s="52">
        <v>0</v>
      </c>
      <c r="M34" s="114">
        <v>0</v>
      </c>
      <c r="N34" s="1003" t="s">
        <v>686</v>
      </c>
      <c r="O34" s="73">
        <v>3</v>
      </c>
      <c r="P34" s="73">
        <v>3</v>
      </c>
      <c r="Q34" s="74">
        <v>3</v>
      </c>
      <c r="T34" s="133"/>
    </row>
    <row r="35" spans="1:20" s="132" customFormat="1" ht="15" customHeight="1" thickBot="1">
      <c r="A35" s="57"/>
      <c r="B35" s="23"/>
      <c r="C35" s="1350"/>
      <c r="D35" s="1353"/>
      <c r="E35" s="1950"/>
      <c r="F35" s="1375"/>
      <c r="G35" s="1001" t="s">
        <v>13</v>
      </c>
      <c r="H35" s="60">
        <f t="shared" ref="H35:M35" si="3">H34</f>
        <v>0</v>
      </c>
      <c r="I35" s="60">
        <f t="shared" si="3"/>
        <v>0</v>
      </c>
      <c r="J35" s="60">
        <f t="shared" si="3"/>
        <v>0</v>
      </c>
      <c r="K35" s="60">
        <f t="shared" si="3"/>
        <v>0</v>
      </c>
      <c r="L35" s="60">
        <f t="shared" si="3"/>
        <v>0</v>
      </c>
      <c r="M35" s="60">
        <f t="shared" si="3"/>
        <v>0</v>
      </c>
      <c r="N35" s="1004"/>
      <c r="O35" s="559"/>
      <c r="P35" s="560"/>
      <c r="Q35" s="561"/>
      <c r="T35" s="133"/>
    </row>
    <row r="36" spans="1:20" s="132" customFormat="1" ht="11.25" customHeight="1">
      <c r="A36" s="21" t="s">
        <v>12</v>
      </c>
      <c r="B36" s="22" t="s">
        <v>58</v>
      </c>
      <c r="C36" s="1347" t="s">
        <v>59</v>
      </c>
      <c r="D36" s="1351" t="s">
        <v>687</v>
      </c>
      <c r="E36" s="1949" t="s">
        <v>89</v>
      </c>
      <c r="F36" s="1372" t="s">
        <v>269</v>
      </c>
      <c r="G36" s="1002" t="s">
        <v>61</v>
      </c>
      <c r="H36" s="50">
        <v>0</v>
      </c>
      <c r="I36" s="50">
        <v>0</v>
      </c>
      <c r="J36" s="50"/>
      <c r="K36" s="51">
        <v>0</v>
      </c>
      <c r="L36" s="52">
        <v>0</v>
      </c>
      <c r="M36" s="114">
        <v>0</v>
      </c>
      <c r="N36" s="995" t="s">
        <v>688</v>
      </c>
      <c r="O36" s="1005"/>
      <c r="P36" s="1005">
        <v>1000</v>
      </c>
      <c r="Q36" s="1005">
        <v>1000</v>
      </c>
      <c r="T36" s="133"/>
    </row>
    <row r="37" spans="1:20" s="132" customFormat="1" ht="12.75" customHeight="1" thickBot="1">
      <c r="A37" s="57"/>
      <c r="B37" s="23"/>
      <c r="C37" s="1350"/>
      <c r="D37" s="1353"/>
      <c r="E37" s="1950"/>
      <c r="F37" s="1375"/>
      <c r="G37" s="1001" t="s">
        <v>13</v>
      </c>
      <c r="H37" s="60">
        <f t="shared" ref="H37:M37" si="4">H36</f>
        <v>0</v>
      </c>
      <c r="I37" s="60">
        <f t="shared" si="4"/>
        <v>0</v>
      </c>
      <c r="J37" s="60">
        <f t="shared" si="4"/>
        <v>0</v>
      </c>
      <c r="K37" s="60">
        <f t="shared" si="4"/>
        <v>0</v>
      </c>
      <c r="L37" s="60">
        <f t="shared" si="4"/>
        <v>0</v>
      </c>
      <c r="M37" s="60">
        <f t="shared" si="4"/>
        <v>0</v>
      </c>
      <c r="N37" s="1004"/>
      <c r="O37" s="559"/>
      <c r="P37" s="560"/>
      <c r="Q37" s="561"/>
      <c r="T37" s="133"/>
    </row>
    <row r="38" spans="1:20" s="132" customFormat="1" ht="15.75" customHeight="1">
      <c r="A38" s="21" t="s">
        <v>12</v>
      </c>
      <c r="B38" s="22" t="s">
        <v>58</v>
      </c>
      <c r="C38" s="1347" t="s">
        <v>64</v>
      </c>
      <c r="D38" s="1351" t="s">
        <v>822</v>
      </c>
      <c r="E38" s="1949" t="s">
        <v>89</v>
      </c>
      <c r="F38" s="1372" t="s">
        <v>269</v>
      </c>
      <c r="G38" s="1002" t="s">
        <v>61</v>
      </c>
      <c r="H38" s="50">
        <v>3.3</v>
      </c>
      <c r="I38" s="50">
        <v>0</v>
      </c>
      <c r="J38" s="50"/>
      <c r="K38" s="51">
        <v>0</v>
      </c>
      <c r="L38" s="52">
        <v>4</v>
      </c>
      <c r="M38" s="114">
        <v>5</v>
      </c>
      <c r="N38" s="995" t="s">
        <v>689</v>
      </c>
      <c r="O38" s="1006"/>
      <c r="P38" s="1005"/>
      <c r="Q38" s="1005"/>
      <c r="T38" s="133"/>
    </row>
    <row r="39" spans="1:20" s="132" customFormat="1" ht="12" customHeight="1" thickBot="1">
      <c r="A39" s="57"/>
      <c r="B39" s="23"/>
      <c r="C39" s="1350"/>
      <c r="D39" s="1353"/>
      <c r="E39" s="1950"/>
      <c r="F39" s="1375"/>
      <c r="G39" s="1001" t="s">
        <v>13</v>
      </c>
      <c r="H39" s="60">
        <f t="shared" ref="H39:M39" si="5">H38</f>
        <v>3.3</v>
      </c>
      <c r="I39" s="60">
        <f t="shared" si="5"/>
        <v>0</v>
      </c>
      <c r="J39" s="60">
        <f t="shared" si="5"/>
        <v>0</v>
      </c>
      <c r="K39" s="60">
        <f t="shared" si="5"/>
        <v>0</v>
      </c>
      <c r="L39" s="60">
        <f t="shared" si="5"/>
        <v>4</v>
      </c>
      <c r="M39" s="60">
        <f t="shared" si="5"/>
        <v>5</v>
      </c>
      <c r="N39" s="1004"/>
      <c r="O39" s="559"/>
      <c r="P39" s="560"/>
      <c r="Q39" s="561"/>
      <c r="T39" s="133"/>
    </row>
    <row r="40" spans="1:20" s="132" customFormat="1" ht="12.75" customHeight="1" thickBot="1">
      <c r="A40" s="24" t="s">
        <v>12</v>
      </c>
      <c r="B40" s="64" t="s">
        <v>58</v>
      </c>
      <c r="C40" s="1503" t="s">
        <v>15</v>
      </c>
      <c r="D40" s="1504"/>
      <c r="E40" s="1504"/>
      <c r="F40" s="1504"/>
      <c r="G40" s="1504"/>
      <c r="H40" s="452">
        <f>H39+H30+H33+H37+H35</f>
        <v>10.3</v>
      </c>
      <c r="I40" s="452">
        <f t="shared" ref="I40:M40" si="6">I39+I30+I33</f>
        <v>0</v>
      </c>
      <c r="J40" s="452">
        <f t="shared" si="6"/>
        <v>0</v>
      </c>
      <c r="K40" s="452">
        <f t="shared" si="6"/>
        <v>0</v>
      </c>
      <c r="L40" s="452">
        <f t="shared" si="6"/>
        <v>12</v>
      </c>
      <c r="M40" s="452">
        <f t="shared" si="6"/>
        <v>14</v>
      </c>
      <c r="N40" s="66"/>
      <c r="O40" s="67"/>
      <c r="P40" s="67"/>
      <c r="Q40" s="68"/>
    </row>
    <row r="41" spans="1:20" s="132" customFormat="1" ht="24.75" customHeight="1" thickBot="1">
      <c r="A41" s="41" t="s">
        <v>12</v>
      </c>
      <c r="B41" s="42" t="s">
        <v>59</v>
      </c>
      <c r="C41" s="1361" t="s">
        <v>690</v>
      </c>
      <c r="D41" s="1361"/>
      <c r="E41" s="1361"/>
      <c r="F41" s="1361"/>
      <c r="G41" s="1361"/>
      <c r="H41" s="1361"/>
      <c r="I41" s="1361"/>
      <c r="J41" s="1361"/>
      <c r="K41" s="1361"/>
      <c r="L41" s="1361"/>
      <c r="M41" s="1361"/>
      <c r="N41" s="1361"/>
      <c r="O41" s="1361"/>
      <c r="P41" s="1361"/>
      <c r="Q41" s="1362"/>
    </row>
    <row r="42" spans="1:20" s="132" customFormat="1" ht="14.25" customHeight="1">
      <c r="A42" s="1941" t="s">
        <v>12</v>
      </c>
      <c r="B42" s="1943" t="s">
        <v>59</v>
      </c>
      <c r="C42" s="1347" t="s">
        <v>12</v>
      </c>
      <c r="D42" s="1945" t="s">
        <v>691</v>
      </c>
      <c r="E42" s="1947" t="s">
        <v>89</v>
      </c>
      <c r="F42" s="1372" t="s">
        <v>261</v>
      </c>
      <c r="G42" s="451" t="s">
        <v>61</v>
      </c>
      <c r="H42" s="446">
        <v>10</v>
      </c>
      <c r="I42" s="446">
        <v>0</v>
      </c>
      <c r="J42" s="446"/>
      <c r="K42" s="447">
        <v>0</v>
      </c>
      <c r="L42" s="448">
        <v>6</v>
      </c>
      <c r="M42" s="1000">
        <v>7</v>
      </c>
      <c r="N42" s="1255" t="s">
        <v>692</v>
      </c>
      <c r="O42" s="73">
        <v>15</v>
      </c>
      <c r="P42" s="73">
        <v>15</v>
      </c>
      <c r="Q42" s="74">
        <v>15</v>
      </c>
    </row>
    <row r="43" spans="1:20" s="132" customFormat="1" ht="12" customHeight="1" thickBot="1">
      <c r="A43" s="1942"/>
      <c r="B43" s="1944"/>
      <c r="C43" s="1350"/>
      <c r="D43" s="1946"/>
      <c r="E43" s="1948"/>
      <c r="F43" s="1375"/>
      <c r="G43" s="449" t="s">
        <v>13</v>
      </c>
      <c r="H43" s="104">
        <f>H42</f>
        <v>10</v>
      </c>
      <c r="I43" s="104">
        <f>I42</f>
        <v>0</v>
      </c>
      <c r="J43" s="104"/>
      <c r="K43" s="450">
        <f>K42</f>
        <v>0</v>
      </c>
      <c r="L43" s="450">
        <f>L42</f>
        <v>6</v>
      </c>
      <c r="M43" s="450">
        <f>M42</f>
        <v>7</v>
      </c>
      <c r="N43" s="1237"/>
      <c r="O43" s="559"/>
      <c r="P43" s="559"/>
      <c r="Q43" s="561"/>
      <c r="T43" s="133"/>
    </row>
    <row r="44" spans="1:20" s="132" customFormat="1" ht="33" customHeight="1">
      <c r="A44" s="1007" t="s">
        <v>12</v>
      </c>
      <c r="B44" s="1008" t="s">
        <v>59</v>
      </c>
      <c r="C44" s="193" t="s">
        <v>14</v>
      </c>
      <c r="D44" s="1945" t="s">
        <v>693</v>
      </c>
      <c r="E44" s="1009" t="s">
        <v>89</v>
      </c>
      <c r="F44" s="198" t="s">
        <v>261</v>
      </c>
      <c r="G44" s="451"/>
      <c r="H44" s="446">
        <v>0</v>
      </c>
      <c r="I44" s="446">
        <v>0</v>
      </c>
      <c r="J44" s="446"/>
      <c r="K44" s="447">
        <v>0</v>
      </c>
      <c r="L44" s="448">
        <v>0</v>
      </c>
      <c r="M44" s="1000">
        <v>0</v>
      </c>
      <c r="N44" s="1003" t="s">
        <v>694</v>
      </c>
      <c r="O44" s="73">
        <v>8</v>
      </c>
      <c r="P44" s="73">
        <v>8</v>
      </c>
      <c r="Q44" s="74">
        <v>10</v>
      </c>
    </row>
    <row r="45" spans="1:20" s="132" customFormat="1" ht="18.75" customHeight="1" thickBot="1">
      <c r="A45" s="1010"/>
      <c r="B45" s="1011"/>
      <c r="C45" s="194"/>
      <c r="D45" s="1556"/>
      <c r="E45" s="1012"/>
      <c r="F45" s="199"/>
      <c r="G45" s="449" t="s">
        <v>13</v>
      </c>
      <c r="H45" s="104">
        <f>H44</f>
        <v>0</v>
      </c>
      <c r="I45" s="104">
        <f>I44</f>
        <v>0</v>
      </c>
      <c r="J45" s="104"/>
      <c r="K45" s="450">
        <f>K44</f>
        <v>0</v>
      </c>
      <c r="L45" s="110">
        <v>0</v>
      </c>
      <c r="M45" s="107">
        <v>0</v>
      </c>
      <c r="N45" s="646"/>
      <c r="O45" s="559"/>
      <c r="P45" s="559"/>
      <c r="Q45" s="561"/>
      <c r="T45" s="133"/>
    </row>
    <row r="46" spans="1:20" s="132" customFormat="1" ht="14.25" customHeight="1">
      <c r="A46" s="1941" t="s">
        <v>12</v>
      </c>
      <c r="B46" s="1943" t="s">
        <v>59</v>
      </c>
      <c r="C46" s="1347" t="s">
        <v>58</v>
      </c>
      <c r="D46" s="1945" t="s">
        <v>695</v>
      </c>
      <c r="E46" s="1947" t="s">
        <v>89</v>
      </c>
      <c r="F46" s="1372" t="s">
        <v>261</v>
      </c>
      <c r="G46" s="451"/>
      <c r="H46" s="446">
        <v>0</v>
      </c>
      <c r="I46" s="446">
        <v>0</v>
      </c>
      <c r="J46" s="446"/>
      <c r="K46" s="447">
        <v>0</v>
      </c>
      <c r="L46" s="448">
        <v>0</v>
      </c>
      <c r="M46" s="1000">
        <v>0</v>
      </c>
      <c r="N46" s="1003" t="s">
        <v>696</v>
      </c>
      <c r="O46" s="73">
        <v>1</v>
      </c>
      <c r="P46" s="73">
        <v>1</v>
      </c>
      <c r="Q46" s="74">
        <v>1</v>
      </c>
    </row>
    <row r="47" spans="1:20" s="132" customFormat="1" ht="12" customHeight="1" thickBot="1">
      <c r="A47" s="1942"/>
      <c r="B47" s="1944"/>
      <c r="C47" s="1350"/>
      <c r="D47" s="1946"/>
      <c r="E47" s="1948"/>
      <c r="F47" s="1375"/>
      <c r="G47" s="449" t="s">
        <v>13</v>
      </c>
      <c r="H47" s="104">
        <f>H46</f>
        <v>0</v>
      </c>
      <c r="I47" s="104">
        <f>I46</f>
        <v>0</v>
      </c>
      <c r="J47" s="104"/>
      <c r="K47" s="450">
        <f>K46</f>
        <v>0</v>
      </c>
      <c r="L47" s="110">
        <v>0</v>
      </c>
      <c r="M47" s="107">
        <v>0</v>
      </c>
      <c r="N47" s="646"/>
      <c r="O47" s="559"/>
      <c r="P47" s="559"/>
      <c r="Q47" s="561"/>
      <c r="T47" s="133"/>
    </row>
    <row r="48" spans="1:20" s="132" customFormat="1" ht="53.25" customHeight="1">
      <c r="A48" s="1941" t="s">
        <v>12</v>
      </c>
      <c r="B48" s="1943" t="s">
        <v>59</v>
      </c>
      <c r="C48" s="1347" t="s">
        <v>59</v>
      </c>
      <c r="D48" s="1945" t="s">
        <v>697</v>
      </c>
      <c r="E48" s="1947" t="s">
        <v>89</v>
      </c>
      <c r="F48" s="1372" t="s">
        <v>261</v>
      </c>
      <c r="G48" s="451" t="s">
        <v>61</v>
      </c>
      <c r="H48" s="446">
        <v>0</v>
      </c>
      <c r="I48" s="446">
        <v>0</v>
      </c>
      <c r="J48" s="446"/>
      <c r="K48" s="447">
        <v>0</v>
      </c>
      <c r="L48" s="448">
        <v>0</v>
      </c>
      <c r="M48" s="1000">
        <v>0</v>
      </c>
      <c r="N48" s="1003" t="s">
        <v>698</v>
      </c>
      <c r="O48" s="73">
        <v>6</v>
      </c>
      <c r="P48" s="73">
        <v>6</v>
      </c>
      <c r="Q48" s="74">
        <v>8</v>
      </c>
    </row>
    <row r="49" spans="1:39" s="132" customFormat="1" ht="12" customHeight="1" thickBot="1">
      <c r="A49" s="1942"/>
      <c r="B49" s="1944"/>
      <c r="C49" s="1350"/>
      <c r="D49" s="1946"/>
      <c r="E49" s="1948"/>
      <c r="F49" s="1375"/>
      <c r="G49" s="449" t="s">
        <v>13</v>
      </c>
      <c r="H49" s="104">
        <f>H48</f>
        <v>0</v>
      </c>
      <c r="I49" s="104">
        <f>I48</f>
        <v>0</v>
      </c>
      <c r="J49" s="104"/>
      <c r="K49" s="450">
        <f>K48</f>
        <v>0</v>
      </c>
      <c r="L49" s="110">
        <v>0</v>
      </c>
      <c r="M49" s="107">
        <v>0</v>
      </c>
      <c r="N49" s="646"/>
      <c r="O49" s="508"/>
      <c r="P49" s="508"/>
      <c r="Q49" s="510"/>
      <c r="T49" s="133"/>
    </row>
    <row r="50" spans="1:39" s="132" customFormat="1" ht="15.75" customHeight="1">
      <c r="A50" s="1941" t="s">
        <v>12</v>
      </c>
      <c r="B50" s="1943" t="s">
        <v>59</v>
      </c>
      <c r="C50" s="1347" t="s">
        <v>63</v>
      </c>
      <c r="D50" s="1945" t="s">
        <v>699</v>
      </c>
      <c r="E50" s="1947" t="s">
        <v>89</v>
      </c>
      <c r="F50" s="1372" t="s">
        <v>261</v>
      </c>
      <c r="G50" s="451"/>
      <c r="H50" s="446">
        <v>0</v>
      </c>
      <c r="I50" s="446">
        <v>0</v>
      </c>
      <c r="J50" s="446"/>
      <c r="K50" s="447">
        <v>0</v>
      </c>
      <c r="L50" s="448">
        <v>0</v>
      </c>
      <c r="M50" s="1000">
        <v>0</v>
      </c>
      <c r="N50" s="1003" t="s">
        <v>700</v>
      </c>
      <c r="O50" s="73">
        <v>10</v>
      </c>
      <c r="P50" s="73">
        <v>12</v>
      </c>
      <c r="Q50" s="74">
        <v>15</v>
      </c>
    </row>
    <row r="51" spans="1:39" s="132" customFormat="1" ht="11.25" customHeight="1" thickBot="1">
      <c r="A51" s="1942"/>
      <c r="B51" s="1944"/>
      <c r="C51" s="1350"/>
      <c r="D51" s="1946"/>
      <c r="E51" s="1948"/>
      <c r="F51" s="1375"/>
      <c r="G51" s="449" t="s">
        <v>13</v>
      </c>
      <c r="H51" s="104">
        <f>H50</f>
        <v>0</v>
      </c>
      <c r="I51" s="104">
        <f>I50</f>
        <v>0</v>
      </c>
      <c r="J51" s="104"/>
      <c r="K51" s="450">
        <f>K50</f>
        <v>0</v>
      </c>
      <c r="L51" s="110">
        <v>0</v>
      </c>
      <c r="M51" s="107">
        <v>0</v>
      </c>
      <c r="N51" s="646"/>
      <c r="O51" s="559"/>
      <c r="P51" s="559"/>
      <c r="Q51" s="561"/>
      <c r="T51" s="133"/>
    </row>
    <row r="52" spans="1:39" s="132" customFormat="1" ht="24.75" customHeight="1">
      <c r="A52" s="21" t="s">
        <v>12</v>
      </c>
      <c r="B52" s="22" t="s">
        <v>59</v>
      </c>
      <c r="C52" s="1347" t="s">
        <v>63</v>
      </c>
      <c r="D52" s="1351" t="s">
        <v>701</v>
      </c>
      <c r="E52" s="1949" t="s">
        <v>89</v>
      </c>
      <c r="F52" s="1372" t="s">
        <v>261</v>
      </c>
      <c r="G52" s="1938"/>
      <c r="H52" s="50">
        <v>0</v>
      </c>
      <c r="I52" s="50">
        <v>0</v>
      </c>
      <c r="J52" s="50"/>
      <c r="K52" s="51">
        <v>0</v>
      </c>
      <c r="L52" s="52">
        <v>0</v>
      </c>
      <c r="M52" s="114">
        <v>0</v>
      </c>
      <c r="N52" s="1952" t="s">
        <v>702</v>
      </c>
      <c r="O52" s="73">
        <v>50</v>
      </c>
      <c r="P52" s="73">
        <v>50</v>
      </c>
      <c r="Q52" s="74">
        <v>50</v>
      </c>
      <c r="T52" s="133"/>
    </row>
    <row r="53" spans="1:39" s="132" customFormat="1" ht="3.75" hidden="1" customHeight="1">
      <c r="A53" s="43"/>
      <c r="B53" s="44"/>
      <c r="C53" s="1349"/>
      <c r="D53" s="1352"/>
      <c r="E53" s="1951"/>
      <c r="F53" s="1374"/>
      <c r="G53" s="1939"/>
      <c r="H53" s="54"/>
      <c r="I53" s="54"/>
      <c r="J53" s="54"/>
      <c r="K53" s="55"/>
      <c r="L53" s="56"/>
      <c r="M53" s="562"/>
      <c r="N53" s="1953"/>
      <c r="O53" s="563"/>
      <c r="P53" s="564"/>
      <c r="Q53" s="565"/>
      <c r="T53" s="133"/>
    </row>
    <row r="54" spans="1:39" s="132" customFormat="1" ht="14.25" customHeight="1" thickBot="1">
      <c r="A54" s="57"/>
      <c r="B54" s="23"/>
      <c r="C54" s="1350"/>
      <c r="D54" s="1353"/>
      <c r="E54" s="1950"/>
      <c r="F54" s="1375"/>
      <c r="G54" s="1001" t="s">
        <v>13</v>
      </c>
      <c r="H54" s="60">
        <f>H52</f>
        <v>0</v>
      </c>
      <c r="I54" s="60">
        <f>I52</f>
        <v>0</v>
      </c>
      <c r="J54" s="60"/>
      <c r="K54" s="61">
        <f>K52</f>
        <v>0</v>
      </c>
      <c r="L54" s="62">
        <f>L53+L52</f>
        <v>0</v>
      </c>
      <c r="M54" s="63">
        <f>M53+M52</f>
        <v>0</v>
      </c>
      <c r="N54" s="1954"/>
      <c r="O54" s="559"/>
      <c r="P54" s="560"/>
      <c r="Q54" s="561"/>
      <c r="T54" s="133"/>
    </row>
    <row r="55" spans="1:39" s="132" customFormat="1" ht="11.25" customHeight="1" thickBot="1">
      <c r="A55" s="24" t="s">
        <v>12</v>
      </c>
      <c r="B55" s="64" t="s">
        <v>59</v>
      </c>
      <c r="C55" s="1503" t="s">
        <v>15</v>
      </c>
      <c r="D55" s="1504"/>
      <c r="E55" s="1504"/>
      <c r="F55" s="1504"/>
      <c r="G55" s="1504"/>
      <c r="H55" s="1013">
        <f t="shared" ref="H55:M55" si="7">H54+H51+H49+H47+H45+H43</f>
        <v>10</v>
      </c>
      <c r="I55" s="1013">
        <f t="shared" si="7"/>
        <v>0</v>
      </c>
      <c r="J55" s="1013">
        <f t="shared" si="7"/>
        <v>0</v>
      </c>
      <c r="K55" s="1013">
        <f t="shared" si="7"/>
        <v>0</v>
      </c>
      <c r="L55" s="1013">
        <f t="shared" si="7"/>
        <v>6</v>
      </c>
      <c r="M55" s="1013">
        <f t="shared" si="7"/>
        <v>7</v>
      </c>
      <c r="N55" s="66"/>
      <c r="O55" s="67"/>
      <c r="P55" s="67"/>
      <c r="Q55" s="68"/>
    </row>
    <row r="56" spans="1:39" s="132" customFormat="1" ht="14.25" customHeight="1" thickBot="1">
      <c r="A56" s="41" t="s">
        <v>12</v>
      </c>
      <c r="B56" s="42" t="s">
        <v>63</v>
      </c>
      <c r="C56" s="1361" t="s">
        <v>703</v>
      </c>
      <c r="D56" s="1361"/>
      <c r="E56" s="1361"/>
      <c r="F56" s="1361"/>
      <c r="G56" s="1361"/>
      <c r="H56" s="1361"/>
      <c r="I56" s="1361"/>
      <c r="J56" s="1361"/>
      <c r="K56" s="1361"/>
      <c r="L56" s="1361"/>
      <c r="M56" s="1361"/>
      <c r="N56" s="1361"/>
      <c r="O56" s="1361"/>
      <c r="P56" s="1361"/>
      <c r="Q56" s="1362"/>
    </row>
    <row r="57" spans="1:39" s="132" customFormat="1" ht="12" customHeight="1">
      <c r="A57" s="1941" t="s">
        <v>12</v>
      </c>
      <c r="B57" s="1943" t="s">
        <v>63</v>
      </c>
      <c r="C57" s="1347" t="s">
        <v>14</v>
      </c>
      <c r="D57" s="1945" t="s">
        <v>704</v>
      </c>
      <c r="E57" s="1947" t="s">
        <v>89</v>
      </c>
      <c r="F57" s="1372" t="s">
        <v>269</v>
      </c>
      <c r="G57" s="451" t="s">
        <v>61</v>
      </c>
      <c r="H57" s="446">
        <v>0</v>
      </c>
      <c r="I57" s="446">
        <v>0</v>
      </c>
      <c r="J57" s="446"/>
      <c r="K57" s="447">
        <v>0</v>
      </c>
      <c r="L57" s="448">
        <v>0</v>
      </c>
      <c r="M57" s="1000">
        <v>0</v>
      </c>
      <c r="N57" s="1952" t="s">
        <v>705</v>
      </c>
      <c r="O57" s="73">
        <v>4</v>
      </c>
      <c r="P57" s="73">
        <v>5</v>
      </c>
      <c r="Q57" s="74">
        <v>6</v>
      </c>
    </row>
    <row r="58" spans="1:39" s="132" customFormat="1" ht="12" customHeight="1" thickBot="1">
      <c r="A58" s="1942"/>
      <c r="B58" s="1944"/>
      <c r="C58" s="1350"/>
      <c r="D58" s="1946"/>
      <c r="E58" s="1948"/>
      <c r="F58" s="1375"/>
      <c r="G58" s="449" t="s">
        <v>13</v>
      </c>
      <c r="H58" s="104">
        <f t="shared" ref="H58:M58" si="8">H57</f>
        <v>0</v>
      </c>
      <c r="I58" s="104">
        <f t="shared" si="8"/>
        <v>0</v>
      </c>
      <c r="J58" s="104">
        <f t="shared" si="8"/>
        <v>0</v>
      </c>
      <c r="K58" s="104">
        <f t="shared" si="8"/>
        <v>0</v>
      </c>
      <c r="L58" s="104">
        <f t="shared" si="8"/>
        <v>0</v>
      </c>
      <c r="M58" s="104">
        <f t="shared" si="8"/>
        <v>0</v>
      </c>
      <c r="N58" s="1500"/>
      <c r="O58" s="559"/>
      <c r="P58" s="559"/>
      <c r="Q58" s="561"/>
      <c r="T58" s="133"/>
    </row>
    <row r="59" spans="1:39" s="132" customFormat="1" ht="14.25" customHeight="1">
      <c r="A59" s="1941" t="s">
        <v>12</v>
      </c>
      <c r="B59" s="1943" t="s">
        <v>63</v>
      </c>
      <c r="C59" s="1347" t="s">
        <v>58</v>
      </c>
      <c r="D59" s="1945" t="s">
        <v>706</v>
      </c>
      <c r="E59" s="1947" t="s">
        <v>89</v>
      </c>
      <c r="F59" s="1372" t="s">
        <v>269</v>
      </c>
      <c r="G59" s="451"/>
      <c r="H59" s="446">
        <v>0</v>
      </c>
      <c r="I59" s="446">
        <v>0</v>
      </c>
      <c r="J59" s="446"/>
      <c r="K59" s="447">
        <v>0</v>
      </c>
      <c r="L59" s="448">
        <v>0</v>
      </c>
      <c r="M59" s="1000">
        <v>0</v>
      </c>
      <c r="N59" s="1003" t="s">
        <v>707</v>
      </c>
      <c r="O59" s="73">
        <v>2</v>
      </c>
      <c r="P59" s="73">
        <v>3</v>
      </c>
      <c r="Q59" s="74">
        <v>4</v>
      </c>
    </row>
    <row r="60" spans="1:39" s="132" customFormat="1" ht="13.5" customHeight="1" thickBot="1">
      <c r="A60" s="1942"/>
      <c r="B60" s="1944"/>
      <c r="C60" s="1350"/>
      <c r="D60" s="1946"/>
      <c r="E60" s="1948"/>
      <c r="F60" s="1375"/>
      <c r="G60" s="449" t="s">
        <v>13</v>
      </c>
      <c r="H60" s="104">
        <f>H59</f>
        <v>0</v>
      </c>
      <c r="I60" s="104">
        <f>I59</f>
        <v>0</v>
      </c>
      <c r="J60" s="104"/>
      <c r="K60" s="450">
        <f>K59</f>
        <v>0</v>
      </c>
      <c r="L60" s="110">
        <v>0</v>
      </c>
      <c r="M60" s="107">
        <v>0</v>
      </c>
      <c r="N60" s="646"/>
      <c r="O60" s="559"/>
      <c r="P60" s="559"/>
      <c r="Q60" s="561"/>
      <c r="T60" s="133"/>
    </row>
    <row r="61" spans="1:39" s="132" customFormat="1" ht="12" customHeight="1" thickBot="1">
      <c r="A61" s="24" t="s">
        <v>12</v>
      </c>
      <c r="B61" s="64" t="s">
        <v>63</v>
      </c>
      <c r="C61" s="1503" t="s">
        <v>15</v>
      </c>
      <c r="D61" s="1504"/>
      <c r="E61" s="1504"/>
      <c r="F61" s="1504"/>
      <c r="G61" s="1504"/>
      <c r="H61" s="452">
        <f t="shared" ref="H61:M61" si="9">H60+H58</f>
        <v>0</v>
      </c>
      <c r="I61" s="452">
        <f t="shared" si="9"/>
        <v>0</v>
      </c>
      <c r="J61" s="452">
        <f t="shared" si="9"/>
        <v>0</v>
      </c>
      <c r="K61" s="452">
        <f t="shared" si="9"/>
        <v>0</v>
      </c>
      <c r="L61" s="452">
        <f t="shared" si="9"/>
        <v>0</v>
      </c>
      <c r="M61" s="452">
        <f t="shared" si="9"/>
        <v>0</v>
      </c>
      <c r="N61" s="66"/>
      <c r="O61" s="67"/>
      <c r="P61" s="67"/>
      <c r="Q61" s="68"/>
    </row>
    <row r="62" spans="1:39" s="132" customFormat="1" ht="14.25" customHeight="1" thickBot="1">
      <c r="A62" s="116" t="s">
        <v>12</v>
      </c>
      <c r="B62" s="1356" t="s">
        <v>16</v>
      </c>
      <c r="C62" s="1356"/>
      <c r="D62" s="1356"/>
      <c r="E62" s="1356"/>
      <c r="F62" s="1356"/>
      <c r="G62" s="1494"/>
      <c r="H62" s="1014">
        <f t="shared" ref="H62:M62" si="10">H61+H55+H40+H14+H27</f>
        <v>27.3</v>
      </c>
      <c r="I62" s="1014">
        <f t="shared" si="10"/>
        <v>0</v>
      </c>
      <c r="J62" s="1014">
        <f t="shared" si="10"/>
        <v>0</v>
      </c>
      <c r="K62" s="1014">
        <f t="shared" si="10"/>
        <v>0</v>
      </c>
      <c r="L62" s="1014">
        <f t="shared" si="10"/>
        <v>26</v>
      </c>
      <c r="M62" s="1014">
        <f t="shared" si="10"/>
        <v>30</v>
      </c>
      <c r="N62" s="71"/>
      <c r="O62" s="71"/>
      <c r="P62" s="71"/>
      <c r="Q62" s="72"/>
    </row>
    <row r="63" spans="1:39" s="132" customFormat="1" ht="12.75" customHeight="1" thickBot="1">
      <c r="A63" s="156" t="s">
        <v>12</v>
      </c>
      <c r="B63" s="1511" t="s">
        <v>17</v>
      </c>
      <c r="C63" s="1511"/>
      <c r="D63" s="1511"/>
      <c r="E63" s="1511"/>
      <c r="F63" s="1511"/>
      <c r="G63" s="1511"/>
      <c r="H63" s="120">
        <f t="shared" ref="H63:M63" si="11">H62*1</f>
        <v>27.3</v>
      </c>
      <c r="I63" s="120">
        <f t="shared" si="11"/>
        <v>0</v>
      </c>
      <c r="J63" s="120">
        <f t="shared" si="11"/>
        <v>0</v>
      </c>
      <c r="K63" s="120">
        <f t="shared" si="11"/>
        <v>0</v>
      </c>
      <c r="L63" s="120">
        <f t="shared" si="11"/>
        <v>26</v>
      </c>
      <c r="M63" s="120">
        <f t="shared" si="11"/>
        <v>30</v>
      </c>
      <c r="N63" s="1496"/>
      <c r="O63" s="1497"/>
      <c r="P63" s="1497"/>
      <c r="Q63" s="1498"/>
    </row>
    <row r="64" spans="1:39" s="1015" customFormat="1" ht="15.75" customHeight="1" thickBot="1">
      <c r="A64" s="174"/>
      <c r="B64" s="175"/>
      <c r="C64" s="175"/>
      <c r="D64" s="175"/>
      <c r="E64" s="175"/>
      <c r="F64" s="1505" t="s">
        <v>18</v>
      </c>
      <c r="G64" s="1506"/>
      <c r="H64" s="1506"/>
      <c r="I64" s="1506"/>
      <c r="J64" s="1506"/>
      <c r="K64" s="1506"/>
      <c r="L64" s="1506"/>
      <c r="M64" s="1506"/>
      <c r="N64" s="397"/>
      <c r="O64" s="397"/>
      <c r="P64" s="397"/>
      <c r="Q64" s="397"/>
      <c r="R64" s="138"/>
      <c r="S64" s="138"/>
      <c r="T64" s="138"/>
      <c r="U64" s="138"/>
      <c r="V64" s="138"/>
      <c r="W64" s="138"/>
      <c r="X64" s="138"/>
      <c r="Y64" s="138"/>
      <c r="Z64" s="138"/>
      <c r="AA64" s="138"/>
      <c r="AB64" s="138"/>
      <c r="AC64" s="138"/>
      <c r="AD64" s="138"/>
      <c r="AE64" s="138"/>
      <c r="AF64" s="138"/>
      <c r="AG64" s="138"/>
      <c r="AH64" s="138"/>
      <c r="AI64" s="138"/>
      <c r="AJ64" s="138"/>
      <c r="AK64" s="138"/>
      <c r="AL64" s="138"/>
      <c r="AM64" s="138"/>
    </row>
    <row r="65" spans="1:17" s="132" customFormat="1" ht="35.25" customHeight="1" thickBot="1">
      <c r="A65" s="131"/>
      <c r="B65" s="131"/>
      <c r="C65" s="1491" t="s">
        <v>19</v>
      </c>
      <c r="D65" s="1492"/>
      <c r="E65" s="1492"/>
      <c r="F65" s="1492"/>
      <c r="G65" s="1493"/>
      <c r="H65" s="1435" t="s">
        <v>291</v>
      </c>
      <c r="I65" s="1436"/>
      <c r="J65" s="1436"/>
      <c r="K65" s="1437"/>
      <c r="N65" s="131"/>
      <c r="O65" s="139"/>
      <c r="P65" s="131"/>
      <c r="Q65" s="131"/>
    </row>
    <row r="66" spans="1:17" s="132" customFormat="1" ht="14.1" customHeight="1" thickBot="1">
      <c r="A66" s="131"/>
      <c r="B66" s="131"/>
      <c r="C66" s="1471" t="s">
        <v>20</v>
      </c>
      <c r="D66" s="1472"/>
      <c r="E66" s="1472"/>
      <c r="F66" s="1472"/>
      <c r="G66" s="1473"/>
      <c r="H66" s="1474">
        <f>H67+H68+H69+H70+H71</f>
        <v>27.3</v>
      </c>
      <c r="I66" s="1475"/>
      <c r="J66" s="1475"/>
      <c r="K66" s="1476"/>
      <c r="N66" s="131"/>
      <c r="O66" s="139"/>
      <c r="P66" s="131"/>
      <c r="Q66" s="131"/>
    </row>
    <row r="67" spans="1:17" s="132" customFormat="1" ht="11.25" customHeight="1">
      <c r="A67" s="131"/>
      <c r="B67" s="131"/>
      <c r="C67" s="1507" t="s">
        <v>128</v>
      </c>
      <c r="D67" s="1508"/>
      <c r="E67" s="1508"/>
      <c r="F67" s="1508"/>
      <c r="G67" s="1509"/>
      <c r="H67" s="1457">
        <v>27.3</v>
      </c>
      <c r="I67" s="1458"/>
      <c r="J67" s="1458"/>
      <c r="K67" s="1459"/>
      <c r="N67" s="131"/>
      <c r="O67" s="139"/>
      <c r="P67" s="131"/>
      <c r="Q67" s="131"/>
    </row>
    <row r="68" spans="1:17" s="132" customFormat="1" ht="12.75" customHeight="1">
      <c r="A68" s="131"/>
      <c r="B68" s="131"/>
      <c r="C68" s="1484" t="s">
        <v>129</v>
      </c>
      <c r="D68" s="1485"/>
      <c r="E68" s="1485"/>
      <c r="F68" s="1485"/>
      <c r="G68" s="1486"/>
      <c r="H68" s="1487">
        <v>0</v>
      </c>
      <c r="I68" s="1477"/>
      <c r="J68" s="1477"/>
      <c r="K68" s="1478"/>
      <c r="N68" s="131"/>
      <c r="O68" s="139"/>
      <c r="P68" s="131"/>
      <c r="Q68" s="131"/>
    </row>
    <row r="69" spans="1:17" s="132" customFormat="1" ht="14.1" customHeight="1">
      <c r="A69" s="131"/>
      <c r="B69" s="131"/>
      <c r="C69" s="1465" t="s">
        <v>283</v>
      </c>
      <c r="D69" s="1466"/>
      <c r="E69" s="1466"/>
      <c r="F69" s="1466"/>
      <c r="G69" s="1488"/>
      <c r="H69" s="1487">
        <v>0</v>
      </c>
      <c r="I69" s="1477"/>
      <c r="J69" s="1477"/>
      <c r="K69" s="1478"/>
      <c r="N69" s="131"/>
      <c r="O69" s="139"/>
      <c r="P69" s="131"/>
      <c r="Q69" s="131"/>
    </row>
    <row r="70" spans="1:17" s="132" customFormat="1" ht="14.1" customHeight="1">
      <c r="A70" s="131"/>
      <c r="B70" s="131"/>
      <c r="C70" s="1465" t="s">
        <v>130</v>
      </c>
      <c r="D70" s="1466"/>
      <c r="E70" s="1466"/>
      <c r="F70" s="1466"/>
      <c r="G70" s="1488"/>
      <c r="H70" s="1487">
        <v>0</v>
      </c>
      <c r="I70" s="1477"/>
      <c r="J70" s="1477"/>
      <c r="K70" s="1478"/>
      <c r="N70" s="131"/>
      <c r="O70" s="139"/>
      <c r="P70" s="131"/>
      <c r="Q70" s="131"/>
    </row>
    <row r="71" spans="1:17" s="132" customFormat="1" ht="12.75" customHeight="1" thickBot="1">
      <c r="A71" s="131"/>
      <c r="B71" s="131"/>
      <c r="C71" s="1484" t="s">
        <v>131</v>
      </c>
      <c r="D71" s="1485"/>
      <c r="E71" s="1485"/>
      <c r="F71" s="1485"/>
      <c r="G71" s="1486"/>
      <c r="H71" s="1487">
        <v>0</v>
      </c>
      <c r="I71" s="1477"/>
      <c r="J71" s="1477"/>
      <c r="K71" s="1478"/>
      <c r="N71" s="131"/>
      <c r="O71" s="139"/>
      <c r="P71" s="131"/>
      <c r="Q71" s="131"/>
    </row>
    <row r="72" spans="1:17" s="132" customFormat="1" ht="14.1" customHeight="1" thickBot="1">
      <c r="A72" s="131"/>
      <c r="B72" s="131"/>
      <c r="C72" s="1471" t="s">
        <v>21</v>
      </c>
      <c r="D72" s="1472"/>
      <c r="E72" s="1472"/>
      <c r="F72" s="1472"/>
      <c r="G72" s="1473"/>
      <c r="H72" s="1474">
        <f>H73+H74+H75</f>
        <v>0</v>
      </c>
      <c r="I72" s="1475"/>
      <c r="J72" s="1475"/>
      <c r="K72" s="1476"/>
      <c r="N72" s="131"/>
      <c r="O72" s="139"/>
      <c r="P72" s="131"/>
      <c r="Q72" s="131"/>
    </row>
    <row r="73" spans="1:17" s="132" customFormat="1" ht="14.1" customHeight="1">
      <c r="A73" s="131"/>
      <c r="B73" s="131"/>
      <c r="C73" s="1468" t="s">
        <v>132</v>
      </c>
      <c r="D73" s="1469"/>
      <c r="E73" s="1469"/>
      <c r="F73" s="1469"/>
      <c r="G73" s="1470"/>
      <c r="H73" s="1482">
        <v>0</v>
      </c>
      <c r="I73" s="1482"/>
      <c r="J73" s="1482"/>
      <c r="K73" s="1483"/>
      <c r="N73" s="131"/>
      <c r="O73" s="139"/>
      <c r="P73" s="131"/>
      <c r="Q73" s="131"/>
    </row>
    <row r="74" spans="1:17" s="132" customFormat="1" ht="14.1" customHeight="1">
      <c r="A74" s="131"/>
      <c r="B74" s="131"/>
      <c r="C74" s="1479" t="s">
        <v>133</v>
      </c>
      <c r="D74" s="1480"/>
      <c r="E74" s="1480"/>
      <c r="F74" s="1480"/>
      <c r="G74" s="1481"/>
      <c r="H74" s="1477">
        <v>0</v>
      </c>
      <c r="I74" s="1477"/>
      <c r="J74" s="1477"/>
      <c r="K74" s="1478"/>
      <c r="N74" s="131"/>
      <c r="O74" s="139"/>
      <c r="P74" s="131"/>
      <c r="Q74" s="131"/>
    </row>
    <row r="75" spans="1:17" s="132" customFormat="1" ht="14.1" customHeight="1" thickBot="1">
      <c r="A75" s="131"/>
      <c r="B75" s="131"/>
      <c r="C75" s="1465" t="s">
        <v>134</v>
      </c>
      <c r="D75" s="1466"/>
      <c r="E75" s="1466"/>
      <c r="F75" s="1466"/>
      <c r="G75" s="1467"/>
      <c r="H75" s="1477"/>
      <c r="I75" s="1477"/>
      <c r="J75" s="1477"/>
      <c r="K75" s="1478"/>
      <c r="N75" s="131"/>
      <c r="O75" s="139"/>
      <c r="P75" s="131"/>
      <c r="Q75" s="131"/>
    </row>
    <row r="76" spans="1:17" s="132" customFormat="1" ht="14.1" customHeight="1" thickBot="1">
      <c r="A76" s="131"/>
      <c r="B76" s="131"/>
      <c r="C76" s="1460" t="s">
        <v>22</v>
      </c>
      <c r="D76" s="1461"/>
      <c r="E76" s="1461"/>
      <c r="F76" s="1461"/>
      <c r="G76" s="1462"/>
      <c r="H76" s="1463">
        <f>H66+H72</f>
        <v>27.3</v>
      </c>
      <c r="I76" s="1463"/>
      <c r="J76" s="1463"/>
      <c r="K76" s="1464"/>
      <c r="L76" s="131"/>
      <c r="M76" s="131"/>
      <c r="N76" s="131"/>
      <c r="O76" s="139"/>
      <c r="P76" s="131"/>
      <c r="Q76" s="131"/>
    </row>
    <row r="77" spans="1:17" s="132" customFormat="1">
      <c r="A77" s="131"/>
      <c r="B77" s="131"/>
      <c r="C77" s="131"/>
      <c r="D77" s="131"/>
      <c r="E77" s="398"/>
      <c r="F77" s="131"/>
      <c r="G77" s="399"/>
      <c r="H77" s="131"/>
      <c r="I77" s="131"/>
      <c r="J77" s="131"/>
      <c r="K77" s="131"/>
      <c r="L77" s="131"/>
      <c r="M77" s="131"/>
      <c r="N77" s="131"/>
      <c r="O77" s="139"/>
      <c r="P77" s="131"/>
      <c r="Q77" s="131"/>
    </row>
    <row r="80" spans="1:17" ht="15.6">
      <c r="E80" s="27"/>
    </row>
    <row r="82" spans="4:20" ht="13.2">
      <c r="D82" s="6"/>
      <c r="E82" s="6"/>
      <c r="F82" s="6"/>
      <c r="G82" s="6"/>
      <c r="H82" s="6"/>
      <c r="I82" s="6"/>
      <c r="J82" s="6"/>
      <c r="K82" s="6"/>
      <c r="L82" s="6"/>
      <c r="M82" s="6"/>
      <c r="N82" s="6"/>
      <c r="O82" s="6"/>
      <c r="P82" s="6"/>
      <c r="Q82" s="6"/>
      <c r="R82" s="6"/>
      <c r="S82" s="6"/>
      <c r="T82" s="6"/>
    </row>
    <row r="84" spans="4:20" ht="15.6">
      <c r="E84" s="27"/>
    </row>
  </sheetData>
  <mergeCells count="153">
    <mergeCell ref="C75:G75"/>
    <mergeCell ref="H75:K75"/>
    <mergeCell ref="C76:G76"/>
    <mergeCell ref="H76:K76"/>
    <mergeCell ref="C72:G72"/>
    <mergeCell ref="H72:K72"/>
    <mergeCell ref="C73:G73"/>
    <mergeCell ref="H73:K73"/>
    <mergeCell ref="C74:G74"/>
    <mergeCell ref="H74:K74"/>
    <mergeCell ref="C69:G69"/>
    <mergeCell ref="H69:K69"/>
    <mergeCell ref="C70:G70"/>
    <mergeCell ref="H70:K70"/>
    <mergeCell ref="C71:G71"/>
    <mergeCell ref="H71:K71"/>
    <mergeCell ref="C66:G66"/>
    <mergeCell ref="H66:K66"/>
    <mergeCell ref="C67:G67"/>
    <mergeCell ref="H67:K67"/>
    <mergeCell ref="C68:G68"/>
    <mergeCell ref="H68:K68"/>
    <mergeCell ref="C61:G61"/>
    <mergeCell ref="B62:G62"/>
    <mergeCell ref="B63:G63"/>
    <mergeCell ref="N63:Q63"/>
    <mergeCell ref="F64:M64"/>
    <mergeCell ref="C65:G65"/>
    <mergeCell ref="H65:K65"/>
    <mergeCell ref="A59:A60"/>
    <mergeCell ref="B59:B60"/>
    <mergeCell ref="C59:C60"/>
    <mergeCell ref="D59:D60"/>
    <mergeCell ref="E59:E60"/>
    <mergeCell ref="F59:F60"/>
    <mergeCell ref="C55:G55"/>
    <mergeCell ref="C56:Q56"/>
    <mergeCell ref="A57:A58"/>
    <mergeCell ref="B57:B58"/>
    <mergeCell ref="C57:C58"/>
    <mergeCell ref="D57:D58"/>
    <mergeCell ref="E57:E58"/>
    <mergeCell ref="F57:F58"/>
    <mergeCell ref="N57:N58"/>
    <mergeCell ref="C52:C54"/>
    <mergeCell ref="D52:D54"/>
    <mergeCell ref="E52:E54"/>
    <mergeCell ref="F52:F54"/>
    <mergeCell ref="G52:G53"/>
    <mergeCell ref="N52:N54"/>
    <mergeCell ref="A50:A51"/>
    <mergeCell ref="B50:B51"/>
    <mergeCell ref="C50:C51"/>
    <mergeCell ref="D50:D51"/>
    <mergeCell ref="E50:E51"/>
    <mergeCell ref="F50:F51"/>
    <mergeCell ref="F46:F47"/>
    <mergeCell ref="A48:A49"/>
    <mergeCell ref="B48:B49"/>
    <mergeCell ref="C48:C49"/>
    <mergeCell ref="D48:D49"/>
    <mergeCell ref="E48:E49"/>
    <mergeCell ref="F48:F49"/>
    <mergeCell ref="D44:D45"/>
    <mergeCell ref="A46:A47"/>
    <mergeCell ref="B46:B47"/>
    <mergeCell ref="C46:C47"/>
    <mergeCell ref="D46:D47"/>
    <mergeCell ref="E46:E47"/>
    <mergeCell ref="A42:A43"/>
    <mergeCell ref="B42:B43"/>
    <mergeCell ref="C42:C43"/>
    <mergeCell ref="D42:D43"/>
    <mergeCell ref="E42:E43"/>
    <mergeCell ref="F42:F43"/>
    <mergeCell ref="C38:C39"/>
    <mergeCell ref="D38:D39"/>
    <mergeCell ref="E38:E39"/>
    <mergeCell ref="F38:F39"/>
    <mergeCell ref="C40:G40"/>
    <mergeCell ref="C41:Q41"/>
    <mergeCell ref="C34:C35"/>
    <mergeCell ref="D34:D35"/>
    <mergeCell ref="E34:E35"/>
    <mergeCell ref="F34:F35"/>
    <mergeCell ref="C36:C37"/>
    <mergeCell ref="D36:D37"/>
    <mergeCell ref="E36:E37"/>
    <mergeCell ref="F36:F37"/>
    <mergeCell ref="C31:C33"/>
    <mergeCell ref="D31:D33"/>
    <mergeCell ref="E31:E33"/>
    <mergeCell ref="F31:F33"/>
    <mergeCell ref="G31:G32"/>
    <mergeCell ref="N32:N33"/>
    <mergeCell ref="C27:G27"/>
    <mergeCell ref="C28:Q28"/>
    <mergeCell ref="A29:A30"/>
    <mergeCell ref="B29:B30"/>
    <mergeCell ref="C29:C30"/>
    <mergeCell ref="D29:D30"/>
    <mergeCell ref="E29:E30"/>
    <mergeCell ref="F29:F30"/>
    <mergeCell ref="N21:N23"/>
    <mergeCell ref="A24:A25"/>
    <mergeCell ref="B24:B25"/>
    <mergeCell ref="C24:C25"/>
    <mergeCell ref="D24:D25"/>
    <mergeCell ref="E24:E25"/>
    <mergeCell ref="F24:F25"/>
    <mergeCell ref="A21:A23"/>
    <mergeCell ref="B21:B23"/>
    <mergeCell ref="C21:C23"/>
    <mergeCell ref="D21:D23"/>
    <mergeCell ref="E21:E23"/>
    <mergeCell ref="F21:F23"/>
    <mergeCell ref="E12:E13"/>
    <mergeCell ref="C14:G14"/>
    <mergeCell ref="C15:Q15"/>
    <mergeCell ref="A16:A18"/>
    <mergeCell ref="B16:B18"/>
    <mergeCell ref="C16:C18"/>
    <mergeCell ref="D16:D18"/>
    <mergeCell ref="E16:E18"/>
    <mergeCell ref="F16:F18"/>
    <mergeCell ref="N16:N18"/>
    <mergeCell ref="B7:Q7"/>
    <mergeCell ref="C8:Q8"/>
    <mergeCell ref="A9:A10"/>
    <mergeCell ref="B9:B10"/>
    <mergeCell ref="C9:C10"/>
    <mergeCell ref="D9:D10"/>
    <mergeCell ref="E9:E10"/>
    <mergeCell ref="F9:F10"/>
    <mergeCell ref="N9:N10"/>
    <mergeCell ref="M4:M6"/>
    <mergeCell ref="N4:Q4"/>
    <mergeCell ref="H5:H6"/>
    <mergeCell ref="I5:J5"/>
    <mergeCell ref="K5:K6"/>
    <mergeCell ref="N5:N6"/>
    <mergeCell ref="O5:Q5"/>
    <mergeCell ref="L1:Q1"/>
    <mergeCell ref="D3:W3"/>
    <mergeCell ref="A4:A6"/>
    <mergeCell ref="B4:B6"/>
    <mergeCell ref="C4:C6"/>
    <mergeCell ref="D4:D6"/>
    <mergeCell ref="E4:E6"/>
    <mergeCell ref="F4:F6"/>
    <mergeCell ref="G4:G6"/>
    <mergeCell ref="H4:K4"/>
    <mergeCell ref="L4:L6"/>
  </mergeCells>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01</vt:lpstr>
      <vt:lpstr>02</vt:lpstr>
      <vt:lpstr>03</vt:lpstr>
      <vt:lpstr>08</vt:lpstr>
      <vt:lpstr>10</vt:lpstr>
      <vt:lpstr>11</vt:lpstr>
      <vt:lpstr>12</vt:lpstr>
      <vt:lpstr>13</vt:lpstr>
      <vt:lpstr>14</vt:lpstr>
      <vt:lpstr>15</vt:lpstr>
      <vt:lpstr>16</vt:lpstr>
      <vt:lpstr>Priemoniu vykdytoju kodai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Asta Puodžiūnienė</cp:lastModifiedBy>
  <cp:lastPrinted>2016-05-11T04:59:00Z</cp:lastPrinted>
  <dcterms:created xsi:type="dcterms:W3CDTF">1996-10-14T23:33:28Z</dcterms:created>
  <dcterms:modified xsi:type="dcterms:W3CDTF">2016-05-11T05:40:38Z</dcterms:modified>
</cp:coreProperties>
</file>