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9390" activeTab="1"/>
  </bookViews>
  <sheets>
    <sheet name="Ataskaita" sheetId="6" r:id="rId1"/>
    <sheet name="Priemonių suvestinė" sheetId="4" r:id="rId2"/>
    <sheet name="Sheet1" sheetId="5" r:id="rId3"/>
  </sheets>
  <calcPr calcId="125725"/>
</workbook>
</file>

<file path=xl/calcChain.xml><?xml version="1.0" encoding="utf-8"?>
<calcChain xmlns="http://schemas.openxmlformats.org/spreadsheetml/2006/main">
  <c r="I46" i="4"/>
  <c r="J46"/>
  <c r="I42"/>
  <c r="J42"/>
  <c r="J29"/>
  <c r="I29"/>
  <c r="J87" l="1"/>
  <c r="I87"/>
  <c r="H87"/>
  <c r="J82"/>
  <c r="I82"/>
  <c r="H82"/>
  <c r="I20"/>
  <c r="J20"/>
  <c r="I11"/>
  <c r="J11"/>
  <c r="H46"/>
  <c r="H42"/>
  <c r="H29"/>
  <c r="J92" l="1"/>
  <c r="I92"/>
  <c r="H92"/>
  <c r="H11"/>
  <c r="I23" l="1"/>
  <c r="J23"/>
  <c r="H23"/>
  <c r="J13"/>
  <c r="I13"/>
  <c r="H13"/>
  <c r="H15"/>
  <c r="J25"/>
  <c r="I25"/>
  <c r="H25"/>
  <c r="I34"/>
  <c r="J34"/>
  <c r="I74"/>
  <c r="J74"/>
  <c r="H34"/>
  <c r="I60"/>
  <c r="J60"/>
  <c r="H60"/>
  <c r="I56"/>
  <c r="I58"/>
  <c r="I62"/>
  <c r="I64"/>
  <c r="I66"/>
  <c r="I68"/>
  <c r="J56"/>
  <c r="J58"/>
  <c r="J62"/>
  <c r="J64"/>
  <c r="J66"/>
  <c r="J68"/>
  <c r="H56"/>
  <c r="H58"/>
  <c r="H62"/>
  <c r="H64"/>
  <c r="H66"/>
  <c r="H68"/>
  <c r="H52"/>
  <c r="H53" s="1"/>
  <c r="H20"/>
  <c r="H36"/>
  <c r="H74"/>
  <c r="I15"/>
  <c r="I36"/>
  <c r="I37" s="1"/>
  <c r="I52"/>
  <c r="I53" s="1"/>
  <c r="J15"/>
  <c r="J36"/>
  <c r="J52"/>
  <c r="J53" s="1"/>
  <c r="H69" l="1"/>
  <c r="I69"/>
  <c r="J69"/>
  <c r="I30"/>
  <c r="J37"/>
  <c r="J30"/>
  <c r="J16"/>
  <c r="I16"/>
  <c r="J47"/>
  <c r="I47"/>
  <c r="H30"/>
  <c r="H16"/>
  <c r="H37"/>
  <c r="H47"/>
  <c r="H70"/>
  <c r="I70"/>
  <c r="I72" l="1"/>
  <c r="J72"/>
  <c r="J48"/>
  <c r="I48"/>
  <c r="H48"/>
  <c r="H72"/>
  <c r="J70"/>
  <c r="J71" s="1"/>
  <c r="H71"/>
  <c r="I71"/>
  <c r="H75" l="1"/>
  <c r="J75"/>
  <c r="I75"/>
</calcChain>
</file>

<file path=xl/sharedStrings.xml><?xml version="1.0" encoding="utf-8"?>
<sst xmlns="http://schemas.openxmlformats.org/spreadsheetml/2006/main" count="304" uniqueCount="120">
  <si>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</si>
  <si>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</si>
  <si>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</si>
  <si>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</si>
  <si>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</si>
  <si>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</si>
  <si>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</si>
  <si>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</si>
  <si>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</si>
  <si>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</si>
  <si>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</si>
  <si>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</si>
  <si>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</si>
  <si>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</si>
  <si>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</si>
  <si>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</si>
  <si>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</si>
  <si>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</si>
  <si>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</si>
  <si>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</si>
  <si>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</si>
  <si>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</si>
  <si>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Vaikų skaičius</t>
  </si>
  <si>
    <t>Mokyklinės dokumentacijos įsigijimas iš ŠMM</t>
  </si>
  <si>
    <t>Egzempliorių skaičius</t>
  </si>
  <si>
    <t>Neformaliojo vaikų švietimo programų įgyvendinimas</t>
  </si>
  <si>
    <t>Darbuotojų (pedagogų) skaičius</t>
  </si>
  <si>
    <t>Pedagoginės-psichologinės tarnybos išlaikymas</t>
  </si>
  <si>
    <t>Pedagogų švietimo centro išlaikymas</t>
  </si>
  <si>
    <t>Darbuotojų skaičius</t>
  </si>
  <si>
    <t>Mokinių skaičius</t>
  </si>
  <si>
    <t>Renginių skaičius</t>
  </si>
  <si>
    <t>SB</t>
  </si>
  <si>
    <t>SB(VB)</t>
  </si>
  <si>
    <t>25</t>
  </si>
  <si>
    <t>ŠVIETIMO IR UGDYMO PROGRAMA (13)</t>
  </si>
  <si>
    <t>Dalyvavimas vaikų socializacijos programose</t>
  </si>
  <si>
    <t>288724610</t>
  </si>
  <si>
    <t>0</t>
  </si>
  <si>
    <t>Konkursų, olimpiadų organizavimas</t>
  </si>
  <si>
    <t>Priešmokyklinio ugdymo grupes lankančių vaikų skaičius</t>
  </si>
  <si>
    <t>08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</si>
  <si>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</si>
  <si>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</si>
  <si>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</si>
  <si>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Mokyklų  skaičius</t>
  </si>
  <si>
    <t>6,75</t>
  </si>
  <si>
    <t>Tenkinti mokinių užimtumo poreikius, specifinių gebėjimų vystymą</t>
  </si>
  <si>
    <t>09</t>
  </si>
  <si>
    <t>Renginių  skaičius</t>
  </si>
  <si>
    <t>Premijuotų darbų skaičius</t>
  </si>
  <si>
    <t>Sumokėti Panevėžio rajono savivaldybei už vaikus, lankančius rajono ikimokyklinio ugdymo įstaigas</t>
  </si>
  <si>
    <t>14,5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</si>
  <si>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</si>
  <si>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</si>
  <si>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</si>
  <si>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</si>
  <si>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</si>
  <si>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</si>
  <si>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</si>
  <si>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Ikimokyklinio ir priešmokyklinio ugdymo programų įgyvendinimo užtikrinimas</t>
  </si>
  <si>
    <t>12000</t>
  </si>
  <si>
    <t>26</t>
  </si>
  <si>
    <t>8300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</si>
  <si>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</si>
  <si>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</si>
  <si>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</si>
  <si>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</si>
  <si>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</si>
  <si>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</si>
  <si>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</si>
  <si>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</si>
  <si>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</si>
  <si>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</si>
  <si>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</si>
  <si>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</si>
  <si>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</si>
  <si>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</si>
  <si>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</si>
  <si>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Bendras vaikų skaičius ikimokyklinėse įstaigose pagal planuotas reikšmes sumažėjo nežymiai. Dėl gimstamumo ir migracijos sumažėjo ikimokyklinio amžiaus vaikų skaičius. </t>
  </si>
  <si>
    <t>Ruošiamasi visuotiniam priešmokyklinio ugdymo įgyvendinimui, todėl atėjo daugiau priešmokyklinio amžiaus vaikų.</t>
  </si>
  <si>
    <t>Bendrojo ugdymo mokyklų skaičius</t>
  </si>
  <si>
    <t>11945</t>
  </si>
  <si>
    <t>5793</t>
  </si>
  <si>
    <t>Egzempliorių skaičius mažesnis, nes Gamtos mokykla atsisakė dienynų (įsivedė elektroninį), o kitos įstaigos mažina dokumentacijos užsakymus.</t>
  </si>
  <si>
    <t>4</t>
  </si>
  <si>
    <t>135</t>
  </si>
  <si>
    <t>Siuntimų ugdytis Panevėžio rajono ugdymo įstaigose Panevėžio miesto savivaldybės vaikams išduota daugiau, tačiau faktiškai rajono ikimokyklinio ugdymo įstaigas lankė 4 vaikai.</t>
  </si>
  <si>
    <t>Pateikti darbai neatitiko premijos nuostatuose numatytų reikalavimų.</t>
  </si>
  <si>
    <t xml:space="preserve">2015 M. PANEVĖŽIO MIESTO SAVIVALDYBĖS </t>
  </si>
  <si>
    <t>VYKDYMO ATASKAITA</t>
  </si>
  <si>
    <t>Faktiškai įvykdyta</t>
  </si>
  <si>
    <t>(pagal planą arba geriau),</t>
  </si>
  <si>
    <t>Neįvykdyta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</si>
  <si>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</si>
  <si>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</si>
  <si>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</si>
  <si>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</si>
  <si>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ŠVIETIMO IR UGDYMO PROGRAMOS (13)</t>
  </si>
  <si>
    <t>2015 m.  programos Nr. 13 įvykdymas</t>
  </si>
  <si>
    <t>Asignavimai (tūkst. Eur)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</si>
  <si>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20 priemonių (kurioms patvirtinti / skirti asignavimai): </t>
    </r>
  </si>
  <si>
    <t>2) priemonė laikoma iš dalies įvykdyta, jei pasiekta mažiau vertinimo kriterijų reikšmių nei planuota ataskaitiniais metais;</t>
  </si>
  <si>
    <t>Informacija apie pasiektus rezultatus, duomenys apie programai skirtų asignavimų panaudojimo tikslingumą</t>
  </si>
  <si>
    <t>Švietimo, mokslo ir studijų kokybės bei prieinamumo gerinimas</t>
  </si>
  <si>
    <t xml:space="preserve">Ikimokyklinio ugdymo mokyklų aplinkos išlaikymas </t>
  </si>
  <si>
    <t xml:space="preserve"> Ikimokyklinio ugdymo mokyklų skaičius</t>
  </si>
  <si>
    <t>Ikimokyklinio ugdymo mokyklas lankančių vaikų skaičius</t>
  </si>
  <si>
    <t xml:space="preserve">UAB „Muzikija“  ikimokyklinio ugdymo programos vykdymas </t>
  </si>
  <si>
    <t>K. Paltaroko gimnazijos išlaikymas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</si>
  <si>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</si>
  <si>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</si>
  <si>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</si>
  <si>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Vaikų ir mokinių organizacijų veikla</t>
  </si>
  <si>
    <t>Gabių (olimpiadų, konkursų laimėtojų) mokinių skatinimas</t>
  </si>
  <si>
    <t>Tarptautinės mokytojo dienos minėjimas</t>
  </si>
  <si>
    <t>Transporto išlaidos mokiniams nuvežti</t>
  </si>
  <si>
    <t>P. Būtėno premijos teikimas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</si>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</sst>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75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" fillId="0" borderId="0" xfId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1" fillId="0" borderId="0" xfId="1" applyAlignment="1">
      <alignment vertical="top"/>
    </xf>
    <xf numFmtId="49" fontId="5" fillId="0" borderId="27" xfId="1" applyNumberFormat="1" applyFont="1" applyFill="1" applyBorder="1" applyAlignment="1">
      <alignment vertical="top"/>
    </xf>
    <xf numFmtId="49" fontId="5" fillId="0" borderId="42" xfId="1" applyNumberFormat="1" applyFont="1" applyFill="1" applyBorder="1" applyAlignment="1">
      <alignment vertical="top"/>
    </xf>
    <xf numFmtId="0" fontId="1" fillId="0" borderId="25" xfId="1" applyFont="1" applyBorder="1" applyAlignment="1">
      <alignment horizontal="left" vertical="top" wrapText="1"/>
    </xf>
    <xf numFmtId="0" fontId="12" fillId="0" borderId="25" xfId="1" applyFont="1" applyBorder="1" applyAlignment="1">
      <alignment horizontal="left" vertical="top" wrapText="1"/>
    </xf>
    <xf numFmtId="49" fontId="5" fillId="0" borderId="15" xfId="1" applyNumberFormat="1" applyFont="1" applyFill="1" applyBorder="1" applyAlignment="1">
      <alignment vertical="top"/>
    </xf>
    <xf numFmtId="0" fontId="1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right" vertical="top" wrapText="1"/>
    </xf>
    <xf numFmtId="49" fontId="5" fillId="0" borderId="0" xfId="0" applyNumberFormat="1" applyFont="1" applyFill="1" applyBorder="1" applyAlignment="1">
      <alignment horizontal="right" vertical="top"/>
    </xf>
    <xf numFmtId="49" fontId="7" fillId="2" borderId="2" xfId="1" applyNumberFormat="1" applyFont="1" applyFill="1" applyBorder="1" applyAlignment="1">
      <alignment horizontal="center" vertical="top" wrapText="1"/>
    </xf>
    <xf numFmtId="0" fontId="5" fillId="0" borderId="22" xfId="1" applyFont="1" applyBorder="1" applyAlignment="1">
      <alignment vertical="top"/>
    </xf>
    <xf numFmtId="0" fontId="5" fillId="0" borderId="70" xfId="1" applyFont="1" applyBorder="1" applyAlignment="1">
      <alignment vertical="top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0" fontId="5" fillId="0" borderId="25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0" fontId="5" fillId="0" borderId="12" xfId="1" applyFont="1" applyFill="1" applyBorder="1" applyAlignment="1">
      <alignment horizontal="center" vertical="top"/>
    </xf>
    <xf numFmtId="164" fontId="13" fillId="0" borderId="9" xfId="1" applyNumberFormat="1" applyFont="1" applyFill="1" applyBorder="1" applyAlignment="1">
      <alignment horizontal="center"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0" fontId="5" fillId="6" borderId="9" xfId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0" fontId="5" fillId="0" borderId="14" xfId="1" applyFont="1" applyFill="1" applyBorder="1" applyAlignment="1" applyProtection="1">
      <alignment vertical="top" wrapText="1"/>
      <protection locked="0"/>
    </xf>
    <xf numFmtId="0" fontId="5" fillId="0" borderId="50" xfId="1" applyFont="1" applyFill="1" applyBorder="1" applyAlignment="1">
      <alignment horizontal="center" vertical="top"/>
    </xf>
    <xf numFmtId="0" fontId="5" fillId="0" borderId="67" xfId="1" applyFont="1" applyFill="1" applyBorder="1" applyAlignment="1">
      <alignment horizontal="center" vertical="top"/>
    </xf>
    <xf numFmtId="0" fontId="7" fillId="4" borderId="4" xfId="1" applyFont="1" applyFill="1" applyBorder="1" applyAlignment="1">
      <alignment horizontal="center" vertical="top"/>
    </xf>
    <xf numFmtId="164" fontId="14" fillId="4" borderId="1" xfId="1" applyNumberFormat="1" applyFont="1" applyFill="1" applyBorder="1" applyAlignment="1">
      <alignment horizontal="center" vertical="top"/>
    </xf>
    <xf numFmtId="0" fontId="5" fillId="0" borderId="17" xfId="1" applyFont="1" applyFill="1" applyBorder="1" applyAlignment="1" applyProtection="1">
      <alignment vertical="top" wrapText="1"/>
      <protection locked="0"/>
    </xf>
    <xf numFmtId="0" fontId="5" fillId="0" borderId="47" xfId="1" applyFont="1" applyFill="1" applyBorder="1" applyAlignment="1">
      <alignment horizontal="center" vertical="top" wrapText="1"/>
    </xf>
    <xf numFmtId="0" fontId="5" fillId="0" borderId="68" xfId="1" applyFont="1" applyFill="1" applyBorder="1" applyAlignment="1">
      <alignment horizontal="center" vertical="top" wrapText="1"/>
    </xf>
    <xf numFmtId="164" fontId="5" fillId="0" borderId="9" xfId="1" applyNumberFormat="1" applyFont="1" applyFill="1" applyBorder="1" applyAlignment="1">
      <alignment horizontal="center" vertical="top"/>
    </xf>
    <xf numFmtId="0" fontId="5" fillId="0" borderId="9" xfId="1" applyFont="1" applyFill="1" applyBorder="1" applyAlignment="1" applyProtection="1">
      <alignment vertical="top" wrapText="1"/>
      <protection locked="0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7" fillId="4" borderId="40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 applyProtection="1">
      <alignment vertical="top" wrapText="1"/>
      <protection locked="0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49" fontId="5" fillId="0" borderId="10" xfId="1" applyNumberFormat="1" applyFont="1" applyFill="1" applyBorder="1" applyAlignment="1">
      <alignment horizontal="center" vertical="top"/>
    </xf>
    <xf numFmtId="49" fontId="5" fillId="0" borderId="24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49" fontId="5" fillId="0" borderId="47" xfId="1" applyNumberFormat="1" applyFont="1" applyFill="1" applyBorder="1" applyAlignment="1">
      <alignment horizontal="center" vertical="top"/>
    </xf>
    <xf numFmtId="49" fontId="5" fillId="0" borderId="68" xfId="1" applyNumberFormat="1" applyFont="1" applyFill="1" applyBorder="1" applyAlignment="1">
      <alignment horizontal="center" vertical="top"/>
    </xf>
    <xf numFmtId="0" fontId="12" fillId="0" borderId="13" xfId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/>
    </xf>
    <xf numFmtId="164" fontId="5" fillId="6" borderId="69" xfId="1" applyNumberFormat="1" applyFont="1" applyFill="1" applyBorder="1" applyAlignment="1">
      <alignment horizontal="center" vertical="top"/>
    </xf>
    <xf numFmtId="164" fontId="5" fillId="0" borderId="69" xfId="1" applyNumberFormat="1" applyFont="1" applyFill="1" applyBorder="1" applyAlignment="1">
      <alignment horizontal="center" vertical="top"/>
    </xf>
    <xf numFmtId="0" fontId="7" fillId="4" borderId="30" xfId="1" applyFont="1" applyFill="1" applyBorder="1" applyAlignment="1">
      <alignment horizontal="center" vertical="top"/>
    </xf>
    <xf numFmtId="164" fontId="7" fillId="4" borderId="20" xfId="1" applyNumberFormat="1" applyFont="1" applyFill="1" applyBorder="1" applyAlignment="1">
      <alignment horizontal="center" vertical="top"/>
    </xf>
    <xf numFmtId="49" fontId="5" fillId="0" borderId="27" xfId="1" applyNumberFormat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5" fillId="0" borderId="44" xfId="1" applyNumberFormat="1" applyFont="1" applyFill="1" applyBorder="1" applyAlignment="1">
      <alignment horizontal="center" vertical="top"/>
    </xf>
    <xf numFmtId="49" fontId="5" fillId="0" borderId="23" xfId="1" applyNumberFormat="1" applyFont="1" applyFill="1" applyBorder="1" applyAlignment="1">
      <alignment horizontal="center" vertical="top"/>
    </xf>
    <xf numFmtId="0" fontId="7" fillId="4" borderId="16" xfId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164" fontId="13" fillId="0" borderId="41" xfId="1" applyNumberFormat="1" applyFont="1" applyFill="1" applyBorder="1" applyAlignment="1">
      <alignment horizontal="center" vertical="top"/>
    </xf>
    <xf numFmtId="0" fontId="5" fillId="0" borderId="13" xfId="1" applyFont="1" applyBorder="1" applyAlignment="1">
      <alignment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51" xfId="1" applyNumberFormat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0" fontId="5" fillId="0" borderId="14" xfId="1" applyFont="1" applyBorder="1" applyAlignment="1">
      <alignment vertical="top"/>
    </xf>
    <xf numFmtId="164" fontId="7" fillId="4" borderId="39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9" fontId="5" fillId="0" borderId="26" xfId="1" applyNumberFormat="1" applyFont="1" applyFill="1" applyBorder="1" applyAlignment="1">
      <alignment horizontal="center" vertical="top"/>
    </xf>
    <xf numFmtId="164" fontId="7" fillId="4" borderId="52" xfId="1" applyNumberFormat="1" applyFont="1" applyFill="1" applyBorder="1" applyAlignment="1">
      <alignment horizontal="center" vertical="top"/>
    </xf>
    <xf numFmtId="2" fontId="5" fillId="6" borderId="69" xfId="1" applyNumberFormat="1" applyFont="1" applyFill="1" applyBorder="1" applyAlignment="1">
      <alignment horizontal="center" vertical="top"/>
    </xf>
    <xf numFmtId="164" fontId="13" fillId="0" borderId="14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164" fontId="13" fillId="0" borderId="15" xfId="1" applyNumberFormat="1" applyFont="1" applyFill="1" applyBorder="1" applyAlignment="1">
      <alignment horizontal="center" vertical="top"/>
    </xf>
    <xf numFmtId="164" fontId="14" fillId="3" borderId="2" xfId="1" applyNumberFormat="1" applyFont="1" applyFill="1" applyBorder="1" applyAlignment="1">
      <alignment horizontal="center" vertical="top"/>
    </xf>
    <xf numFmtId="164" fontId="14" fillId="2" borderId="2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164" fontId="13" fillId="0" borderId="11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23" xfId="1" applyFont="1" applyFill="1" applyBorder="1" applyAlignment="1">
      <alignment horizontal="center" vertical="top"/>
    </xf>
    <xf numFmtId="0" fontId="7" fillId="4" borderId="32" xfId="1" applyFont="1" applyFill="1" applyBorder="1" applyAlignment="1">
      <alignment horizontal="center" vertical="top"/>
    </xf>
    <xf numFmtId="164" fontId="14" fillId="4" borderId="27" xfId="1" applyNumberFormat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0" fontId="5" fillId="0" borderId="20" xfId="1" applyNumberFormat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3" borderId="23" xfId="1" applyNumberFormat="1" applyFont="1" applyFill="1" applyBorder="1" applyAlignment="1">
      <alignment horizontal="center" vertical="top"/>
    </xf>
    <xf numFmtId="0" fontId="5" fillId="0" borderId="22" xfId="1" applyFont="1" applyFill="1" applyBorder="1" applyAlignment="1">
      <alignment vertical="top" wrapText="1"/>
    </xf>
    <xf numFmtId="49" fontId="5" fillId="2" borderId="25" xfId="1" applyNumberFormat="1" applyFont="1" applyFill="1" applyBorder="1" applyAlignment="1">
      <alignment horizontal="center" vertical="top"/>
    </xf>
    <xf numFmtId="49" fontId="7" fillId="3" borderId="26" xfId="1" applyNumberFormat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164" fontId="14" fillId="3" borderId="27" xfId="1" applyNumberFormat="1" applyFont="1" applyFill="1" applyBorder="1" applyAlignment="1">
      <alignment horizontal="center" vertical="top"/>
    </xf>
    <xf numFmtId="164" fontId="7" fillId="3" borderId="27" xfId="1" applyNumberFormat="1" applyFont="1" applyFill="1" applyBorder="1" applyAlignment="1">
      <alignment horizontal="center" vertical="top"/>
    </xf>
    <xf numFmtId="0" fontId="5" fillId="3" borderId="29" xfId="1" applyFont="1" applyFill="1" applyBorder="1" applyAlignment="1">
      <alignment horizontal="center" vertical="top" wrapText="1"/>
    </xf>
    <xf numFmtId="0" fontId="5" fillId="3" borderId="28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164" fontId="14" fillId="4" borderId="25" xfId="1" applyNumberFormat="1" applyFont="1" applyFill="1" applyBorder="1" applyAlignment="1">
      <alignment horizontal="center" vertical="top"/>
    </xf>
    <xf numFmtId="164" fontId="7" fillId="4" borderId="28" xfId="1" applyNumberFormat="1" applyFont="1" applyFill="1" applyBorder="1" applyAlignment="1">
      <alignment horizontal="center" vertical="top"/>
    </xf>
    <xf numFmtId="164" fontId="7" fillId="2" borderId="31" xfId="1" applyNumberFormat="1" applyFont="1" applyFill="1" applyBorder="1" applyAlignment="1">
      <alignment horizontal="center" vertical="top"/>
    </xf>
    <xf numFmtId="0" fontId="5" fillId="2" borderId="19" xfId="1" applyFont="1" applyFill="1" applyBorder="1" applyAlignment="1">
      <alignment vertical="top"/>
    </xf>
    <xf numFmtId="0" fontId="5" fillId="0" borderId="47" xfId="1" applyNumberFormat="1" applyFont="1" applyFill="1" applyBorder="1" applyAlignment="1">
      <alignment horizontal="center" vertical="top"/>
    </xf>
    <xf numFmtId="0" fontId="5" fillId="0" borderId="68" xfId="1" applyNumberFormat="1" applyFont="1" applyFill="1" applyBorder="1" applyAlignment="1">
      <alignment horizontal="center" vertical="top"/>
    </xf>
    <xf numFmtId="49" fontId="7" fillId="5" borderId="2" xfId="1" applyNumberFormat="1" applyFont="1" applyFill="1" applyBorder="1" applyAlignment="1">
      <alignment horizontal="center" vertical="top"/>
    </xf>
    <xf numFmtId="164" fontId="7" fillId="5" borderId="4" xfId="1" applyNumberFormat="1" applyFont="1" applyFill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164" fontId="16" fillId="0" borderId="19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4" fontId="12" fillId="0" borderId="62" xfId="0" applyNumberFormat="1" applyFont="1" applyBorder="1" applyAlignment="1">
      <alignment horizontal="center" vertical="top"/>
    </xf>
    <xf numFmtId="164" fontId="12" fillId="0" borderId="67" xfId="0" applyNumberFormat="1" applyFont="1" applyBorder="1" applyAlignment="1">
      <alignment horizontal="center" vertical="top"/>
    </xf>
    <xf numFmtId="164" fontId="12" fillId="0" borderId="71" xfId="0" applyNumberFormat="1" applyFont="1" applyBorder="1" applyAlignment="1">
      <alignment horizontal="center" vertical="top"/>
    </xf>
    <xf numFmtId="164" fontId="12" fillId="0" borderId="65" xfId="0" applyNumberFormat="1" applyFont="1" applyBorder="1" applyAlignment="1">
      <alignment horizontal="center" vertical="top"/>
    </xf>
    <xf numFmtId="164" fontId="12" fillId="0" borderId="68" xfId="0" applyNumberFormat="1" applyFont="1" applyBorder="1" applyAlignment="1">
      <alignment horizontal="center" vertical="top"/>
    </xf>
    <xf numFmtId="164" fontId="12" fillId="0" borderId="69" xfId="0" applyNumberFormat="1" applyFont="1" applyBorder="1" applyAlignment="1">
      <alignment horizontal="center" vertical="top"/>
    </xf>
    <xf numFmtId="164" fontId="12" fillId="0" borderId="72" xfId="0" applyNumberFormat="1" applyFont="1" applyBorder="1" applyAlignment="1">
      <alignment horizontal="center" vertical="top"/>
    </xf>
    <xf numFmtId="164" fontId="12" fillId="0" borderId="38" xfId="0" applyNumberFormat="1" applyFont="1" applyBorder="1" applyAlignment="1">
      <alignment horizontal="center" vertical="top"/>
    </xf>
    <xf numFmtId="164" fontId="12" fillId="0" borderId="73" xfId="0" applyNumberFormat="1" applyFont="1" applyBorder="1" applyAlignment="1">
      <alignment horizontal="center" vertical="top"/>
    </xf>
    <xf numFmtId="164" fontId="16" fillId="7" borderId="19" xfId="0" applyNumberFormat="1" applyFont="1" applyFill="1" applyBorder="1" applyAlignment="1">
      <alignment horizontal="center" vertical="top"/>
    </xf>
    <xf numFmtId="164" fontId="16" fillId="7" borderId="35" xfId="0" applyNumberFormat="1" applyFont="1" applyFill="1" applyBorder="1" applyAlignment="1">
      <alignment horizontal="center" vertical="top"/>
    </xf>
    <xf numFmtId="164" fontId="16" fillId="4" borderId="19" xfId="0" applyNumberFormat="1" applyFont="1" applyFill="1" applyBorder="1" applyAlignment="1">
      <alignment horizontal="center" vertical="top"/>
    </xf>
    <xf numFmtId="164" fontId="16" fillId="4" borderId="35" xfId="0" applyNumberFormat="1" applyFont="1" applyFill="1" applyBorder="1" applyAlignment="1">
      <alignment horizontal="center" vertical="top"/>
    </xf>
    <xf numFmtId="2" fontId="5" fillId="0" borderId="69" xfId="1" applyNumberFormat="1" applyFont="1" applyFill="1" applyBorder="1" applyAlignment="1">
      <alignment horizontal="center" vertical="top"/>
    </xf>
    <xf numFmtId="0" fontId="6" fillId="0" borderId="56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164" fontId="14" fillId="3" borderId="31" xfId="1" applyNumberFormat="1" applyFont="1" applyFill="1" applyBorder="1" applyAlignment="1">
      <alignment horizontal="center" vertical="top"/>
    </xf>
    <xf numFmtId="0" fontId="5" fillId="3" borderId="19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top"/>
    </xf>
    <xf numFmtId="0" fontId="17" fillId="0" borderId="0" xfId="2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6" fillId="0" borderId="65" xfId="0" applyFont="1" applyBorder="1" applyAlignment="1">
      <alignment horizontal="left" vertical="top" wrapText="1"/>
    </xf>
    <xf numFmtId="0" fontId="19" fillId="0" borderId="61" xfId="0" applyFont="1" applyBorder="1" applyAlignment="1">
      <alignment vertical="top" wrapText="1"/>
    </xf>
    <xf numFmtId="0" fontId="19" fillId="0" borderId="64" xfId="0" applyFont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1" fillId="0" borderId="47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0" fontId="5" fillId="0" borderId="65" xfId="0" applyFont="1" applyBorder="1" applyAlignment="1">
      <alignment horizontal="left" vertical="top" wrapText="1"/>
    </xf>
    <xf numFmtId="0" fontId="1" fillId="0" borderId="61" xfId="0" applyFont="1" applyBorder="1" applyAlignment="1">
      <alignment vertical="top" wrapText="1"/>
    </xf>
    <xf numFmtId="0" fontId="1" fillId="0" borderId="64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1" fillId="0" borderId="46" xfId="0" applyFont="1" applyBorder="1" applyAlignment="1">
      <alignment vertical="top" wrapText="1"/>
    </xf>
    <xf numFmtId="0" fontId="5" fillId="6" borderId="62" xfId="0" applyFont="1" applyFill="1" applyBorder="1" applyAlignment="1">
      <alignment horizontal="left" vertical="top" wrapText="1"/>
    </xf>
    <xf numFmtId="0" fontId="1" fillId="6" borderId="63" xfId="0" applyFont="1" applyFill="1" applyBorder="1" applyAlignment="1">
      <alignment horizontal="left" vertical="top" wrapText="1"/>
    </xf>
    <xf numFmtId="0" fontId="1" fillId="6" borderId="57" xfId="0" applyFont="1" applyFill="1" applyBorder="1" applyAlignment="1">
      <alignment horizontal="left" vertical="top" wrapText="1"/>
    </xf>
    <xf numFmtId="0" fontId="9" fillId="0" borderId="28" xfId="1" applyFont="1" applyBorder="1" applyAlignment="1">
      <alignment horizontal="left" wrapText="1"/>
    </xf>
    <xf numFmtId="49" fontId="5" fillId="0" borderId="33" xfId="1" applyNumberFormat="1" applyFont="1" applyBorder="1" applyAlignment="1">
      <alignment horizontal="center" vertical="top" wrapText="1"/>
    </xf>
    <xf numFmtId="0" fontId="1" fillId="0" borderId="32" xfId="1" applyFont="1" applyBorder="1" applyAlignment="1">
      <alignment horizontal="center" vertical="top" wrapText="1"/>
    </xf>
    <xf numFmtId="49" fontId="7" fillId="0" borderId="44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21" xfId="1" applyFont="1" applyFill="1" applyBorder="1" applyAlignment="1">
      <alignment horizontal="left" vertical="top" wrapText="1"/>
    </xf>
    <xf numFmtId="49" fontId="5" fillId="0" borderId="12" xfId="1" applyNumberFormat="1" applyFont="1" applyBorder="1" applyAlignment="1">
      <alignment horizontal="center" vertical="top"/>
    </xf>
    <xf numFmtId="49" fontId="5" fillId="0" borderId="36" xfId="1" applyNumberFormat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49" fontId="7" fillId="2" borderId="7" xfId="1" applyNumberFormat="1" applyFont="1" applyFill="1" applyBorder="1" applyAlignment="1">
      <alignment horizontal="right" vertical="top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49" fontId="7" fillId="3" borderId="4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5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5" fillId="0" borderId="59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60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9" xfId="1" applyNumberFormat="1" applyFont="1" applyFill="1" applyBorder="1" applyAlignment="1">
      <alignment horizontal="center" vertical="top"/>
    </xf>
    <xf numFmtId="49" fontId="7" fillId="0" borderId="10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49" fontId="5" fillId="0" borderId="53" xfId="1" applyNumberFormat="1" applyFont="1" applyBorder="1" applyAlignment="1">
      <alignment horizontal="center" vertical="top"/>
    </xf>
    <xf numFmtId="49" fontId="5" fillId="0" borderId="43" xfId="1" applyNumberFormat="1" applyFont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0" fontId="15" fillId="0" borderId="56" xfId="1" applyFont="1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5" fillId="0" borderId="56" xfId="1" applyFont="1" applyBorder="1" applyAlignment="1">
      <alignment vertical="top" wrapText="1"/>
    </xf>
    <xf numFmtId="49" fontId="7" fillId="2" borderId="22" xfId="1" applyNumberFormat="1" applyFont="1" applyFill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49" fontId="7" fillId="3" borderId="23" xfId="1" applyNumberFormat="1" applyFont="1" applyFill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0" fontId="6" fillId="0" borderId="33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54" xfId="1" applyNumberFormat="1" applyFont="1" applyFill="1" applyBorder="1" applyAlignment="1">
      <alignment horizontal="center" vertical="top"/>
    </xf>
    <xf numFmtId="49" fontId="7" fillId="2" borderId="43" xfId="1" applyNumberFormat="1" applyFont="1" applyFill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20" xfId="1" applyNumberFormat="1" applyFont="1" applyFill="1" applyBorder="1" applyAlignment="1">
      <alignment horizontal="right" vertical="top"/>
    </xf>
    <xf numFmtId="49" fontId="7" fillId="3" borderId="55" xfId="1" applyNumberFormat="1" applyFont="1" applyFill="1" applyBorder="1" applyAlignment="1">
      <alignment horizontal="right" vertical="top"/>
    </xf>
    <xf numFmtId="49" fontId="5" fillId="0" borderId="56" xfId="1" applyNumberFormat="1" applyFont="1" applyBorder="1" applyAlignment="1">
      <alignment horizontal="center" vertical="top" wrapText="1"/>
    </xf>
    <xf numFmtId="0" fontId="1" fillId="0" borderId="29" xfId="1" applyFont="1" applyBorder="1" applyAlignment="1">
      <alignment horizontal="center" vertical="top" wrapText="1"/>
    </xf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5" fillId="6" borderId="45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0" fontId="6" fillId="0" borderId="24" xfId="1" applyFont="1" applyFill="1" applyBorder="1" applyAlignment="1">
      <alignment vertical="top" wrapText="1"/>
    </xf>
    <xf numFmtId="0" fontId="6" fillId="0" borderId="39" xfId="1" applyFont="1" applyFill="1" applyBorder="1" applyAlignment="1">
      <alignment vertical="top" wrapText="1"/>
    </xf>
    <xf numFmtId="0" fontId="12" fillId="0" borderId="22" xfId="1" applyFont="1" applyFill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49" fontId="7" fillId="0" borderId="34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9" xfId="1" applyFont="1" applyFill="1" applyBorder="1" applyAlignment="1">
      <alignment vertical="top" wrapText="1"/>
    </xf>
    <xf numFmtId="0" fontId="6" fillId="0" borderId="45" xfId="1" applyFont="1" applyFill="1" applyBorder="1" applyAlignment="1">
      <alignment horizontal="left" vertical="top" wrapText="1"/>
    </xf>
    <xf numFmtId="0" fontId="6" fillId="0" borderId="21" xfId="1" applyFont="1" applyFill="1" applyBorder="1" applyAlignment="1">
      <alignment horizontal="left" vertical="top" wrapText="1"/>
    </xf>
    <xf numFmtId="0" fontId="5" fillId="0" borderId="22" xfId="1" applyFont="1" applyFill="1" applyBorder="1" applyAlignment="1">
      <alignment vertical="top" wrapText="1"/>
    </xf>
    <xf numFmtId="49" fontId="5" fillId="0" borderId="33" xfId="1" applyNumberFormat="1" applyFont="1" applyBorder="1" applyAlignment="1">
      <alignment horizontal="center" vertical="top"/>
    </xf>
    <xf numFmtId="49" fontId="5" fillId="0" borderId="32" xfId="1" applyNumberFormat="1" applyFont="1" applyBorder="1" applyAlignment="1">
      <alignment horizontal="center" vertical="top"/>
    </xf>
    <xf numFmtId="49" fontId="7" fillId="0" borderId="44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5" xfId="1" applyFont="1" applyFill="1" applyBorder="1" applyAlignment="1">
      <alignment vertical="top" wrapText="1"/>
    </xf>
    <xf numFmtId="0" fontId="5" fillId="0" borderId="49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7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61" xfId="1" applyFont="1" applyBorder="1" applyAlignment="1">
      <alignment horizontal="center" vertical="center" textRotation="90" wrapText="1"/>
    </xf>
    <xf numFmtId="0" fontId="5" fillId="0" borderId="52" xfId="1" applyFont="1" applyBorder="1" applyAlignment="1">
      <alignment horizontal="center" vertical="center" textRotation="90" wrapText="1"/>
    </xf>
    <xf numFmtId="49" fontId="5" fillId="0" borderId="56" xfId="1" applyNumberFormat="1" applyFont="1" applyBorder="1" applyAlignment="1">
      <alignment horizontal="center" vertical="top"/>
    </xf>
    <xf numFmtId="49" fontId="5" fillId="0" borderId="54" xfId="1" applyNumberFormat="1" applyFont="1" applyBorder="1" applyAlignment="1">
      <alignment horizontal="center" vertical="top"/>
    </xf>
    <xf numFmtId="49" fontId="5" fillId="0" borderId="29" xfId="1" applyNumberFormat="1" applyFont="1" applyBorder="1" applyAlignment="1">
      <alignment horizontal="center" vertical="top"/>
    </xf>
    <xf numFmtId="49" fontId="5" fillId="0" borderId="22" xfId="1" applyNumberFormat="1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5" fillId="5" borderId="52" xfId="1" applyFont="1" applyFill="1" applyBorder="1" applyAlignment="1">
      <alignment horizontal="center" vertical="top"/>
    </xf>
    <xf numFmtId="49" fontId="7" fillId="3" borderId="37" xfId="1" applyNumberFormat="1" applyFont="1" applyFill="1" applyBorder="1" applyAlignment="1">
      <alignment horizontal="center" vertical="top"/>
    </xf>
    <xf numFmtId="0" fontId="5" fillId="0" borderId="5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1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5" fillId="0" borderId="37" xfId="1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5" fillId="0" borderId="57" xfId="1" applyNumberFormat="1" applyFont="1" applyBorder="1" applyAlignment="1">
      <alignment horizontal="center" vertical="top"/>
    </xf>
    <xf numFmtId="49" fontId="5" fillId="0" borderId="13" xfId="1" applyNumberFormat="1" applyFont="1" applyBorder="1" applyAlignment="1">
      <alignment horizontal="center" vertical="top"/>
    </xf>
    <xf numFmtId="49" fontId="5" fillId="0" borderId="16" xfId="1" applyNumberFormat="1" applyFont="1" applyBorder="1" applyAlignment="1">
      <alignment horizontal="center" vertical="top"/>
    </xf>
    <xf numFmtId="0" fontId="5" fillId="6" borderId="65" xfId="0" applyFont="1" applyFill="1" applyBorder="1" applyAlignment="1">
      <alignment horizontal="left" vertical="top" wrapText="1"/>
    </xf>
    <xf numFmtId="0" fontId="1" fillId="6" borderId="61" xfId="0" applyFont="1" applyFill="1" applyBorder="1" applyAlignment="1">
      <alignment horizontal="left" vertical="top" wrapText="1"/>
    </xf>
    <xf numFmtId="0" fontId="1" fillId="6" borderId="64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55" xfId="0" applyFont="1" applyBorder="1" applyAlignment="1">
      <alignment vertical="top" wrapText="1"/>
    </xf>
    <xf numFmtId="0" fontId="5" fillId="0" borderId="66" xfId="0" applyFont="1" applyBorder="1" applyAlignment="1">
      <alignment horizontal="left" vertical="top" wrapText="1"/>
    </xf>
    <xf numFmtId="0" fontId="1" fillId="0" borderId="50" xfId="0" applyFont="1" applyBorder="1" applyAlignment="1">
      <alignment vertical="top" wrapText="1"/>
    </xf>
    <xf numFmtId="0" fontId="1" fillId="0" borderId="6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49" fontId="7" fillId="5" borderId="6" xfId="1" applyNumberFormat="1" applyFont="1" applyFill="1" applyBorder="1" applyAlignment="1">
      <alignment horizontal="right" vertical="top"/>
    </xf>
    <xf numFmtId="0" fontId="12" fillId="0" borderId="45" xfId="1" applyFont="1" applyFill="1" applyBorder="1" applyAlignment="1">
      <alignment horizontal="left" vertical="top" wrapText="1"/>
    </xf>
    <xf numFmtId="0" fontId="12" fillId="0" borderId="21" xfId="1" applyFont="1" applyFill="1" applyBorder="1" applyAlignment="1">
      <alignment horizontal="left" vertical="top" wrapText="1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  <xf numFmtId="0" fontId="12" fillId="0" borderId="70" xfId="0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5" fillId="0" borderId="56" xfId="1" applyFont="1" applyBorder="1" applyAlignment="1">
      <alignment vertical="top" wrapText="1" shrinkToFit="1"/>
    </xf>
    <xf numFmtId="0" fontId="12" fillId="0" borderId="70" xfId="0" applyFont="1" applyBorder="1" applyAlignment="1">
      <alignment vertical="top" wrapText="1" shrinkToFit="1"/>
    </xf>
    <xf numFmtId="0" fontId="12" fillId="0" borderId="54" xfId="0" applyFont="1" applyBorder="1" applyAlignment="1">
      <alignment vertical="top" wrapText="1" shrinkToFit="1"/>
    </xf>
    <xf numFmtId="0" fontId="12" fillId="0" borderId="13" xfId="0" applyFont="1" applyBorder="1" applyAlignment="1">
      <alignment vertical="top" wrapText="1" shrinkToFit="1"/>
    </xf>
    <xf numFmtId="0" fontId="12" fillId="0" borderId="29" xfId="0" applyFont="1" applyBorder="1" applyAlignment="1">
      <alignment vertical="top" wrapText="1" shrinkToFit="1"/>
    </xf>
    <xf numFmtId="0" fontId="12" fillId="0" borderId="30" xfId="0" applyFont="1" applyBorder="1" applyAlignment="1">
      <alignment vertical="top" wrapText="1" shrinkToFit="1"/>
    </xf>
    <xf numFmtId="0" fontId="5" fillId="0" borderId="7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12" fillId="0" borderId="62" xfId="0" applyFont="1" applyBorder="1" applyAlignment="1">
      <alignment vertical="top" wrapText="1"/>
    </xf>
    <xf numFmtId="0" fontId="12" fillId="0" borderId="57" xfId="0" applyFont="1" applyBorder="1" applyAlignment="1">
      <alignment vertical="top" wrapText="1"/>
    </xf>
  </cellXfs>
  <cellStyles count="3">
    <cellStyle name="Įprastas 2" xfId="2"/>
    <cellStyle name="Normal" xfId="0" builtinId="0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Ataskaita!$C$9:$C$10</c:f>
              <c:strCache>
                <c:ptCount val="2"/>
                <c:pt idx="0">
                  <c:v>Faktiškai įvykdyta</c:v>
                </c:pt>
                <c:pt idx="1">
                  <c:v>Neįvykdyta</c:v>
                </c:pt>
              </c:strCache>
            </c:strRef>
          </c:cat>
          <c:val>
            <c:numRef>
              <c:f>Ataskaita!$D$9:$D$10</c:f>
              <c:numCache>
                <c:formatCode>General</c:formatCode>
                <c:ptCount val="2"/>
                <c:pt idx="0">
                  <c:v>19</c:v>
                </c:pt>
                <c:pt idx="1">
                  <c:v>1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13</xdr:row>
      <xdr:rowOff>66673</xdr:rowOff>
    </xdr:from>
    <xdr:to>
      <xdr:col>8</xdr:col>
      <xdr:colOff>247649</xdr:colOff>
      <xdr:row>27</xdr:row>
      <xdr:rowOff>123824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3"/>
  <sheetViews>
    <sheetView workbookViewId="0">
      <selection activeCell="K31" sqref="K31"/>
    </sheetView>
  </sheetViews>
  <sheetFormatPr defaultRowHeight="12.75"/>
  <cols>
    <col min="3" max="3" width="19.83203125" bestFit="1" customWidth="1"/>
  </cols>
  <sheetData>
    <row r="2" spans="2:10" ht="15.75">
      <c r="B2" s="173" t="s">
        <v>89</v>
      </c>
      <c r="C2" s="174"/>
      <c r="D2" s="174"/>
      <c r="E2" s="174"/>
      <c r="F2" s="174"/>
      <c r="G2" s="174"/>
      <c r="H2" s="174"/>
      <c r="I2" s="174"/>
      <c r="J2" s="163"/>
    </row>
    <row r="3" spans="2:10" ht="15.75">
      <c r="B3" s="173" t="s">
        <v>98</v>
      </c>
      <c r="C3" s="174"/>
      <c r="D3" s="174"/>
      <c r="E3" s="174"/>
      <c r="F3" s="174"/>
      <c r="G3" s="174"/>
      <c r="H3" s="174"/>
      <c r="I3" s="174"/>
      <c r="J3" s="163"/>
    </row>
    <row r="4" spans="2:10" ht="15.75">
      <c r="B4" s="174"/>
      <c r="C4" s="174"/>
      <c r="D4" s="174"/>
      <c r="E4" s="174"/>
      <c r="F4" s="174"/>
      <c r="G4" s="174"/>
      <c r="H4" s="174"/>
      <c r="I4" s="174"/>
      <c r="J4" s="163"/>
    </row>
    <row r="5" spans="2:10" ht="15.75">
      <c r="B5" s="173" t="s">
        <v>90</v>
      </c>
      <c r="C5" s="173"/>
      <c r="D5" s="173"/>
      <c r="E5" s="173"/>
      <c r="F5" s="173"/>
      <c r="G5" s="173"/>
      <c r="H5" s="173"/>
      <c r="I5" s="164"/>
    </row>
    <row r="6" spans="2:10" ht="15.75">
      <c r="B6" s="163"/>
      <c r="C6" s="163"/>
      <c r="D6" s="163"/>
      <c r="E6" s="163"/>
      <c r="F6" s="163"/>
      <c r="G6" s="163"/>
      <c r="H6" s="163"/>
      <c r="I6" s="164"/>
    </row>
    <row r="7" spans="2:10" ht="15.75">
      <c r="B7" s="165"/>
      <c r="C7" s="165"/>
      <c r="D7" s="165"/>
      <c r="E7" s="165"/>
      <c r="F7" s="165"/>
      <c r="G7" s="165"/>
      <c r="H7" s="165"/>
      <c r="I7" s="165"/>
      <c r="J7" s="165"/>
    </row>
    <row r="8" spans="2:10" ht="15.75">
      <c r="B8" s="165" t="s">
        <v>101</v>
      </c>
      <c r="C8" s="165"/>
      <c r="D8" s="165"/>
      <c r="E8" s="165"/>
      <c r="F8" s="165"/>
      <c r="G8" s="165"/>
      <c r="H8" s="165"/>
      <c r="I8" s="165"/>
      <c r="J8" s="165"/>
    </row>
    <row r="9" spans="2:10" ht="15.75" customHeight="1">
      <c r="B9" s="165"/>
      <c r="C9" s="172" t="s">
        <v>91</v>
      </c>
      <c r="D9" s="167">
        <v>19</v>
      </c>
      <c r="E9" s="166"/>
      <c r="F9" s="165" t="s">
        <v>92</v>
      </c>
      <c r="G9" s="165"/>
      <c r="H9" s="165"/>
      <c r="I9" s="165"/>
      <c r="J9" s="165"/>
    </row>
    <row r="10" spans="2:10" ht="15.75" customHeight="1">
      <c r="C10" s="172" t="s">
        <v>93</v>
      </c>
      <c r="D10" s="167">
        <v>1</v>
      </c>
      <c r="E10" s="168"/>
      <c r="F10" s="175" t="s">
        <v>94</v>
      </c>
      <c r="G10" s="175"/>
      <c r="H10" s="175"/>
      <c r="I10" s="175"/>
      <c r="J10" s="175"/>
    </row>
    <row r="11" spans="2:10" ht="15.75">
      <c r="C11" s="176" t="s">
        <v>99</v>
      </c>
      <c r="D11" s="176"/>
      <c r="E11" s="176"/>
      <c r="F11" s="176"/>
      <c r="G11" s="176"/>
    </row>
    <row r="30" spans="2:10" ht="32.25" customHeight="1">
      <c r="B30" s="177" t="s">
        <v>95</v>
      </c>
      <c r="C30" s="177"/>
      <c r="D30" s="177"/>
      <c r="E30" s="177"/>
      <c r="F30" s="177"/>
      <c r="G30" s="177"/>
      <c r="H30" s="177"/>
      <c r="I30" s="177"/>
      <c r="J30" s="169"/>
    </row>
    <row r="31" spans="2:10" ht="32.25" customHeight="1">
      <c r="B31" s="178" t="s">
        <v>96</v>
      </c>
      <c r="C31" s="178"/>
      <c r="D31" s="178"/>
      <c r="E31" s="178"/>
      <c r="F31" s="178"/>
      <c r="G31" s="178"/>
      <c r="H31" s="178"/>
      <c r="I31" s="178"/>
      <c r="J31" s="170"/>
    </row>
    <row r="32" spans="2:10" ht="33" customHeight="1">
      <c r="B32" s="179" t="s">
        <v>102</v>
      </c>
      <c r="C32" s="179"/>
      <c r="D32" s="179"/>
      <c r="E32" s="179"/>
      <c r="F32" s="179"/>
      <c r="G32" s="179"/>
      <c r="H32" s="179"/>
      <c r="I32" s="179"/>
      <c r="J32" s="171"/>
    </row>
    <row r="33" spans="2:10" ht="31.5" customHeight="1">
      <c r="B33" s="179" t="s">
        <v>97</v>
      </c>
      <c r="C33" s="180"/>
      <c r="D33" s="180"/>
      <c r="E33" s="180"/>
      <c r="F33" s="180"/>
      <c r="G33" s="180"/>
      <c r="H33" s="180"/>
      <c r="I33" s="180"/>
      <c r="J33" s="171"/>
    </row>
  </sheetData>
  <mergeCells count="9">
    <mergeCell ref="B30:I30"/>
    <mergeCell ref="B31:I31"/>
    <mergeCell ref="B32:I32"/>
    <mergeCell ref="B33:I33"/>
    <mergeCell ref="B2:I2"/>
    <mergeCell ref="B3:I4"/>
    <mergeCell ref="B5:H5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2"/>
  <sheetViews>
    <sheetView tabSelected="1" workbookViewId="0">
      <selection activeCell="I1" sqref="I1:M1"/>
    </sheetView>
  </sheetViews>
  <sheetFormatPr defaultColWidth="10.6640625" defaultRowHeight="11.25"/>
  <cols>
    <col min="1" max="1" width="3.1640625" style="1" customWidth="1"/>
    <col min="2" max="2" width="3.83203125" style="1" customWidth="1"/>
    <col min="3" max="3" width="3.6640625" style="1" customWidth="1"/>
    <col min="4" max="4" width="25" style="1" customWidth="1"/>
    <col min="5" max="5" width="8.5" style="2" customWidth="1"/>
    <col min="6" max="6" width="4.1640625" style="1" customWidth="1"/>
    <col min="7" max="7" width="6.83203125" style="3" customWidth="1"/>
    <col min="8" max="10" width="10.83203125" style="1" customWidth="1"/>
    <col min="11" max="11" width="18.33203125" style="1" customWidth="1"/>
    <col min="12" max="12" width="6" style="8" customWidth="1"/>
    <col min="13" max="13" width="5.33203125" style="1" customWidth="1"/>
    <col min="14" max="14" width="14.83203125" style="4" customWidth="1"/>
    <col min="15" max="15" width="12.33203125" style="4" customWidth="1"/>
    <col min="16" max="16384" width="10.6640625" style="4"/>
  </cols>
  <sheetData>
    <row r="1" spans="1:19" ht="52.5" customHeight="1">
      <c r="I1" s="301" t="s">
        <v>119</v>
      </c>
      <c r="J1" s="301"/>
      <c r="K1" s="301"/>
      <c r="L1" s="301"/>
      <c r="M1" s="301"/>
    </row>
    <row r="2" spans="1:19" ht="15.75" customHeight="1">
      <c r="D2" s="319" t="s">
        <v>64</v>
      </c>
      <c r="E2" s="320"/>
      <c r="F2" s="320"/>
      <c r="G2" s="320"/>
      <c r="H2" s="320"/>
      <c r="I2" s="10"/>
      <c r="J2" s="11"/>
      <c r="K2" s="11"/>
      <c r="L2" s="11"/>
      <c r="M2" s="11"/>
    </row>
    <row r="3" spans="1:19" ht="14.25" customHeight="1" thickBot="1">
      <c r="A3" s="5"/>
      <c r="B3" s="6"/>
      <c r="C3" s="6"/>
      <c r="D3" s="202" t="s">
        <v>35</v>
      </c>
      <c r="E3" s="202"/>
      <c r="F3" s="202"/>
      <c r="G3" s="202"/>
      <c r="H3" s="202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6.75" customHeight="1">
      <c r="A4" s="328" t="s">
        <v>0</v>
      </c>
      <c r="B4" s="302" t="s">
        <v>1</v>
      </c>
      <c r="C4" s="302" t="s">
        <v>2</v>
      </c>
      <c r="D4" s="305" t="s">
        <v>3</v>
      </c>
      <c r="E4" s="308" t="s">
        <v>4</v>
      </c>
      <c r="F4" s="311" t="s">
        <v>5</v>
      </c>
      <c r="G4" s="331" t="s">
        <v>6</v>
      </c>
      <c r="H4" s="321" t="s">
        <v>100</v>
      </c>
      <c r="I4" s="322"/>
      <c r="J4" s="323"/>
      <c r="K4" s="339" t="s">
        <v>65</v>
      </c>
      <c r="L4" s="340"/>
      <c r="M4" s="340"/>
      <c r="N4" s="220" t="s">
        <v>103</v>
      </c>
      <c r="O4" s="222" t="s">
        <v>66</v>
      </c>
    </row>
    <row r="5" spans="1:19" ht="15" customHeight="1">
      <c r="A5" s="329"/>
      <c r="B5" s="303"/>
      <c r="C5" s="303"/>
      <c r="D5" s="306"/>
      <c r="E5" s="309"/>
      <c r="F5" s="312"/>
      <c r="G5" s="332"/>
      <c r="H5" s="334" t="s">
        <v>67</v>
      </c>
      <c r="I5" s="224" t="s">
        <v>68</v>
      </c>
      <c r="J5" s="226" t="s">
        <v>69</v>
      </c>
      <c r="K5" s="326" t="s">
        <v>3</v>
      </c>
      <c r="L5" s="337"/>
      <c r="M5" s="338"/>
      <c r="N5" s="221"/>
      <c r="O5" s="223"/>
    </row>
    <row r="6" spans="1:19" ht="94.5" customHeight="1" thickBot="1">
      <c r="A6" s="330"/>
      <c r="B6" s="304"/>
      <c r="C6" s="304"/>
      <c r="D6" s="307"/>
      <c r="E6" s="310"/>
      <c r="F6" s="313"/>
      <c r="G6" s="333"/>
      <c r="H6" s="335"/>
      <c r="I6" s="225"/>
      <c r="J6" s="227"/>
      <c r="K6" s="327"/>
      <c r="L6" s="18" t="s">
        <v>70</v>
      </c>
      <c r="M6" s="19" t="s">
        <v>71</v>
      </c>
      <c r="N6" s="221"/>
      <c r="O6" s="223"/>
    </row>
    <row r="7" spans="1:19" ht="14.25" customHeight="1" thickBot="1">
      <c r="A7" s="22" t="s">
        <v>7</v>
      </c>
      <c r="B7" s="267" t="s">
        <v>104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3"/>
      <c r="O7" s="24"/>
    </row>
    <row r="8" spans="1:19" ht="14.25" customHeight="1" thickBot="1">
      <c r="A8" s="25" t="s">
        <v>7</v>
      </c>
      <c r="B8" s="26" t="s">
        <v>7</v>
      </c>
      <c r="C8" s="269" t="s">
        <v>59</v>
      </c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"/>
      <c r="O8" s="28"/>
    </row>
    <row r="9" spans="1:19" ht="41.25" customHeight="1">
      <c r="A9" s="230" t="s">
        <v>7</v>
      </c>
      <c r="B9" s="232" t="s">
        <v>7</v>
      </c>
      <c r="C9" s="234" t="s">
        <v>7</v>
      </c>
      <c r="D9" s="236" t="s">
        <v>105</v>
      </c>
      <c r="E9" s="209" t="s">
        <v>37</v>
      </c>
      <c r="F9" s="238" t="s">
        <v>34</v>
      </c>
      <c r="G9" s="29" t="s">
        <v>32</v>
      </c>
      <c r="H9" s="30">
        <v>8125</v>
      </c>
      <c r="I9" s="31">
        <v>8691.4</v>
      </c>
      <c r="J9" s="32">
        <v>8688.7999999999993</v>
      </c>
      <c r="K9" s="33" t="s">
        <v>106</v>
      </c>
      <c r="L9" s="34">
        <v>29</v>
      </c>
      <c r="M9" s="35">
        <v>29</v>
      </c>
      <c r="N9" s="248" t="s">
        <v>79</v>
      </c>
      <c r="O9" s="359"/>
    </row>
    <row r="10" spans="1:19" ht="52.5" customHeight="1">
      <c r="A10" s="259"/>
      <c r="B10" s="325"/>
      <c r="C10" s="279"/>
      <c r="D10" s="336"/>
      <c r="E10" s="210"/>
      <c r="F10" s="315"/>
      <c r="G10" s="36" t="s">
        <v>56</v>
      </c>
      <c r="H10" s="37">
        <v>0</v>
      </c>
      <c r="I10" s="38">
        <v>124.9</v>
      </c>
      <c r="J10" s="39">
        <v>124.9</v>
      </c>
      <c r="K10" s="40" t="s">
        <v>107</v>
      </c>
      <c r="L10" s="41">
        <v>3555</v>
      </c>
      <c r="M10" s="42">
        <v>3420</v>
      </c>
      <c r="N10" s="360"/>
      <c r="O10" s="361"/>
    </row>
    <row r="11" spans="1:19" ht="14.25" customHeight="1" thickBot="1">
      <c r="A11" s="231"/>
      <c r="B11" s="233"/>
      <c r="C11" s="235"/>
      <c r="D11" s="237"/>
      <c r="E11" s="211"/>
      <c r="F11" s="239"/>
      <c r="G11" s="43" t="s">
        <v>8</v>
      </c>
      <c r="H11" s="44">
        <f>SUM(H9:H10)</f>
        <v>8125</v>
      </c>
      <c r="I11" s="44">
        <f t="shared" ref="I11:J11" si="0">SUM(I9:I10)</f>
        <v>8816.2999999999993</v>
      </c>
      <c r="J11" s="44">
        <f t="shared" si="0"/>
        <v>8813.6999999999989</v>
      </c>
      <c r="K11" s="45"/>
      <c r="L11" s="46"/>
      <c r="M11" s="47"/>
      <c r="N11" s="362"/>
      <c r="O11" s="363"/>
    </row>
    <row r="12" spans="1:19" ht="25.5" customHeight="1">
      <c r="A12" s="230" t="s">
        <v>7</v>
      </c>
      <c r="B12" s="232" t="s">
        <v>7</v>
      </c>
      <c r="C12" s="234" t="s">
        <v>9</v>
      </c>
      <c r="D12" s="236" t="s">
        <v>60</v>
      </c>
      <c r="E12" s="209" t="s">
        <v>37</v>
      </c>
      <c r="F12" s="238" t="s">
        <v>34</v>
      </c>
      <c r="G12" s="29" t="s">
        <v>33</v>
      </c>
      <c r="H12" s="48">
        <v>3825.6</v>
      </c>
      <c r="I12" s="31">
        <v>3852.3</v>
      </c>
      <c r="J12" s="32">
        <v>3852.3</v>
      </c>
      <c r="K12" s="49" t="s">
        <v>40</v>
      </c>
      <c r="L12" s="34">
        <v>909</v>
      </c>
      <c r="M12" s="35">
        <v>1004</v>
      </c>
      <c r="N12" s="248" t="s">
        <v>80</v>
      </c>
      <c r="O12" s="359"/>
    </row>
    <row r="13" spans="1:19" ht="39.75" customHeight="1" thickBot="1">
      <c r="A13" s="231"/>
      <c r="B13" s="233"/>
      <c r="C13" s="235"/>
      <c r="D13" s="237"/>
      <c r="E13" s="211"/>
      <c r="F13" s="239"/>
      <c r="G13" s="43" t="s">
        <v>8</v>
      </c>
      <c r="H13" s="50">
        <f>SUM(H12)</f>
        <v>3825.6</v>
      </c>
      <c r="I13" s="51">
        <f>SUM(I12:I12)</f>
        <v>3852.3</v>
      </c>
      <c r="J13" s="52">
        <f>SUM(J12:J12)</f>
        <v>3852.3</v>
      </c>
      <c r="K13" s="53" t="s">
        <v>21</v>
      </c>
      <c r="L13" s="46">
        <v>618</v>
      </c>
      <c r="M13" s="47">
        <v>618</v>
      </c>
      <c r="N13" s="362"/>
      <c r="O13" s="363"/>
    </row>
    <row r="14" spans="1:19" ht="39" customHeight="1">
      <c r="A14" s="230" t="s">
        <v>7</v>
      </c>
      <c r="B14" s="232" t="s">
        <v>7</v>
      </c>
      <c r="C14" s="234" t="s">
        <v>18</v>
      </c>
      <c r="D14" s="236" t="s">
        <v>108</v>
      </c>
      <c r="E14" s="209" t="s">
        <v>37</v>
      </c>
      <c r="F14" s="238" t="s">
        <v>34</v>
      </c>
      <c r="G14" s="29" t="s">
        <v>33</v>
      </c>
      <c r="H14" s="48">
        <v>22.5</v>
      </c>
      <c r="I14" s="31">
        <v>15</v>
      </c>
      <c r="J14" s="32">
        <v>15</v>
      </c>
      <c r="K14" s="49"/>
      <c r="L14" s="34"/>
      <c r="M14" s="35"/>
      <c r="N14" s="248"/>
      <c r="O14" s="359"/>
    </row>
    <row r="15" spans="1:19" ht="14.25" customHeight="1" thickBot="1">
      <c r="A15" s="231"/>
      <c r="B15" s="233"/>
      <c r="C15" s="235"/>
      <c r="D15" s="237"/>
      <c r="E15" s="211"/>
      <c r="F15" s="239"/>
      <c r="G15" s="43" t="s">
        <v>8</v>
      </c>
      <c r="H15" s="50">
        <f>SUM(H14)</f>
        <v>22.5</v>
      </c>
      <c r="I15" s="51">
        <f>SUM(I14:I14)</f>
        <v>15</v>
      </c>
      <c r="J15" s="52">
        <f>SUM(J14:J14)</f>
        <v>15</v>
      </c>
      <c r="K15" s="53"/>
      <c r="L15" s="46"/>
      <c r="M15" s="47"/>
      <c r="N15" s="362"/>
      <c r="O15" s="363"/>
      <c r="P15" s="7"/>
    </row>
    <row r="16" spans="1:19" ht="12" customHeight="1" thickBot="1">
      <c r="A16" s="25" t="s">
        <v>7</v>
      </c>
      <c r="B16" s="54" t="s">
        <v>7</v>
      </c>
      <c r="C16" s="261" t="s">
        <v>10</v>
      </c>
      <c r="D16" s="262"/>
      <c r="E16" s="262"/>
      <c r="F16" s="262"/>
      <c r="G16" s="264"/>
      <c r="H16" s="55">
        <f>H15+H11+H13</f>
        <v>11973.1</v>
      </c>
      <c r="I16" s="55">
        <f t="shared" ref="I16:J16" si="1">I15+I11+I13</f>
        <v>12683.599999999999</v>
      </c>
      <c r="J16" s="55">
        <f t="shared" si="1"/>
        <v>12681</v>
      </c>
      <c r="K16" s="56"/>
      <c r="L16" s="57"/>
      <c r="M16" s="57"/>
      <c r="N16" s="23"/>
      <c r="O16" s="24"/>
    </row>
    <row r="17" spans="1:16" ht="14.25" customHeight="1" thickBot="1">
      <c r="A17" s="25" t="s">
        <v>7</v>
      </c>
      <c r="B17" s="26" t="s">
        <v>9</v>
      </c>
      <c r="C17" s="273" t="s">
        <v>42</v>
      </c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"/>
      <c r="O17" s="28"/>
    </row>
    <row r="18" spans="1:16" ht="12.75" customHeight="1">
      <c r="A18" s="255" t="s">
        <v>7</v>
      </c>
      <c r="B18" s="215" t="s">
        <v>9</v>
      </c>
      <c r="C18" s="234" t="s">
        <v>7</v>
      </c>
      <c r="D18" s="280" t="s">
        <v>57</v>
      </c>
      <c r="E18" s="314" t="s">
        <v>37</v>
      </c>
      <c r="F18" s="314" t="s">
        <v>34</v>
      </c>
      <c r="G18" s="29" t="s">
        <v>32</v>
      </c>
      <c r="H18" s="30">
        <v>3751.5</v>
      </c>
      <c r="I18" s="31">
        <v>4474.7</v>
      </c>
      <c r="J18" s="31">
        <v>4412.8999999999996</v>
      </c>
      <c r="K18" s="317" t="s">
        <v>81</v>
      </c>
      <c r="L18" s="58" t="s">
        <v>62</v>
      </c>
      <c r="M18" s="59" t="s">
        <v>62</v>
      </c>
      <c r="N18" s="364"/>
      <c r="O18" s="365"/>
      <c r="P18" s="7"/>
    </row>
    <row r="19" spans="1:16" ht="12.75" customHeight="1">
      <c r="A19" s="256"/>
      <c r="B19" s="216"/>
      <c r="C19" s="279"/>
      <c r="D19" s="281"/>
      <c r="E19" s="315"/>
      <c r="F19" s="315"/>
      <c r="G19" s="36" t="s">
        <v>56</v>
      </c>
      <c r="H19" s="37">
        <v>1196.8</v>
      </c>
      <c r="I19" s="38">
        <v>1299.4000000000001</v>
      </c>
      <c r="J19" s="60">
        <v>1299.5</v>
      </c>
      <c r="K19" s="318"/>
      <c r="L19" s="61"/>
      <c r="M19" s="62"/>
      <c r="N19" s="366"/>
      <c r="O19" s="367"/>
      <c r="P19" s="7"/>
    </row>
    <row r="20" spans="1:16" ht="16.5" customHeight="1" thickBot="1">
      <c r="A20" s="257"/>
      <c r="B20" s="217"/>
      <c r="C20" s="235"/>
      <c r="D20" s="282"/>
      <c r="E20" s="316"/>
      <c r="F20" s="316"/>
      <c r="G20" s="43" t="s">
        <v>8</v>
      </c>
      <c r="H20" s="50">
        <f t="shared" ref="H20:J20" si="2">H18+H19</f>
        <v>4948.3</v>
      </c>
      <c r="I20" s="50">
        <f t="shared" si="2"/>
        <v>5774.1</v>
      </c>
      <c r="J20" s="50">
        <f t="shared" si="2"/>
        <v>5712.4</v>
      </c>
      <c r="K20" s="12"/>
      <c r="L20" s="63"/>
      <c r="M20" s="64"/>
      <c r="N20" s="368"/>
      <c r="O20" s="369"/>
      <c r="P20" s="7"/>
    </row>
    <row r="21" spans="1:16" ht="15.75" customHeight="1">
      <c r="A21" s="258" t="s">
        <v>7</v>
      </c>
      <c r="B21" s="218" t="s">
        <v>9</v>
      </c>
      <c r="C21" s="288" t="s">
        <v>9</v>
      </c>
      <c r="D21" s="290" t="s">
        <v>58</v>
      </c>
      <c r="E21" s="286" t="s">
        <v>37</v>
      </c>
      <c r="F21" s="286" t="s">
        <v>34</v>
      </c>
      <c r="G21" s="29" t="s">
        <v>33</v>
      </c>
      <c r="H21" s="48">
        <v>13204.3</v>
      </c>
      <c r="I21" s="31">
        <v>13591.5</v>
      </c>
      <c r="J21" s="65">
        <v>13591.4</v>
      </c>
      <c r="K21" s="13" t="s">
        <v>30</v>
      </c>
      <c r="L21" s="66" t="s">
        <v>61</v>
      </c>
      <c r="M21" s="67" t="s">
        <v>82</v>
      </c>
      <c r="N21" s="242"/>
      <c r="O21" s="359"/>
      <c r="P21" s="7"/>
    </row>
    <row r="22" spans="1:16" ht="15.75" customHeight="1">
      <c r="A22" s="259"/>
      <c r="B22" s="216"/>
      <c r="C22" s="279"/>
      <c r="D22" s="291"/>
      <c r="E22" s="210"/>
      <c r="F22" s="210"/>
      <c r="G22" s="68" t="s">
        <v>56</v>
      </c>
      <c r="H22" s="69">
        <v>59.7</v>
      </c>
      <c r="I22" s="70">
        <v>66.3</v>
      </c>
      <c r="J22" s="71">
        <v>66.3</v>
      </c>
      <c r="K22" s="16"/>
      <c r="L22" s="61"/>
      <c r="M22" s="62"/>
      <c r="N22" s="360"/>
      <c r="O22" s="361"/>
      <c r="P22" s="7"/>
    </row>
    <row r="23" spans="1:16" ht="13.5" customHeight="1" thickBot="1">
      <c r="A23" s="260"/>
      <c r="B23" s="219"/>
      <c r="C23" s="289"/>
      <c r="D23" s="292"/>
      <c r="E23" s="287"/>
      <c r="F23" s="287"/>
      <c r="G23" s="72" t="s">
        <v>8</v>
      </c>
      <c r="H23" s="73">
        <f>SUM(H21:H22)</f>
        <v>13264</v>
      </c>
      <c r="I23" s="73">
        <f t="shared" ref="I23:J23" si="3">SUM(I21:I22)</f>
        <v>13657.8</v>
      </c>
      <c r="J23" s="73">
        <f t="shared" si="3"/>
        <v>13657.699999999999</v>
      </c>
      <c r="K23" s="74"/>
      <c r="L23" s="63"/>
      <c r="M23" s="64"/>
      <c r="N23" s="362"/>
      <c r="O23" s="363"/>
      <c r="P23" s="7"/>
    </row>
    <row r="24" spans="1:16" ht="37.5" customHeight="1">
      <c r="A24" s="255" t="s">
        <v>7</v>
      </c>
      <c r="B24" s="215" t="s">
        <v>9</v>
      </c>
      <c r="C24" s="234" t="s">
        <v>18</v>
      </c>
      <c r="D24" s="280" t="s">
        <v>23</v>
      </c>
      <c r="E24" s="209" t="s">
        <v>37</v>
      </c>
      <c r="F24" s="209" t="s">
        <v>34</v>
      </c>
      <c r="G24" s="75" t="s">
        <v>32</v>
      </c>
      <c r="H24" s="30">
        <v>3.7</v>
      </c>
      <c r="I24" s="31">
        <v>2.7</v>
      </c>
      <c r="J24" s="65">
        <v>2.7</v>
      </c>
      <c r="K24" s="293" t="s">
        <v>24</v>
      </c>
      <c r="L24" s="76" t="s">
        <v>63</v>
      </c>
      <c r="M24" s="77" t="s">
        <v>83</v>
      </c>
      <c r="N24" s="248" t="s">
        <v>84</v>
      </c>
      <c r="O24" s="359"/>
      <c r="P24" s="7"/>
    </row>
    <row r="25" spans="1:16" ht="55.5" customHeight="1" thickBot="1">
      <c r="A25" s="257"/>
      <c r="B25" s="217"/>
      <c r="C25" s="235"/>
      <c r="D25" s="282"/>
      <c r="E25" s="211"/>
      <c r="F25" s="211"/>
      <c r="G25" s="78" t="s">
        <v>8</v>
      </c>
      <c r="H25" s="44">
        <f t="shared" ref="H25:J25" si="4">SUM(H24:H24)</f>
        <v>3.7</v>
      </c>
      <c r="I25" s="79">
        <f t="shared" si="4"/>
        <v>2.7</v>
      </c>
      <c r="J25" s="79">
        <f t="shared" si="4"/>
        <v>2.7</v>
      </c>
      <c r="K25" s="295"/>
      <c r="L25" s="63"/>
      <c r="M25" s="64"/>
      <c r="N25" s="362"/>
      <c r="O25" s="363"/>
      <c r="P25" s="7"/>
    </row>
    <row r="26" spans="1:16" ht="15.75" customHeight="1" thickBot="1">
      <c r="A26" s="255" t="s">
        <v>7</v>
      </c>
      <c r="B26" s="215" t="s">
        <v>9</v>
      </c>
      <c r="C26" s="234" t="s">
        <v>20</v>
      </c>
      <c r="D26" s="280" t="s">
        <v>109</v>
      </c>
      <c r="E26" s="209" t="s">
        <v>37</v>
      </c>
      <c r="F26" s="209" t="s">
        <v>34</v>
      </c>
      <c r="G26" s="75" t="s">
        <v>32</v>
      </c>
      <c r="H26" s="30">
        <v>202.7</v>
      </c>
      <c r="I26" s="31">
        <v>224.1</v>
      </c>
      <c r="J26" s="65">
        <v>224.1</v>
      </c>
      <c r="K26" s="293"/>
      <c r="L26" s="76"/>
      <c r="M26" s="77"/>
      <c r="N26" s="242"/>
      <c r="O26" s="243"/>
      <c r="P26" s="7"/>
    </row>
    <row r="27" spans="1:16" ht="15.75" customHeight="1" thickBot="1">
      <c r="A27" s="256"/>
      <c r="B27" s="216"/>
      <c r="C27" s="279"/>
      <c r="D27" s="281"/>
      <c r="E27" s="210"/>
      <c r="F27" s="210"/>
      <c r="G27" s="75" t="s">
        <v>56</v>
      </c>
      <c r="H27" s="80">
        <v>0</v>
      </c>
      <c r="I27" s="70">
        <v>8.6</v>
      </c>
      <c r="J27" s="71">
        <v>8.6</v>
      </c>
      <c r="K27" s="294"/>
      <c r="L27" s="61"/>
      <c r="M27" s="62"/>
      <c r="N27" s="244"/>
      <c r="O27" s="245"/>
      <c r="P27" s="7"/>
    </row>
    <row r="28" spans="1:16" ht="15.75" customHeight="1">
      <c r="A28" s="256"/>
      <c r="B28" s="216"/>
      <c r="C28" s="279"/>
      <c r="D28" s="281"/>
      <c r="E28" s="210"/>
      <c r="F28" s="210"/>
      <c r="G28" s="29" t="s">
        <v>33</v>
      </c>
      <c r="H28" s="37">
        <v>1198</v>
      </c>
      <c r="I28" s="38">
        <v>1186.5999999999999</v>
      </c>
      <c r="J28" s="60">
        <v>1186.5999999999999</v>
      </c>
      <c r="K28" s="294"/>
      <c r="L28" s="61"/>
      <c r="M28" s="62"/>
      <c r="N28" s="244"/>
      <c r="O28" s="245"/>
      <c r="P28" s="7"/>
    </row>
    <row r="29" spans="1:16" ht="15.75" customHeight="1" thickBot="1">
      <c r="A29" s="257"/>
      <c r="B29" s="217"/>
      <c r="C29" s="235"/>
      <c r="D29" s="282"/>
      <c r="E29" s="211"/>
      <c r="F29" s="211"/>
      <c r="G29" s="78" t="s">
        <v>8</v>
      </c>
      <c r="H29" s="50">
        <f>SUM(H26:H28)</f>
        <v>1400.7</v>
      </c>
      <c r="I29" s="50">
        <f t="shared" ref="I29:J29" si="5">SUM(I26:I28)</f>
        <v>1419.3</v>
      </c>
      <c r="J29" s="50">
        <f t="shared" si="5"/>
        <v>1419.3</v>
      </c>
      <c r="K29" s="295"/>
      <c r="L29" s="63"/>
      <c r="M29" s="64"/>
      <c r="N29" s="246"/>
      <c r="O29" s="247"/>
      <c r="P29" s="7"/>
    </row>
    <row r="30" spans="1:16" ht="12" customHeight="1" thickBot="1">
      <c r="A30" s="82" t="s">
        <v>7</v>
      </c>
      <c r="B30" s="54" t="s">
        <v>9</v>
      </c>
      <c r="C30" s="261" t="s">
        <v>10</v>
      </c>
      <c r="D30" s="262"/>
      <c r="E30" s="263"/>
      <c r="F30" s="263"/>
      <c r="G30" s="264"/>
      <c r="H30" s="55">
        <f>H20+H23+H29+H25</f>
        <v>19616.7</v>
      </c>
      <c r="I30" s="55">
        <f t="shared" ref="I30:J30" si="6">I20+I23+I29+I25</f>
        <v>20853.900000000001</v>
      </c>
      <c r="J30" s="55">
        <f t="shared" si="6"/>
        <v>20792.099999999999</v>
      </c>
      <c r="K30" s="55"/>
      <c r="L30" s="57"/>
      <c r="M30" s="57"/>
      <c r="N30" s="23"/>
      <c r="O30" s="24"/>
      <c r="P30" s="7"/>
    </row>
    <row r="31" spans="1:16" ht="24" customHeight="1" thickBot="1">
      <c r="A31" s="25" t="s">
        <v>7</v>
      </c>
      <c r="B31" s="26" t="s">
        <v>18</v>
      </c>
      <c r="C31" s="299" t="s">
        <v>43</v>
      </c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27"/>
      <c r="O31" s="28"/>
      <c r="P31" s="7"/>
    </row>
    <row r="32" spans="1:16" ht="12" customHeight="1">
      <c r="A32" s="255" t="s">
        <v>7</v>
      </c>
      <c r="B32" s="215" t="s">
        <v>18</v>
      </c>
      <c r="C32" s="234" t="s">
        <v>7</v>
      </c>
      <c r="D32" s="280" t="s">
        <v>44</v>
      </c>
      <c r="E32" s="209" t="s">
        <v>37</v>
      </c>
      <c r="F32" s="341" t="s">
        <v>34</v>
      </c>
      <c r="G32" s="75" t="s">
        <v>32</v>
      </c>
      <c r="H32" s="30">
        <v>1699.5</v>
      </c>
      <c r="I32" s="31">
        <v>1620.8</v>
      </c>
      <c r="J32" s="83">
        <v>1615.5</v>
      </c>
      <c r="K32" s="296" t="s">
        <v>45</v>
      </c>
      <c r="L32" s="84">
        <v>4</v>
      </c>
      <c r="M32" s="77" t="s">
        <v>85</v>
      </c>
      <c r="N32" s="248"/>
      <c r="O32" s="243"/>
    </row>
    <row r="33" spans="1:16" ht="14.25" customHeight="1">
      <c r="A33" s="256"/>
      <c r="B33" s="216"/>
      <c r="C33" s="279"/>
      <c r="D33" s="281"/>
      <c r="E33" s="210"/>
      <c r="F33" s="342"/>
      <c r="G33" s="85" t="s">
        <v>56</v>
      </c>
      <c r="H33" s="37">
        <v>6.1</v>
      </c>
      <c r="I33" s="38">
        <v>8.4</v>
      </c>
      <c r="J33" s="39">
        <v>8.4</v>
      </c>
      <c r="K33" s="297"/>
      <c r="L33" s="86"/>
      <c r="M33" s="62"/>
      <c r="N33" s="244"/>
      <c r="O33" s="245"/>
    </row>
    <row r="34" spans="1:16" ht="14.25" customHeight="1" thickBot="1">
      <c r="A34" s="257"/>
      <c r="B34" s="217"/>
      <c r="C34" s="235"/>
      <c r="D34" s="282"/>
      <c r="E34" s="211"/>
      <c r="F34" s="343"/>
      <c r="G34" s="78" t="s">
        <v>8</v>
      </c>
      <c r="H34" s="50">
        <f t="shared" ref="H34:J34" si="7">SUM(H32:H33)</f>
        <v>1705.6</v>
      </c>
      <c r="I34" s="50">
        <f t="shared" si="7"/>
        <v>1629.2</v>
      </c>
      <c r="J34" s="88">
        <f t="shared" si="7"/>
        <v>1623.9</v>
      </c>
      <c r="K34" s="298"/>
      <c r="L34" s="89"/>
      <c r="M34" s="90"/>
      <c r="N34" s="246"/>
      <c r="O34" s="247"/>
      <c r="P34" s="7"/>
    </row>
    <row r="35" spans="1:16" ht="14.25" customHeight="1">
      <c r="A35" s="255" t="s">
        <v>7</v>
      </c>
      <c r="B35" s="215" t="s">
        <v>18</v>
      </c>
      <c r="C35" s="234" t="s">
        <v>9</v>
      </c>
      <c r="D35" s="275" t="s">
        <v>25</v>
      </c>
      <c r="E35" s="209" t="s">
        <v>37</v>
      </c>
      <c r="F35" s="341" t="s">
        <v>34</v>
      </c>
      <c r="G35" s="75" t="s">
        <v>33</v>
      </c>
      <c r="H35" s="48">
        <v>437.5</v>
      </c>
      <c r="I35" s="31">
        <v>152.80000000000001</v>
      </c>
      <c r="J35" s="83">
        <v>152.80000000000001</v>
      </c>
      <c r="K35" s="253" t="s">
        <v>26</v>
      </c>
      <c r="L35" s="84">
        <v>135</v>
      </c>
      <c r="M35" s="77" t="s">
        <v>86</v>
      </c>
      <c r="N35" s="248"/>
      <c r="O35" s="359"/>
      <c r="P35" s="7"/>
    </row>
    <row r="36" spans="1:16" ht="12" customHeight="1" thickBot="1">
      <c r="A36" s="257"/>
      <c r="B36" s="217"/>
      <c r="C36" s="235"/>
      <c r="D36" s="276"/>
      <c r="E36" s="211"/>
      <c r="F36" s="343"/>
      <c r="G36" s="78" t="s">
        <v>8</v>
      </c>
      <c r="H36" s="50">
        <f t="shared" ref="H36:J36" si="8">SUM(H35:H35)</f>
        <v>437.5</v>
      </c>
      <c r="I36" s="79">
        <f t="shared" si="8"/>
        <v>152.80000000000001</v>
      </c>
      <c r="J36" s="91">
        <f t="shared" si="8"/>
        <v>152.80000000000001</v>
      </c>
      <c r="K36" s="254"/>
      <c r="L36" s="89"/>
      <c r="M36" s="90"/>
      <c r="N36" s="362"/>
      <c r="O36" s="363"/>
      <c r="P36" s="7"/>
    </row>
    <row r="37" spans="1:16" ht="14.25" customHeight="1" thickBot="1">
      <c r="A37" s="82" t="s">
        <v>7</v>
      </c>
      <c r="B37" s="54" t="s">
        <v>18</v>
      </c>
      <c r="C37" s="261" t="s">
        <v>10</v>
      </c>
      <c r="D37" s="262"/>
      <c r="E37" s="263"/>
      <c r="F37" s="263"/>
      <c r="G37" s="264"/>
      <c r="H37" s="55">
        <f>H34+H36</f>
        <v>2143.1</v>
      </c>
      <c r="I37" s="55">
        <f t="shared" ref="I37:J37" si="9">I34+I36</f>
        <v>1782</v>
      </c>
      <c r="J37" s="55">
        <f t="shared" si="9"/>
        <v>1776.7</v>
      </c>
      <c r="K37" s="56"/>
      <c r="L37" s="57"/>
      <c r="M37" s="57"/>
      <c r="N37" s="23"/>
      <c r="O37" s="24"/>
      <c r="P37" s="7"/>
    </row>
    <row r="38" spans="1:16" ht="11.25" customHeight="1" thickBot="1">
      <c r="A38" s="25" t="s">
        <v>7</v>
      </c>
      <c r="B38" s="26" t="s">
        <v>19</v>
      </c>
      <c r="C38" s="273" t="s">
        <v>110</v>
      </c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"/>
      <c r="O38" s="28"/>
      <c r="P38" s="7"/>
    </row>
    <row r="39" spans="1:16" ht="14.25" customHeight="1">
      <c r="A39" s="255" t="s">
        <v>7</v>
      </c>
      <c r="B39" s="215" t="s">
        <v>19</v>
      </c>
      <c r="C39" s="234" t="s">
        <v>7</v>
      </c>
      <c r="D39" s="280" t="s">
        <v>27</v>
      </c>
      <c r="E39" s="209" t="s">
        <v>37</v>
      </c>
      <c r="F39" s="209" t="s">
        <v>38</v>
      </c>
      <c r="G39" s="75" t="s">
        <v>33</v>
      </c>
      <c r="H39" s="48">
        <v>158.5</v>
      </c>
      <c r="I39" s="31">
        <v>158.5</v>
      </c>
      <c r="J39" s="65">
        <v>158.5</v>
      </c>
      <c r="K39" s="293" t="s">
        <v>29</v>
      </c>
      <c r="L39" s="76" t="s">
        <v>52</v>
      </c>
      <c r="M39" s="77" t="s">
        <v>52</v>
      </c>
      <c r="N39" s="248"/>
      <c r="O39" s="359"/>
    </row>
    <row r="40" spans="1:16" ht="14.25" customHeight="1">
      <c r="A40" s="256"/>
      <c r="B40" s="216"/>
      <c r="C40" s="279"/>
      <c r="D40" s="281"/>
      <c r="E40" s="210"/>
      <c r="F40" s="210"/>
      <c r="G40" s="85" t="s">
        <v>56</v>
      </c>
      <c r="H40" s="69"/>
      <c r="I40" s="92">
        <v>0.09</v>
      </c>
      <c r="J40" s="155">
        <v>0.09</v>
      </c>
      <c r="K40" s="294"/>
      <c r="L40" s="61"/>
      <c r="M40" s="62"/>
      <c r="N40" s="360"/>
      <c r="O40" s="361"/>
    </row>
    <row r="41" spans="1:16" ht="14.25" customHeight="1">
      <c r="A41" s="256"/>
      <c r="B41" s="216"/>
      <c r="C41" s="279"/>
      <c r="D41" s="281"/>
      <c r="E41" s="210"/>
      <c r="F41" s="210"/>
      <c r="G41" s="85" t="s">
        <v>32</v>
      </c>
      <c r="H41" s="93">
        <v>25.4</v>
      </c>
      <c r="I41" s="38">
        <v>31.8</v>
      </c>
      <c r="J41" s="60">
        <v>30</v>
      </c>
      <c r="K41" s="294"/>
      <c r="L41" s="61"/>
      <c r="M41" s="62"/>
      <c r="N41" s="360"/>
      <c r="O41" s="361"/>
    </row>
    <row r="42" spans="1:16" ht="12.75" customHeight="1" thickBot="1">
      <c r="A42" s="257"/>
      <c r="B42" s="217"/>
      <c r="C42" s="235"/>
      <c r="D42" s="282"/>
      <c r="E42" s="211"/>
      <c r="F42" s="211"/>
      <c r="G42" s="78" t="s">
        <v>8</v>
      </c>
      <c r="H42" s="94">
        <f>SUM(H39:H41)</f>
        <v>183.9</v>
      </c>
      <c r="I42" s="94">
        <f t="shared" ref="I42:J42" si="10">SUM(I39:I41)</f>
        <v>190.39000000000001</v>
      </c>
      <c r="J42" s="94">
        <f t="shared" si="10"/>
        <v>188.59</v>
      </c>
      <c r="K42" s="295"/>
      <c r="L42" s="63"/>
      <c r="M42" s="64"/>
      <c r="N42" s="362"/>
      <c r="O42" s="363"/>
      <c r="P42" s="7"/>
    </row>
    <row r="43" spans="1:16" ht="12.75" customHeight="1" thickBot="1">
      <c r="A43" s="258" t="s">
        <v>7</v>
      </c>
      <c r="B43" s="218" t="s">
        <v>19</v>
      </c>
      <c r="C43" s="288" t="s">
        <v>9</v>
      </c>
      <c r="D43" s="290" t="s">
        <v>28</v>
      </c>
      <c r="E43" s="209" t="s">
        <v>37</v>
      </c>
      <c r="F43" s="286" t="s">
        <v>38</v>
      </c>
      <c r="G43" s="75" t="s">
        <v>32</v>
      </c>
      <c r="H43" s="30">
        <v>134.30000000000001</v>
      </c>
      <c r="I43" s="65">
        <v>87.9</v>
      </c>
      <c r="J43" s="65">
        <v>109</v>
      </c>
      <c r="K43" s="293" t="s">
        <v>29</v>
      </c>
      <c r="L43" s="76" t="s">
        <v>46</v>
      </c>
      <c r="M43" s="77" t="s">
        <v>46</v>
      </c>
      <c r="N43" s="248"/>
      <c r="O43" s="359"/>
      <c r="P43" s="7"/>
    </row>
    <row r="44" spans="1:16" ht="12.75" customHeight="1" thickBot="1">
      <c r="A44" s="259"/>
      <c r="B44" s="216"/>
      <c r="C44" s="279"/>
      <c r="D44" s="291"/>
      <c r="E44" s="210"/>
      <c r="F44" s="210"/>
      <c r="G44" s="75" t="s">
        <v>56</v>
      </c>
      <c r="H44" s="80">
        <v>0</v>
      </c>
      <c r="I44" s="71">
        <v>0.8</v>
      </c>
      <c r="J44" s="71">
        <v>0.8</v>
      </c>
      <c r="K44" s="294"/>
      <c r="L44" s="61"/>
      <c r="M44" s="62"/>
      <c r="N44" s="360"/>
      <c r="O44" s="361"/>
      <c r="P44" s="7"/>
    </row>
    <row r="45" spans="1:16" ht="12.75" customHeight="1">
      <c r="A45" s="259"/>
      <c r="B45" s="216"/>
      <c r="C45" s="279"/>
      <c r="D45" s="291"/>
      <c r="E45" s="210"/>
      <c r="F45" s="210"/>
      <c r="G45" s="75" t="s">
        <v>33</v>
      </c>
      <c r="H45" s="95">
        <v>0</v>
      </c>
      <c r="I45" s="60"/>
      <c r="J45" s="60"/>
      <c r="K45" s="294"/>
      <c r="L45" s="61"/>
      <c r="M45" s="62"/>
      <c r="N45" s="360"/>
      <c r="O45" s="361"/>
      <c r="P45" s="7"/>
    </row>
    <row r="46" spans="1:16" ht="12" customHeight="1" thickBot="1">
      <c r="A46" s="260"/>
      <c r="B46" s="219"/>
      <c r="C46" s="289"/>
      <c r="D46" s="292"/>
      <c r="E46" s="211"/>
      <c r="F46" s="287"/>
      <c r="G46" s="78" t="s">
        <v>8</v>
      </c>
      <c r="H46" s="44">
        <f>SUM(H43:H45)</f>
        <v>134.30000000000001</v>
      </c>
      <c r="I46" s="44">
        <f t="shared" ref="I46:J46" si="11">SUM(I43:I45)</f>
        <v>88.7</v>
      </c>
      <c r="J46" s="44">
        <f t="shared" si="11"/>
        <v>109.8</v>
      </c>
      <c r="K46" s="295"/>
      <c r="L46" s="63"/>
      <c r="M46" s="64"/>
      <c r="N46" s="362"/>
      <c r="O46" s="363"/>
      <c r="P46" s="7"/>
    </row>
    <row r="47" spans="1:16" ht="13.5" customHeight="1" thickBot="1">
      <c r="A47" s="82" t="s">
        <v>7</v>
      </c>
      <c r="B47" s="54" t="s">
        <v>19</v>
      </c>
      <c r="C47" s="261" t="s">
        <v>10</v>
      </c>
      <c r="D47" s="262"/>
      <c r="E47" s="263"/>
      <c r="F47" s="263"/>
      <c r="G47" s="264"/>
      <c r="H47" s="96">
        <f>H46+H42</f>
        <v>318.20000000000005</v>
      </c>
      <c r="I47" s="55">
        <f t="shared" ref="I47:J47" si="12">I46+I42</f>
        <v>279.09000000000003</v>
      </c>
      <c r="J47" s="55">
        <f t="shared" si="12"/>
        <v>298.39</v>
      </c>
      <c r="K47" s="56"/>
      <c r="L47" s="57"/>
      <c r="M47" s="57"/>
      <c r="N47" s="23"/>
      <c r="O47" s="24"/>
      <c r="P47" s="7"/>
    </row>
    <row r="48" spans="1:16" ht="12" customHeight="1" thickBot="1">
      <c r="A48" s="82" t="s">
        <v>7</v>
      </c>
      <c r="B48" s="212" t="s">
        <v>11</v>
      </c>
      <c r="C48" s="213"/>
      <c r="D48" s="213"/>
      <c r="E48" s="213"/>
      <c r="F48" s="213"/>
      <c r="G48" s="214"/>
      <c r="H48" s="97">
        <f>H30+H16+H37+H47</f>
        <v>34051.1</v>
      </c>
      <c r="I48" s="98">
        <f t="shared" ref="I48:J48" si="13">I30+I16+I37+I47</f>
        <v>35598.589999999997</v>
      </c>
      <c r="J48" s="98">
        <f t="shared" si="13"/>
        <v>35548.189999999995</v>
      </c>
      <c r="K48" s="99"/>
      <c r="L48" s="99"/>
      <c r="M48" s="99"/>
      <c r="N48" s="87"/>
      <c r="O48" s="81"/>
      <c r="P48" s="7"/>
    </row>
    <row r="49" spans="1:16" ht="12.75" customHeight="1" thickBot="1">
      <c r="A49" s="22" t="s">
        <v>9</v>
      </c>
      <c r="B49" s="267" t="s">
        <v>47</v>
      </c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87"/>
      <c r="O49" s="81"/>
    </row>
    <row r="50" spans="1:16" ht="14.25" customHeight="1" thickBot="1">
      <c r="A50" s="25" t="s">
        <v>9</v>
      </c>
      <c r="B50" s="26" t="s">
        <v>7</v>
      </c>
      <c r="C50" s="269" t="s">
        <v>54</v>
      </c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"/>
      <c r="O50" s="28"/>
    </row>
    <row r="51" spans="1:16" ht="12" customHeight="1">
      <c r="A51" s="249" t="s">
        <v>9</v>
      </c>
      <c r="B51" s="251" t="s">
        <v>7</v>
      </c>
      <c r="C51" s="205" t="s">
        <v>7</v>
      </c>
      <c r="D51" s="271" t="s">
        <v>111</v>
      </c>
      <c r="E51" s="265" t="s">
        <v>37</v>
      </c>
      <c r="F51" s="203" t="s">
        <v>34</v>
      </c>
      <c r="G51" s="100" t="s">
        <v>32</v>
      </c>
      <c r="H51" s="101">
        <v>13.4</v>
      </c>
      <c r="I51" s="65">
        <v>13.4</v>
      </c>
      <c r="J51" s="83">
        <v>13.4</v>
      </c>
      <c r="K51" s="285" t="s">
        <v>55</v>
      </c>
      <c r="L51" s="102">
        <v>80</v>
      </c>
      <c r="M51" s="103">
        <v>80</v>
      </c>
      <c r="N51" s="242"/>
      <c r="O51" s="359"/>
    </row>
    <row r="52" spans="1:16" ht="38.25" customHeight="1" thickBot="1">
      <c r="A52" s="250"/>
      <c r="B52" s="252"/>
      <c r="C52" s="206"/>
      <c r="D52" s="272"/>
      <c r="E52" s="266"/>
      <c r="F52" s="204"/>
      <c r="G52" s="104" t="s">
        <v>8</v>
      </c>
      <c r="H52" s="105">
        <f t="shared" ref="H52:J52" si="14">SUM(H51:H51)</f>
        <v>13.4</v>
      </c>
      <c r="I52" s="106">
        <f t="shared" si="14"/>
        <v>13.4</v>
      </c>
      <c r="J52" s="106">
        <f t="shared" si="14"/>
        <v>13.4</v>
      </c>
      <c r="K52" s="278"/>
      <c r="L52" s="107"/>
      <c r="M52" s="108"/>
      <c r="N52" s="362"/>
      <c r="O52" s="363"/>
    </row>
    <row r="53" spans="1:16" ht="14.25" customHeight="1" thickBot="1">
      <c r="A53" s="115" t="s">
        <v>9</v>
      </c>
      <c r="B53" s="116" t="s">
        <v>7</v>
      </c>
      <c r="C53" s="240" t="s">
        <v>10</v>
      </c>
      <c r="D53" s="241"/>
      <c r="E53" s="241"/>
      <c r="F53" s="241"/>
      <c r="G53" s="241"/>
      <c r="H53" s="117">
        <f>H52</f>
        <v>13.4</v>
      </c>
      <c r="I53" s="117">
        <f t="shared" ref="I53:J53" si="15">I52</f>
        <v>13.4</v>
      </c>
      <c r="J53" s="117">
        <f t="shared" si="15"/>
        <v>13.4</v>
      </c>
      <c r="K53" s="119"/>
      <c r="L53" s="120"/>
      <c r="M53" s="120"/>
      <c r="N53" s="23"/>
      <c r="O53" s="24"/>
      <c r="P53" s="7"/>
    </row>
    <row r="54" spans="1:16" ht="15.75" customHeight="1" thickBot="1">
      <c r="A54" s="25" t="s">
        <v>9</v>
      </c>
      <c r="B54" s="26" t="s">
        <v>9</v>
      </c>
      <c r="C54" s="273" t="s">
        <v>112</v>
      </c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"/>
      <c r="O54" s="28"/>
      <c r="P54" s="7"/>
    </row>
    <row r="55" spans="1:16" ht="12" customHeight="1">
      <c r="A55" s="249" t="s">
        <v>9</v>
      </c>
      <c r="B55" s="251" t="s">
        <v>9</v>
      </c>
      <c r="C55" s="205" t="s">
        <v>7</v>
      </c>
      <c r="D55" s="271" t="s">
        <v>36</v>
      </c>
      <c r="E55" s="209" t="s">
        <v>37</v>
      </c>
      <c r="F55" s="203" t="s">
        <v>34</v>
      </c>
      <c r="G55" s="100" t="s">
        <v>32</v>
      </c>
      <c r="H55" s="101">
        <v>13</v>
      </c>
      <c r="I55" s="65">
        <v>12.8</v>
      </c>
      <c r="J55" s="83">
        <v>12.8</v>
      </c>
      <c r="K55" s="111" t="s">
        <v>30</v>
      </c>
      <c r="L55" s="102">
        <v>5000</v>
      </c>
      <c r="M55" s="103">
        <v>5040</v>
      </c>
      <c r="N55" s="248"/>
      <c r="O55" s="359"/>
      <c r="P55" s="7"/>
    </row>
    <row r="56" spans="1:16" ht="14.25" customHeight="1" thickBot="1">
      <c r="A56" s="250"/>
      <c r="B56" s="252"/>
      <c r="C56" s="206"/>
      <c r="D56" s="272"/>
      <c r="E56" s="211"/>
      <c r="F56" s="204"/>
      <c r="G56" s="104" t="s">
        <v>8</v>
      </c>
      <c r="H56" s="105">
        <f t="shared" ref="H56:J56" si="16">SUM(H55:H55)</f>
        <v>13</v>
      </c>
      <c r="I56" s="106">
        <f t="shared" si="16"/>
        <v>12.8</v>
      </c>
      <c r="J56" s="106">
        <f t="shared" si="16"/>
        <v>12.8</v>
      </c>
      <c r="K56" s="121"/>
      <c r="L56" s="107"/>
      <c r="M56" s="108"/>
      <c r="N56" s="362"/>
      <c r="O56" s="363"/>
      <c r="P56" s="7"/>
    </row>
    <row r="57" spans="1:16" ht="14.25" customHeight="1">
      <c r="A57" s="109" t="s">
        <v>9</v>
      </c>
      <c r="B57" s="110" t="s">
        <v>9</v>
      </c>
      <c r="C57" s="205" t="s">
        <v>9</v>
      </c>
      <c r="D57" s="207" t="s">
        <v>113</v>
      </c>
      <c r="E57" s="209" t="s">
        <v>37</v>
      </c>
      <c r="F57" s="203" t="s">
        <v>34</v>
      </c>
      <c r="G57" s="100" t="s">
        <v>32</v>
      </c>
      <c r="H57" s="101">
        <v>0.6</v>
      </c>
      <c r="I57" s="65">
        <v>0.2</v>
      </c>
      <c r="J57" s="83">
        <v>0.1</v>
      </c>
      <c r="K57" s="111" t="s">
        <v>30</v>
      </c>
      <c r="L57" s="102">
        <v>20</v>
      </c>
      <c r="M57" s="103">
        <v>20</v>
      </c>
      <c r="N57" s="248"/>
      <c r="O57" s="359"/>
    </row>
    <row r="58" spans="1:16" ht="11.25" customHeight="1" thickBot="1">
      <c r="A58" s="112"/>
      <c r="B58" s="113"/>
      <c r="C58" s="206"/>
      <c r="D58" s="208"/>
      <c r="E58" s="211"/>
      <c r="F58" s="204"/>
      <c r="G58" s="104" t="s">
        <v>8</v>
      </c>
      <c r="H58" s="105">
        <f t="shared" ref="H58:J58" si="17">SUM(H57:H57)</f>
        <v>0.6</v>
      </c>
      <c r="I58" s="106">
        <f t="shared" si="17"/>
        <v>0.2</v>
      </c>
      <c r="J58" s="106">
        <f t="shared" si="17"/>
        <v>0.1</v>
      </c>
      <c r="K58" s="14"/>
      <c r="L58" s="107"/>
      <c r="M58" s="114"/>
      <c r="N58" s="362"/>
      <c r="O58" s="363"/>
      <c r="P58" s="7"/>
    </row>
    <row r="59" spans="1:16" ht="14.25" customHeight="1">
      <c r="A59" s="109" t="s">
        <v>9</v>
      </c>
      <c r="B59" s="110" t="s">
        <v>9</v>
      </c>
      <c r="C59" s="205" t="s">
        <v>18</v>
      </c>
      <c r="D59" s="283" t="s">
        <v>114</v>
      </c>
      <c r="E59" s="209" t="s">
        <v>37</v>
      </c>
      <c r="F59" s="203" t="s">
        <v>34</v>
      </c>
      <c r="G59" s="100" t="s">
        <v>32</v>
      </c>
      <c r="H59" s="30">
        <v>1.7</v>
      </c>
      <c r="I59" s="83">
        <v>1.7</v>
      </c>
      <c r="J59" s="65">
        <v>1.5</v>
      </c>
      <c r="K59" s="111" t="s">
        <v>30</v>
      </c>
      <c r="L59" s="102">
        <v>50</v>
      </c>
      <c r="M59" s="103">
        <v>50</v>
      </c>
      <c r="N59" s="248"/>
      <c r="O59" s="359"/>
      <c r="P59" s="7"/>
    </row>
    <row r="60" spans="1:16" ht="12" customHeight="1" thickBot="1">
      <c r="A60" s="112"/>
      <c r="B60" s="113"/>
      <c r="C60" s="206"/>
      <c r="D60" s="284"/>
      <c r="E60" s="211"/>
      <c r="F60" s="204"/>
      <c r="G60" s="104" t="s">
        <v>8</v>
      </c>
      <c r="H60" s="122">
        <f t="shared" ref="H60:J60" si="18">SUM(H59:H59)</f>
        <v>1.7</v>
      </c>
      <c r="I60" s="123">
        <f t="shared" si="18"/>
        <v>1.7</v>
      </c>
      <c r="J60" s="51">
        <f t="shared" si="18"/>
        <v>1.5</v>
      </c>
      <c r="K60" s="14"/>
      <c r="L60" s="107"/>
      <c r="M60" s="114"/>
      <c r="N60" s="362"/>
      <c r="O60" s="363"/>
      <c r="P60" s="7"/>
    </row>
    <row r="61" spans="1:16" ht="14.25" customHeight="1">
      <c r="A61" s="109" t="s">
        <v>9</v>
      </c>
      <c r="B61" s="110" t="s">
        <v>9</v>
      </c>
      <c r="C61" s="205" t="s">
        <v>19</v>
      </c>
      <c r="D61" s="355" t="s">
        <v>115</v>
      </c>
      <c r="E61" s="209" t="s">
        <v>37</v>
      </c>
      <c r="F61" s="203" t="s">
        <v>34</v>
      </c>
      <c r="G61" s="100" t="s">
        <v>32</v>
      </c>
      <c r="H61" s="101">
        <v>2.9</v>
      </c>
      <c r="I61" s="65">
        <v>0.6</v>
      </c>
      <c r="J61" s="83">
        <v>0.6</v>
      </c>
      <c r="K61" s="277" t="s">
        <v>49</v>
      </c>
      <c r="L61" s="102">
        <v>1</v>
      </c>
      <c r="M61" s="103">
        <v>1</v>
      </c>
      <c r="N61" s="248"/>
      <c r="O61" s="359"/>
      <c r="P61" s="7"/>
    </row>
    <row r="62" spans="1:16" ht="16.5" customHeight="1" thickBot="1">
      <c r="A62" s="112"/>
      <c r="B62" s="113"/>
      <c r="C62" s="206"/>
      <c r="D62" s="356"/>
      <c r="E62" s="211"/>
      <c r="F62" s="204"/>
      <c r="G62" s="104" t="s">
        <v>8</v>
      </c>
      <c r="H62" s="105">
        <f t="shared" ref="H62:J62" si="19">SUM(H61:H61)</f>
        <v>2.9</v>
      </c>
      <c r="I62" s="106">
        <f t="shared" si="19"/>
        <v>0.6</v>
      </c>
      <c r="J62" s="106">
        <f t="shared" si="19"/>
        <v>0.6</v>
      </c>
      <c r="K62" s="278"/>
      <c r="L62" s="107"/>
      <c r="M62" s="114"/>
      <c r="N62" s="362"/>
      <c r="O62" s="363"/>
      <c r="P62" s="7"/>
    </row>
    <row r="63" spans="1:16" ht="14.25" customHeight="1">
      <c r="A63" s="109" t="s">
        <v>9</v>
      </c>
      <c r="B63" s="110" t="s">
        <v>9</v>
      </c>
      <c r="C63" s="205" t="s">
        <v>20</v>
      </c>
      <c r="D63" s="207" t="s">
        <v>39</v>
      </c>
      <c r="E63" s="209" t="s">
        <v>37</v>
      </c>
      <c r="F63" s="203" t="s">
        <v>34</v>
      </c>
      <c r="G63" s="100" t="s">
        <v>32</v>
      </c>
      <c r="H63" s="101">
        <v>0</v>
      </c>
      <c r="I63" s="65">
        <v>3.3</v>
      </c>
      <c r="J63" s="83">
        <v>3.3</v>
      </c>
      <c r="K63" s="111" t="s">
        <v>31</v>
      </c>
      <c r="L63" s="102">
        <v>22</v>
      </c>
      <c r="M63" s="103">
        <v>22</v>
      </c>
      <c r="N63" s="242"/>
      <c r="O63" s="359"/>
      <c r="P63" s="7"/>
    </row>
    <row r="64" spans="1:16" ht="12.75" customHeight="1" thickBot="1">
      <c r="A64" s="112"/>
      <c r="B64" s="113"/>
      <c r="C64" s="206"/>
      <c r="D64" s="208"/>
      <c r="E64" s="211"/>
      <c r="F64" s="204"/>
      <c r="G64" s="104" t="s">
        <v>8</v>
      </c>
      <c r="H64" s="105">
        <f t="shared" ref="H64:J64" si="20">SUM(H63:H63)</f>
        <v>0</v>
      </c>
      <c r="I64" s="106">
        <f t="shared" si="20"/>
        <v>3.3</v>
      </c>
      <c r="J64" s="106">
        <f t="shared" si="20"/>
        <v>3.3</v>
      </c>
      <c r="K64" s="14"/>
      <c r="L64" s="107"/>
      <c r="M64" s="114"/>
      <c r="N64" s="362"/>
      <c r="O64" s="363"/>
      <c r="P64" s="7"/>
    </row>
    <row r="65" spans="1:16" ht="12.75" customHeight="1">
      <c r="A65" s="109" t="s">
        <v>9</v>
      </c>
      <c r="B65" s="110" t="s">
        <v>9</v>
      </c>
      <c r="C65" s="205" t="s">
        <v>41</v>
      </c>
      <c r="D65" s="355" t="s">
        <v>116</v>
      </c>
      <c r="E65" s="209" t="s">
        <v>37</v>
      </c>
      <c r="F65" s="203" t="s">
        <v>34</v>
      </c>
      <c r="G65" s="100" t="s">
        <v>32</v>
      </c>
      <c r="H65" s="101">
        <v>13</v>
      </c>
      <c r="I65" s="65">
        <v>12.3</v>
      </c>
      <c r="J65" s="83">
        <v>7</v>
      </c>
      <c r="K65" s="277" t="s">
        <v>53</v>
      </c>
      <c r="L65" s="102">
        <v>45</v>
      </c>
      <c r="M65" s="103">
        <v>30</v>
      </c>
      <c r="N65" s="242"/>
      <c r="O65" s="359"/>
      <c r="P65" s="7"/>
    </row>
    <row r="66" spans="1:16" ht="12.75" customHeight="1" thickBot="1">
      <c r="A66" s="112"/>
      <c r="B66" s="113"/>
      <c r="C66" s="206"/>
      <c r="D66" s="356"/>
      <c r="E66" s="211"/>
      <c r="F66" s="204"/>
      <c r="G66" s="104" t="s">
        <v>8</v>
      </c>
      <c r="H66" s="105">
        <f t="shared" ref="H66:J66" si="21">SUM(H65:H65)</f>
        <v>13</v>
      </c>
      <c r="I66" s="106">
        <f t="shared" si="21"/>
        <v>12.3</v>
      </c>
      <c r="J66" s="106">
        <f t="shared" si="21"/>
        <v>7</v>
      </c>
      <c r="K66" s="278"/>
      <c r="L66" s="107"/>
      <c r="M66" s="114"/>
      <c r="N66" s="362"/>
      <c r="O66" s="363"/>
      <c r="P66" s="7"/>
    </row>
    <row r="67" spans="1:16" ht="12.75" customHeight="1">
      <c r="A67" s="109" t="s">
        <v>9</v>
      </c>
      <c r="B67" s="110" t="s">
        <v>9</v>
      </c>
      <c r="C67" s="205" t="s">
        <v>48</v>
      </c>
      <c r="D67" s="207" t="s">
        <v>117</v>
      </c>
      <c r="E67" s="209" t="s">
        <v>37</v>
      </c>
      <c r="F67" s="203" t="s">
        <v>34</v>
      </c>
      <c r="G67" s="100" t="s">
        <v>32</v>
      </c>
      <c r="H67" s="101">
        <v>0.3</v>
      </c>
      <c r="I67" s="65">
        <v>0.3</v>
      </c>
      <c r="J67" s="83">
        <v>0</v>
      </c>
      <c r="K67" s="285" t="s">
        <v>50</v>
      </c>
      <c r="L67" s="102">
        <v>1</v>
      </c>
      <c r="M67" s="103">
        <v>0</v>
      </c>
      <c r="N67" s="248" t="s">
        <v>88</v>
      </c>
      <c r="O67" s="370"/>
      <c r="P67" s="7"/>
    </row>
    <row r="68" spans="1:16" ht="28.5" customHeight="1" thickBot="1">
      <c r="A68" s="112"/>
      <c r="B68" s="113"/>
      <c r="C68" s="206"/>
      <c r="D68" s="208"/>
      <c r="E68" s="211"/>
      <c r="F68" s="204"/>
      <c r="G68" s="104" t="s">
        <v>8</v>
      </c>
      <c r="H68" s="105">
        <f t="shared" ref="H68:J68" si="22">SUM(H67:H67)</f>
        <v>0.3</v>
      </c>
      <c r="I68" s="106">
        <f t="shared" si="22"/>
        <v>0.3</v>
      </c>
      <c r="J68" s="106">
        <f t="shared" si="22"/>
        <v>0</v>
      </c>
      <c r="K68" s="278"/>
      <c r="L68" s="107"/>
      <c r="M68" s="114"/>
      <c r="N68" s="371"/>
      <c r="O68" s="372"/>
      <c r="P68" s="7"/>
    </row>
    <row r="69" spans="1:16" ht="12.75" customHeight="1" thickBot="1">
      <c r="A69" s="25" t="s">
        <v>9</v>
      </c>
      <c r="B69" s="26" t="s">
        <v>9</v>
      </c>
      <c r="C69" s="240" t="s">
        <v>10</v>
      </c>
      <c r="D69" s="241"/>
      <c r="E69" s="241"/>
      <c r="F69" s="241"/>
      <c r="G69" s="241"/>
      <c r="H69" s="159">
        <f>H56+H58+H60+H62+H64+H66+H68</f>
        <v>31.5</v>
      </c>
      <c r="I69" s="159">
        <f t="shared" ref="I69:J69" si="23">I56+I58+I60+I62+I64+I66+I68</f>
        <v>31.2</v>
      </c>
      <c r="J69" s="159">
        <f t="shared" si="23"/>
        <v>25.3</v>
      </c>
      <c r="K69" s="160"/>
      <c r="L69" s="57"/>
      <c r="M69" s="57"/>
      <c r="N69" s="161"/>
      <c r="O69" s="162"/>
      <c r="P69" s="7"/>
    </row>
    <row r="70" spans="1:16" ht="4.5" hidden="1" customHeight="1" thickBot="1">
      <c r="A70" s="115" t="s">
        <v>9</v>
      </c>
      <c r="B70" s="116" t="s">
        <v>9</v>
      </c>
      <c r="C70" s="357" t="s">
        <v>10</v>
      </c>
      <c r="D70" s="358"/>
      <c r="E70" s="358"/>
      <c r="F70" s="358"/>
      <c r="G70" s="358"/>
      <c r="H70" s="118" t="e">
        <f>H56+H58+H60+H62+#REF!+#REF!+#REF!+#REF!+H64+H66+H68</f>
        <v>#REF!</v>
      </c>
      <c r="I70" s="118" t="e">
        <f>I56+I58+I60+I62+#REF!+#REF!+#REF!+#REF!+I64+I66+I68</f>
        <v>#REF!</v>
      </c>
      <c r="J70" s="118" t="e">
        <f>J56+J58+J60+J62+#REF!+#REF!+#REF!+#REF!+J64+J66+J68</f>
        <v>#REF!</v>
      </c>
      <c r="K70" s="119"/>
      <c r="L70" s="120"/>
      <c r="M70" s="120"/>
      <c r="N70" s="87"/>
      <c r="O70" s="81"/>
      <c r="P70" s="7"/>
    </row>
    <row r="71" spans="1:16" ht="21" hidden="1" customHeight="1" thickBot="1">
      <c r="A71" s="25" t="s">
        <v>9</v>
      </c>
      <c r="B71" s="212" t="s">
        <v>11</v>
      </c>
      <c r="C71" s="213"/>
      <c r="D71" s="213"/>
      <c r="E71" s="213"/>
      <c r="F71" s="213"/>
      <c r="G71" s="213"/>
      <c r="H71" s="124" t="e">
        <f>H53+H70</f>
        <v>#REF!</v>
      </c>
      <c r="I71" s="124" t="e">
        <f>I53+I70</f>
        <v>#REF!</v>
      </c>
      <c r="J71" s="124" t="e">
        <f>J53+J70</f>
        <v>#REF!</v>
      </c>
      <c r="K71" s="125"/>
      <c r="L71" s="99"/>
      <c r="M71" s="99"/>
      <c r="N71" s="87"/>
      <c r="O71" s="81"/>
      <c r="P71" s="7"/>
    </row>
    <row r="72" spans="1:16" ht="15.75" customHeight="1" thickBot="1">
      <c r="A72" s="82" t="s">
        <v>7</v>
      </c>
      <c r="B72" s="212" t="s">
        <v>11</v>
      </c>
      <c r="C72" s="213"/>
      <c r="D72" s="213"/>
      <c r="E72" s="213"/>
      <c r="F72" s="213"/>
      <c r="G72" s="214"/>
      <c r="H72" s="98">
        <f>H69+H53</f>
        <v>44.9</v>
      </c>
      <c r="I72" s="98">
        <f>I69+I53</f>
        <v>44.6</v>
      </c>
      <c r="J72" s="98">
        <f>J69+J53</f>
        <v>38.700000000000003</v>
      </c>
      <c r="K72" s="99"/>
      <c r="L72" s="99"/>
      <c r="M72" s="99"/>
      <c r="N72" s="27"/>
      <c r="O72" s="28"/>
      <c r="P72" s="7"/>
    </row>
    <row r="73" spans="1:16" ht="45" customHeight="1">
      <c r="A73" s="109"/>
      <c r="B73" s="110"/>
      <c r="C73" s="205"/>
      <c r="D73" s="207" t="s">
        <v>51</v>
      </c>
      <c r="E73" s="209" t="s">
        <v>37</v>
      </c>
      <c r="F73" s="203" t="s">
        <v>34</v>
      </c>
      <c r="G73" s="100" t="s">
        <v>32</v>
      </c>
      <c r="H73" s="101">
        <v>2.9</v>
      </c>
      <c r="I73" s="65">
        <v>4.2</v>
      </c>
      <c r="J73" s="83">
        <v>4.2</v>
      </c>
      <c r="K73" s="111"/>
      <c r="L73" s="102"/>
      <c r="M73" s="103"/>
      <c r="N73" s="248" t="s">
        <v>87</v>
      </c>
      <c r="O73" s="359"/>
    </row>
    <row r="74" spans="1:16" ht="59.25" customHeight="1" thickBot="1">
      <c r="A74" s="112"/>
      <c r="B74" s="113"/>
      <c r="C74" s="206"/>
      <c r="D74" s="208"/>
      <c r="E74" s="211"/>
      <c r="F74" s="204"/>
      <c r="G74" s="104" t="s">
        <v>8</v>
      </c>
      <c r="H74" s="105">
        <f t="shared" ref="H74:J74" si="24">SUM(H73:H73)</f>
        <v>2.9</v>
      </c>
      <c r="I74" s="106">
        <f t="shared" si="24"/>
        <v>4.2</v>
      </c>
      <c r="J74" s="106">
        <f t="shared" si="24"/>
        <v>4.2</v>
      </c>
      <c r="K74" s="15" t="s">
        <v>22</v>
      </c>
      <c r="L74" s="126">
        <v>9</v>
      </c>
      <c r="M74" s="127">
        <v>4</v>
      </c>
      <c r="N74" s="373"/>
      <c r="O74" s="374"/>
    </row>
    <row r="75" spans="1:16" ht="14.25" customHeight="1" thickBot="1">
      <c r="A75" s="128" t="s">
        <v>7</v>
      </c>
      <c r="B75" s="354" t="s">
        <v>12</v>
      </c>
      <c r="C75" s="354"/>
      <c r="D75" s="354"/>
      <c r="E75" s="354"/>
      <c r="F75" s="354"/>
      <c r="G75" s="354"/>
      <c r="H75" s="129">
        <f>H72+H74+H48</f>
        <v>34098.9</v>
      </c>
      <c r="I75" s="129">
        <f>I72+I74+I48</f>
        <v>35647.39</v>
      </c>
      <c r="J75" s="129">
        <f>J72+J74+J48</f>
        <v>35591.089999999997</v>
      </c>
      <c r="K75" s="324"/>
      <c r="L75" s="324"/>
      <c r="M75" s="324"/>
      <c r="N75" s="27"/>
      <c r="O75" s="28"/>
    </row>
    <row r="76" spans="1:16" ht="14.1" customHeight="1">
      <c r="A76" s="130"/>
      <c r="B76" s="130"/>
      <c r="C76" s="130"/>
      <c r="D76" s="130"/>
      <c r="E76" s="131"/>
      <c r="F76" s="130"/>
      <c r="G76" s="132"/>
      <c r="H76" s="130"/>
      <c r="I76" s="130"/>
      <c r="J76" s="130"/>
      <c r="K76" s="130"/>
      <c r="L76" s="133"/>
      <c r="M76" s="130"/>
      <c r="N76" s="134"/>
      <c r="O76" s="134"/>
    </row>
    <row r="77" spans="1:16" ht="12.75">
      <c r="A77" s="130"/>
      <c r="B77" s="130"/>
      <c r="C77" s="130"/>
      <c r="D77" s="130"/>
      <c r="E77" s="131"/>
      <c r="F77" s="130"/>
      <c r="G77" s="132"/>
      <c r="H77" s="130"/>
      <c r="I77" s="130"/>
      <c r="J77" s="130"/>
      <c r="K77" s="130"/>
      <c r="L77" s="133"/>
      <c r="M77" s="130"/>
      <c r="N77" s="134"/>
      <c r="O77" s="134"/>
    </row>
    <row r="78" spans="1:16" ht="12.75">
      <c r="A78" s="130"/>
      <c r="B78" s="130"/>
      <c r="C78" s="135"/>
      <c r="D78" s="136"/>
      <c r="E78" s="20"/>
      <c r="F78" s="228" t="s">
        <v>13</v>
      </c>
      <c r="G78" s="229"/>
      <c r="H78" s="229"/>
      <c r="I78" s="229"/>
      <c r="J78" s="229"/>
      <c r="K78" s="130"/>
      <c r="L78" s="133"/>
      <c r="M78" s="130"/>
      <c r="N78" s="134"/>
      <c r="O78" s="134"/>
    </row>
    <row r="79" spans="1:16" ht="12.75">
      <c r="A79" s="130"/>
      <c r="B79" s="130"/>
      <c r="C79" s="137"/>
      <c r="D79" s="137"/>
      <c r="E79" s="138"/>
      <c r="F79" s="137"/>
      <c r="G79" s="139"/>
      <c r="H79" s="137"/>
      <c r="I79" s="137"/>
      <c r="J79" s="137"/>
      <c r="K79" s="130"/>
      <c r="L79" s="133"/>
      <c r="M79" s="130"/>
      <c r="N79" s="134"/>
      <c r="O79" s="134"/>
    </row>
    <row r="80" spans="1:16" ht="13.5" thickBot="1">
      <c r="A80" s="130"/>
      <c r="B80" s="130"/>
      <c r="C80" s="21"/>
      <c r="D80" s="21"/>
      <c r="E80" s="21"/>
      <c r="F80" s="228"/>
      <c r="G80" s="229"/>
      <c r="H80" s="229"/>
      <c r="I80" s="229"/>
      <c r="J80" s="229"/>
      <c r="K80" s="9"/>
      <c r="L80" s="9"/>
      <c r="M80" s="9"/>
      <c r="N80" s="134"/>
      <c r="O80" s="134"/>
    </row>
    <row r="81" spans="1:16" ht="60.75" thickBot="1">
      <c r="A81" s="130"/>
      <c r="B81" s="130"/>
      <c r="C81" s="181" t="s">
        <v>14</v>
      </c>
      <c r="D81" s="182"/>
      <c r="E81" s="182"/>
      <c r="F81" s="182"/>
      <c r="G81" s="183"/>
      <c r="H81" s="156" t="s">
        <v>67</v>
      </c>
      <c r="I81" s="157" t="s">
        <v>68</v>
      </c>
      <c r="J81" s="158" t="s">
        <v>69</v>
      </c>
      <c r="K81" s="130"/>
      <c r="L81" s="133"/>
      <c r="M81" s="130"/>
      <c r="N81" s="134"/>
      <c r="O81" s="134"/>
    </row>
    <row r="82" spans="1:16" ht="13.5" thickBot="1">
      <c r="A82" s="130"/>
      <c r="B82" s="130"/>
      <c r="C82" s="184" t="s">
        <v>15</v>
      </c>
      <c r="D82" s="185"/>
      <c r="E82" s="185"/>
      <c r="F82" s="185"/>
      <c r="G82" s="186"/>
      <c r="H82" s="140">
        <f>H83+H84+H85+H86</f>
        <v>34098.9</v>
      </c>
      <c r="I82" s="140">
        <f t="shared" ref="I82:J82" si="25">I83+I84+I85+I86</f>
        <v>35647.399999999994</v>
      </c>
      <c r="J82" s="141">
        <f t="shared" si="25"/>
        <v>35591.1</v>
      </c>
      <c r="K82" s="130"/>
      <c r="L82" s="133"/>
      <c r="M82" s="130"/>
      <c r="N82" s="9"/>
      <c r="O82" s="9"/>
      <c r="P82" s="9"/>
    </row>
    <row r="83" spans="1:16" ht="12.75">
      <c r="A83" s="130"/>
      <c r="B83" s="130"/>
      <c r="C83" s="350" t="s">
        <v>72</v>
      </c>
      <c r="D83" s="351"/>
      <c r="E83" s="351"/>
      <c r="F83" s="351"/>
      <c r="G83" s="352"/>
      <c r="H83" s="142">
        <v>13989.9</v>
      </c>
      <c r="I83" s="143">
        <v>15182.3</v>
      </c>
      <c r="J83" s="144">
        <v>15126</v>
      </c>
      <c r="K83" s="130"/>
      <c r="L83" s="133"/>
      <c r="M83" s="130"/>
      <c r="N83" s="134"/>
      <c r="O83" s="134"/>
    </row>
    <row r="84" spans="1:16" ht="12.75">
      <c r="A84" s="130"/>
      <c r="B84" s="130"/>
      <c r="C84" s="187" t="s">
        <v>118</v>
      </c>
      <c r="D84" s="188"/>
      <c r="E84" s="188"/>
      <c r="F84" s="188"/>
      <c r="G84" s="189"/>
      <c r="H84" s="145"/>
      <c r="I84" s="146"/>
      <c r="J84" s="147"/>
      <c r="K84" s="130"/>
      <c r="L84" s="133"/>
      <c r="M84" s="130"/>
      <c r="N84" s="134"/>
      <c r="O84" s="134"/>
    </row>
    <row r="85" spans="1:16" ht="26.25" customHeight="1">
      <c r="A85" s="130"/>
      <c r="B85" s="130"/>
      <c r="C85" s="190" t="s">
        <v>73</v>
      </c>
      <c r="D85" s="191"/>
      <c r="E85" s="191"/>
      <c r="F85" s="191"/>
      <c r="G85" s="192"/>
      <c r="H85" s="145">
        <v>18906.099999999999</v>
      </c>
      <c r="I85" s="146">
        <v>18956.599999999999</v>
      </c>
      <c r="J85" s="147">
        <v>18956.599999999999</v>
      </c>
      <c r="K85" s="130"/>
      <c r="L85" s="133"/>
      <c r="M85" s="130"/>
      <c r="N85" s="134"/>
      <c r="O85" s="134"/>
    </row>
    <row r="86" spans="1:16" ht="13.5" thickBot="1">
      <c r="A86" s="130"/>
      <c r="B86" s="130"/>
      <c r="C86" s="193" t="s">
        <v>74</v>
      </c>
      <c r="D86" s="194"/>
      <c r="E86" s="194"/>
      <c r="F86" s="194"/>
      <c r="G86" s="195"/>
      <c r="H86" s="148">
        <v>1202.9000000000001</v>
      </c>
      <c r="I86" s="149">
        <v>1508.5</v>
      </c>
      <c r="J86" s="150">
        <v>1508.5</v>
      </c>
      <c r="K86" s="130"/>
      <c r="L86" s="133"/>
      <c r="M86" s="130"/>
      <c r="N86" s="134"/>
      <c r="O86" s="134"/>
    </row>
    <row r="87" spans="1:16" ht="13.5" thickBot="1">
      <c r="A87" s="130"/>
      <c r="B87" s="130"/>
      <c r="C87" s="184" t="s">
        <v>16</v>
      </c>
      <c r="D87" s="185"/>
      <c r="E87" s="185"/>
      <c r="F87" s="185"/>
      <c r="G87" s="186"/>
      <c r="H87" s="151">
        <f>H88+H89+H90+H91</f>
        <v>0</v>
      </c>
      <c r="I87" s="151">
        <f t="shared" ref="I87:J87" si="26">I88+I89+I90+I91</f>
        <v>0</v>
      </c>
      <c r="J87" s="152">
        <f t="shared" si="26"/>
        <v>0</v>
      </c>
      <c r="K87" s="130"/>
      <c r="L87" s="133"/>
      <c r="M87" s="130"/>
      <c r="N87" s="134"/>
      <c r="O87" s="134"/>
    </row>
    <row r="88" spans="1:16" ht="12.75">
      <c r="A88" s="130"/>
      <c r="B88" s="130"/>
      <c r="C88" s="196" t="s">
        <v>75</v>
      </c>
      <c r="D88" s="197"/>
      <c r="E88" s="197"/>
      <c r="F88" s="197"/>
      <c r="G88" s="198"/>
      <c r="H88" s="142">
        <v>0</v>
      </c>
      <c r="I88" s="143"/>
      <c r="J88" s="144"/>
      <c r="K88" s="130"/>
      <c r="L88" s="133"/>
      <c r="M88" s="130"/>
      <c r="N88" s="134"/>
      <c r="O88" s="134"/>
    </row>
    <row r="89" spans="1:16" ht="12.75">
      <c r="A89" s="130"/>
      <c r="B89" s="130"/>
      <c r="C89" s="344" t="s">
        <v>76</v>
      </c>
      <c r="D89" s="345"/>
      <c r="E89" s="345"/>
      <c r="F89" s="345"/>
      <c r="G89" s="346"/>
      <c r="H89" s="145">
        <v>0</v>
      </c>
      <c r="I89" s="146"/>
      <c r="J89" s="147"/>
      <c r="K89" s="130"/>
      <c r="L89" s="133"/>
      <c r="M89" s="130"/>
      <c r="N89" s="134"/>
      <c r="O89" s="134"/>
    </row>
    <row r="90" spans="1:16" ht="12.75">
      <c r="A90" s="130"/>
      <c r="B90" s="130"/>
      <c r="C90" s="199" t="s">
        <v>77</v>
      </c>
      <c r="D90" s="200"/>
      <c r="E90" s="200"/>
      <c r="F90" s="200"/>
      <c r="G90" s="201"/>
      <c r="H90" s="145">
        <v>0</v>
      </c>
      <c r="I90" s="146"/>
      <c r="J90" s="147"/>
      <c r="K90" s="130"/>
      <c r="L90" s="133"/>
      <c r="M90" s="130"/>
      <c r="N90" s="134"/>
      <c r="O90" s="134"/>
    </row>
    <row r="91" spans="1:16" ht="13.5" thickBot="1">
      <c r="A91" s="130"/>
      <c r="B91" s="130"/>
      <c r="C91" s="190" t="s">
        <v>78</v>
      </c>
      <c r="D91" s="191"/>
      <c r="E91" s="191"/>
      <c r="F91" s="191"/>
      <c r="G91" s="353"/>
      <c r="H91" s="148">
        <v>0</v>
      </c>
      <c r="I91" s="149"/>
      <c r="J91" s="150"/>
      <c r="K91" s="130"/>
      <c r="L91" s="133"/>
      <c r="M91" s="130"/>
      <c r="N91" s="134"/>
      <c r="O91" s="134"/>
    </row>
    <row r="92" spans="1:16" ht="13.5" thickBot="1">
      <c r="A92" s="130"/>
      <c r="B92" s="130"/>
      <c r="C92" s="347" t="s">
        <v>17</v>
      </c>
      <c r="D92" s="348"/>
      <c r="E92" s="348"/>
      <c r="F92" s="348"/>
      <c r="G92" s="349"/>
      <c r="H92" s="153">
        <f>H87+H82</f>
        <v>34098.9</v>
      </c>
      <c r="I92" s="153">
        <f t="shared" ref="I92:J92" si="27">I87+I82</f>
        <v>35647.399999999994</v>
      </c>
      <c r="J92" s="154">
        <f t="shared" si="27"/>
        <v>35591.1</v>
      </c>
      <c r="K92" s="130"/>
      <c r="L92" s="133"/>
      <c r="M92" s="130"/>
      <c r="N92" s="134"/>
      <c r="O92" s="134"/>
    </row>
  </sheetData>
  <mergeCells count="190">
    <mergeCell ref="N67:O68"/>
    <mergeCell ref="N73:O74"/>
    <mergeCell ref="N51:O52"/>
    <mergeCell ref="N55:O56"/>
    <mergeCell ref="N57:O58"/>
    <mergeCell ref="N59:O60"/>
    <mergeCell ref="N61:O62"/>
    <mergeCell ref="N63:O64"/>
    <mergeCell ref="N65:O66"/>
    <mergeCell ref="N9:O11"/>
    <mergeCell ref="N12:O13"/>
    <mergeCell ref="N14:O15"/>
    <mergeCell ref="N18:O20"/>
    <mergeCell ref="N21:O23"/>
    <mergeCell ref="N24:O25"/>
    <mergeCell ref="N35:O36"/>
    <mergeCell ref="N39:O42"/>
    <mergeCell ref="N43:O46"/>
    <mergeCell ref="K65:K66"/>
    <mergeCell ref="K67:K68"/>
    <mergeCell ref="C65:C66"/>
    <mergeCell ref="D65:D66"/>
    <mergeCell ref="E65:E66"/>
    <mergeCell ref="F65:F66"/>
    <mergeCell ref="C73:C74"/>
    <mergeCell ref="D73:D74"/>
    <mergeCell ref="E73:E74"/>
    <mergeCell ref="F73:F74"/>
    <mergeCell ref="C70:G70"/>
    <mergeCell ref="A18:A20"/>
    <mergeCell ref="B18:B20"/>
    <mergeCell ref="C18:C20"/>
    <mergeCell ref="D18:D20"/>
    <mergeCell ref="C89:G89"/>
    <mergeCell ref="C92:G92"/>
    <mergeCell ref="C83:G83"/>
    <mergeCell ref="C91:G91"/>
    <mergeCell ref="B71:G71"/>
    <mergeCell ref="B72:G72"/>
    <mergeCell ref="B75:G75"/>
    <mergeCell ref="C63:C64"/>
    <mergeCell ref="D63:D64"/>
    <mergeCell ref="E63:E64"/>
    <mergeCell ref="F63:F64"/>
    <mergeCell ref="D61:D62"/>
    <mergeCell ref="E35:E36"/>
    <mergeCell ref="F35:F36"/>
    <mergeCell ref="B32:B34"/>
    <mergeCell ref="A26:A29"/>
    <mergeCell ref="B26:B29"/>
    <mergeCell ref="C26:C29"/>
    <mergeCell ref="D26:D29"/>
    <mergeCell ref="A32:A34"/>
    <mergeCell ref="K75:M75"/>
    <mergeCell ref="A9:A11"/>
    <mergeCell ref="B9:B11"/>
    <mergeCell ref="K5:K6"/>
    <mergeCell ref="A4:A6"/>
    <mergeCell ref="B4:B6"/>
    <mergeCell ref="G4:G6"/>
    <mergeCell ref="H5:H6"/>
    <mergeCell ref="B7:M7"/>
    <mergeCell ref="C8:M8"/>
    <mergeCell ref="C9:C11"/>
    <mergeCell ref="D9:D11"/>
    <mergeCell ref="L5:M5"/>
    <mergeCell ref="K4:M4"/>
    <mergeCell ref="E9:E11"/>
    <mergeCell ref="F9:F11"/>
    <mergeCell ref="A14:A15"/>
    <mergeCell ref="B14:B15"/>
    <mergeCell ref="C14:C15"/>
    <mergeCell ref="D14:D15"/>
    <mergeCell ref="E14:E15"/>
    <mergeCell ref="A21:A23"/>
    <mergeCell ref="C30:G30"/>
    <mergeCell ref="F32:F34"/>
    <mergeCell ref="I1:M1"/>
    <mergeCell ref="C4:C6"/>
    <mergeCell ref="D4:D6"/>
    <mergeCell ref="E4:E6"/>
    <mergeCell ref="F4:F6"/>
    <mergeCell ref="E21:E23"/>
    <mergeCell ref="F21:F23"/>
    <mergeCell ref="C21:C23"/>
    <mergeCell ref="D21:D23"/>
    <mergeCell ref="F14:F15"/>
    <mergeCell ref="C16:G16"/>
    <mergeCell ref="C17:M17"/>
    <mergeCell ref="E18:E20"/>
    <mergeCell ref="F18:F20"/>
    <mergeCell ref="K18:K19"/>
    <mergeCell ref="D2:H2"/>
    <mergeCell ref="H4:J4"/>
    <mergeCell ref="A24:A25"/>
    <mergeCell ref="B24:B25"/>
    <mergeCell ref="C24:C25"/>
    <mergeCell ref="D24:D25"/>
    <mergeCell ref="E24:E25"/>
    <mergeCell ref="F24:F25"/>
    <mergeCell ref="K51:K52"/>
    <mergeCell ref="F43:F46"/>
    <mergeCell ref="B43:B46"/>
    <mergeCell ref="C43:C46"/>
    <mergeCell ref="B51:B52"/>
    <mergeCell ref="D43:D46"/>
    <mergeCell ref="K39:K42"/>
    <mergeCell ref="K43:K46"/>
    <mergeCell ref="A35:A36"/>
    <mergeCell ref="K32:K34"/>
    <mergeCell ref="C32:C34"/>
    <mergeCell ref="D32:D34"/>
    <mergeCell ref="C31:M31"/>
    <mergeCell ref="K26:K29"/>
    <mergeCell ref="E26:E29"/>
    <mergeCell ref="F26:F29"/>
    <mergeCell ref="K24:K25"/>
    <mergeCell ref="E32:E34"/>
    <mergeCell ref="K61:K62"/>
    <mergeCell ref="F61:F62"/>
    <mergeCell ref="C53:G53"/>
    <mergeCell ref="D55:D56"/>
    <mergeCell ref="C54:M54"/>
    <mergeCell ref="E55:E56"/>
    <mergeCell ref="C39:C42"/>
    <mergeCell ref="D39:D42"/>
    <mergeCell ref="E39:E42"/>
    <mergeCell ref="D59:D60"/>
    <mergeCell ref="E61:E62"/>
    <mergeCell ref="C59:C60"/>
    <mergeCell ref="C61:C62"/>
    <mergeCell ref="K35:K36"/>
    <mergeCell ref="A39:A42"/>
    <mergeCell ref="A43:A46"/>
    <mergeCell ref="C47:G47"/>
    <mergeCell ref="E51:E52"/>
    <mergeCell ref="B49:M49"/>
    <mergeCell ref="C50:M50"/>
    <mergeCell ref="C37:G37"/>
    <mergeCell ref="B35:B36"/>
    <mergeCell ref="D51:D52"/>
    <mergeCell ref="F51:F52"/>
    <mergeCell ref="C51:C52"/>
    <mergeCell ref="C38:M38"/>
    <mergeCell ref="C35:C36"/>
    <mergeCell ref="D35:D36"/>
    <mergeCell ref="A51:A52"/>
    <mergeCell ref="N4:N6"/>
    <mergeCell ref="O4:O6"/>
    <mergeCell ref="I5:I6"/>
    <mergeCell ref="J5:J6"/>
    <mergeCell ref="F78:J78"/>
    <mergeCell ref="F80:J80"/>
    <mergeCell ref="A12:A13"/>
    <mergeCell ref="B12:B13"/>
    <mergeCell ref="C12:C13"/>
    <mergeCell ref="D12:D13"/>
    <mergeCell ref="E12:E13"/>
    <mergeCell ref="F12:F13"/>
    <mergeCell ref="C69:G69"/>
    <mergeCell ref="F55:F56"/>
    <mergeCell ref="E59:E60"/>
    <mergeCell ref="F59:F60"/>
    <mergeCell ref="D57:D58"/>
    <mergeCell ref="E57:E58"/>
    <mergeCell ref="C57:C58"/>
    <mergeCell ref="N26:O29"/>
    <mergeCell ref="N32:O34"/>
    <mergeCell ref="A55:A56"/>
    <mergeCell ref="B55:B56"/>
    <mergeCell ref="E43:E46"/>
    <mergeCell ref="C81:G81"/>
    <mergeCell ref="C82:G82"/>
    <mergeCell ref="C84:G84"/>
    <mergeCell ref="C85:G85"/>
    <mergeCell ref="C86:G86"/>
    <mergeCell ref="C87:G87"/>
    <mergeCell ref="C88:G88"/>
    <mergeCell ref="C90:G90"/>
    <mergeCell ref="D3:H3"/>
    <mergeCell ref="F57:F58"/>
    <mergeCell ref="C67:C68"/>
    <mergeCell ref="D67:D68"/>
    <mergeCell ref="C55:C56"/>
    <mergeCell ref="F39:F42"/>
    <mergeCell ref="B48:G48"/>
    <mergeCell ref="B39:B42"/>
    <mergeCell ref="E67:E68"/>
    <mergeCell ref="F67:F68"/>
    <mergeCell ref="B21:B2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Sheet1</vt:lpstr>
    </vt:vector>
  </TitlesOfParts>
  <Company>Panevėžio m.sav.administracija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Asta1</cp:lastModifiedBy>
  <cp:lastPrinted>2016-03-07T08:57:52Z</cp:lastPrinted>
  <dcterms:created xsi:type="dcterms:W3CDTF">2009-12-17T14:14:17Z</dcterms:created>
  <dcterms:modified xsi:type="dcterms:W3CDTF">2016-03-10T09:40:24Z</dcterms:modified>
</cp:coreProperties>
</file>