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1\Desktop\"/>
    </mc:Choice>
  </mc:AlternateContent>
  <bookViews>
    <workbookView xWindow="480" yWindow="192" windowWidth="11352" windowHeight="7812" activeTab="1"/>
  </bookViews>
  <sheets>
    <sheet name="3 priedas" sheetId="19" r:id="rId1"/>
    <sheet name="2 priedas" sheetId="22" r:id="rId2"/>
    <sheet name="1priedas" sheetId="24" r:id="rId3"/>
  </sheets>
  <calcPr calcId="162913"/>
</workbook>
</file>

<file path=xl/calcChain.xml><?xml version="1.0" encoding="utf-8"?>
<calcChain xmlns="http://schemas.openxmlformats.org/spreadsheetml/2006/main">
  <c r="E333" i="22" l="1"/>
  <c r="E455" i="22" l="1"/>
  <c r="C81" i="19" l="1"/>
  <c r="D81" i="19"/>
  <c r="E81" i="19"/>
  <c r="C34" i="22"/>
  <c r="C37" i="22" s="1"/>
  <c r="E34" i="22"/>
  <c r="E37" i="22" s="1"/>
  <c r="C22" i="22"/>
  <c r="D22" i="22"/>
  <c r="E22" i="22"/>
  <c r="B22" i="22"/>
  <c r="C10" i="22"/>
  <c r="D10" i="22"/>
  <c r="E10" i="22"/>
  <c r="B10" i="22"/>
  <c r="E197" i="22"/>
  <c r="C209" i="22"/>
  <c r="D209" i="22"/>
  <c r="E209" i="22"/>
  <c r="E519" i="22" s="1"/>
  <c r="B209" i="22"/>
  <c r="C187" i="22"/>
  <c r="D187" i="22"/>
  <c r="E187" i="22"/>
  <c r="B187" i="22"/>
  <c r="C156" i="22"/>
  <c r="B156" i="22"/>
  <c r="C152" i="22"/>
  <c r="B152" i="22"/>
  <c r="E313" i="22"/>
  <c r="E297" i="22"/>
  <c r="E273" i="22"/>
  <c r="C257" i="22"/>
  <c r="D257" i="22"/>
  <c r="E257" i="22"/>
  <c r="B257" i="22"/>
  <c r="C467" i="22"/>
  <c r="D467" i="22"/>
  <c r="E467" i="22"/>
  <c r="B467" i="22"/>
  <c r="C455" i="22"/>
  <c r="D455" i="22"/>
  <c r="B455" i="22"/>
  <c r="C452" i="22"/>
  <c r="D452" i="22"/>
  <c r="B452" i="22"/>
  <c r="B80" i="19" l="1"/>
  <c r="C508" i="22"/>
  <c r="D508" i="22"/>
  <c r="B508" i="22"/>
  <c r="C509" i="22"/>
  <c r="D509" i="22"/>
  <c r="B509" i="22"/>
  <c r="C503" i="22"/>
  <c r="D503" i="22"/>
  <c r="B503" i="22"/>
  <c r="E478" i="22" l="1"/>
  <c r="C169" i="22"/>
  <c r="E169" i="22"/>
  <c r="B169" i="22"/>
  <c r="E31" i="22" l="1"/>
  <c r="E517" i="22" s="1"/>
  <c r="B31" i="22"/>
  <c r="B517" i="22" s="1"/>
  <c r="C25" i="22"/>
  <c r="D25" i="22"/>
  <c r="E25" i="22"/>
  <c r="B25" i="22"/>
  <c r="B69" i="19" l="1"/>
  <c r="C466" i="22"/>
  <c r="D466" i="22"/>
  <c r="E466" i="22"/>
  <c r="B466" i="22"/>
  <c r="C465" i="22"/>
  <c r="D465" i="22"/>
  <c r="E465" i="22"/>
  <c r="B465" i="22"/>
  <c r="C434" i="22"/>
  <c r="D434" i="22"/>
  <c r="E434" i="22"/>
  <c r="B434" i="22"/>
  <c r="E410" i="22"/>
  <c r="E406" i="22"/>
  <c r="E381" i="22"/>
  <c r="E373" i="22"/>
  <c r="E365" i="22"/>
  <c r="B30" i="24"/>
  <c r="B22" i="24"/>
  <c r="B21" i="24" s="1"/>
  <c r="B10" i="24"/>
  <c r="B13" i="24"/>
  <c r="B17" i="24"/>
  <c r="B33" i="24"/>
  <c r="B37" i="24"/>
  <c r="B39" i="24"/>
  <c r="B29" i="24" l="1"/>
  <c r="B9" i="24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70" i="19"/>
  <c r="B71" i="19"/>
  <c r="B72" i="19"/>
  <c r="B73" i="19"/>
  <c r="B74" i="19"/>
  <c r="B75" i="19"/>
  <c r="B76" i="19"/>
  <c r="B77" i="19"/>
  <c r="B78" i="19"/>
  <c r="B79" i="19"/>
  <c r="B8" i="19"/>
  <c r="B81" i="19" l="1"/>
  <c r="B42" i="24"/>
  <c r="C147" i="22"/>
  <c r="B147" i="22"/>
  <c r="C46" i="22"/>
  <c r="C519" i="22" s="1"/>
  <c r="B46" i="22"/>
  <c r="B519" i="22" s="1"/>
  <c r="C41" i="22"/>
  <c r="B41" i="22"/>
  <c r="C145" i="22" l="1"/>
  <c r="B145" i="22"/>
  <c r="C79" i="22"/>
  <c r="B79" i="22"/>
  <c r="C69" i="22"/>
  <c r="B69" i="22"/>
  <c r="C97" i="22"/>
  <c r="B97" i="22"/>
  <c r="C95" i="22"/>
  <c r="B95" i="22"/>
  <c r="C77" i="22"/>
  <c r="B77" i="22"/>
  <c r="C71" i="22"/>
  <c r="B71" i="22"/>
  <c r="C67" i="22"/>
  <c r="B67" i="22"/>
  <c r="C91" i="22"/>
  <c r="B91" i="22"/>
  <c r="C87" i="22"/>
  <c r="B87" i="22"/>
  <c r="C73" i="22"/>
  <c r="B73" i="22"/>
  <c r="C103" i="22"/>
  <c r="B103" i="22"/>
  <c r="C123" i="22"/>
  <c r="B123" i="22"/>
  <c r="B119" i="22"/>
  <c r="C119" i="22"/>
  <c r="C121" i="22"/>
  <c r="B121" i="22"/>
  <c r="C117" i="22"/>
  <c r="B117" i="22"/>
  <c r="C125" i="22"/>
  <c r="B125" i="22"/>
  <c r="C109" i="22"/>
  <c r="B109" i="22"/>
  <c r="C107" i="22"/>
  <c r="B107" i="22"/>
  <c r="C101" i="22"/>
  <c r="B101" i="22"/>
  <c r="C48" i="22" l="1"/>
  <c r="B48" i="22"/>
  <c r="B197" i="22"/>
  <c r="C197" i="22"/>
  <c r="D197" i="22"/>
  <c r="B53" i="22"/>
  <c r="C53" i="22"/>
  <c r="E32" i="22"/>
  <c r="C32" i="22"/>
  <c r="C520" i="22" s="1"/>
  <c r="D32" i="22"/>
  <c r="B32" i="22"/>
  <c r="C30" i="22"/>
  <c r="D30" i="22"/>
  <c r="C29" i="22"/>
  <c r="D29" i="22"/>
  <c r="E29" i="22"/>
  <c r="C172" i="22" l="1"/>
  <c r="C174" i="22"/>
  <c r="C518" i="22" s="1"/>
  <c r="E174" i="22"/>
  <c r="E518" i="22" s="1"/>
  <c r="B174" i="22"/>
  <c r="B518" i="22" s="1"/>
  <c r="E226" i="22"/>
  <c r="D226" i="22"/>
  <c r="E389" i="22"/>
  <c r="C468" i="22"/>
  <c r="D468" i="22"/>
  <c r="E468" i="22"/>
  <c r="E516" i="22" s="1"/>
  <c r="B468" i="22"/>
  <c r="E515" i="22"/>
  <c r="C365" i="22"/>
  <c r="D365" i="22"/>
  <c r="B365" i="22"/>
  <c r="E245" i="22"/>
  <c r="C497" i="22"/>
  <c r="D497" i="22"/>
  <c r="B497" i="22"/>
  <c r="C439" i="22"/>
  <c r="D439" i="22"/>
  <c r="B439" i="22"/>
  <c r="C150" i="22"/>
  <c r="B150" i="22"/>
  <c r="D507" i="22"/>
  <c r="E488" i="22"/>
  <c r="C16" i="22"/>
  <c r="E16" i="22"/>
  <c r="B16" i="22"/>
  <c r="C139" i="22"/>
  <c r="B139" i="22"/>
  <c r="C129" i="22"/>
  <c r="B129" i="22"/>
  <c r="C207" i="22"/>
  <c r="D207" i="22"/>
  <c r="E207" i="22"/>
  <c r="C157" i="22"/>
  <c r="B157" i="22"/>
  <c r="C155" i="22"/>
  <c r="B155" i="22"/>
  <c r="C222" i="22"/>
  <c r="D222" i="22"/>
  <c r="B222" i="22"/>
  <c r="C211" i="22"/>
  <c r="C213" i="22"/>
  <c r="C217" i="22"/>
  <c r="B211" i="22"/>
  <c r="E484" i="22"/>
  <c r="C510" i="22"/>
  <c r="D510" i="22"/>
  <c r="B510" i="22"/>
  <c r="C397" i="22"/>
  <c r="D397" i="22"/>
  <c r="B397" i="22"/>
  <c r="E430" i="22"/>
  <c r="E353" i="22"/>
  <c r="E325" i="22"/>
  <c r="C164" i="22"/>
  <c r="C166" i="22" s="1"/>
  <c r="E164" i="22"/>
  <c r="E166" i="22" s="1"/>
  <c r="B164" i="22"/>
  <c r="B166" i="22" s="1"/>
  <c r="B23" i="22"/>
  <c r="B496" i="22"/>
  <c r="C23" i="22"/>
  <c r="C496" i="22"/>
  <c r="D23" i="22"/>
  <c r="C55" i="22"/>
  <c r="B55" i="22"/>
  <c r="E200" i="22"/>
  <c r="D496" i="22"/>
  <c r="D513" i="22" s="1"/>
  <c r="E172" i="22"/>
  <c r="B172" i="22"/>
  <c r="E495" i="22"/>
  <c r="C478" i="22"/>
  <c r="C475" i="22"/>
  <c r="C480" i="22"/>
  <c r="C484" i="22"/>
  <c r="C488" i="22"/>
  <c r="C8" i="22"/>
  <c r="C45" i="22"/>
  <c r="C44" i="22" s="1"/>
  <c r="C51" i="22"/>
  <c r="C57" i="22"/>
  <c r="C59" i="22"/>
  <c r="C61" i="22"/>
  <c r="C63" i="22"/>
  <c r="C65" i="22"/>
  <c r="C75" i="22"/>
  <c r="C81" i="22"/>
  <c r="C83" i="22"/>
  <c r="C85" i="22"/>
  <c r="C89" i="22"/>
  <c r="C93" i="22"/>
  <c r="C99" i="22"/>
  <c r="C105" i="22"/>
  <c r="C111" i="22"/>
  <c r="C113" i="22"/>
  <c r="C115" i="22"/>
  <c r="C127" i="22"/>
  <c r="C131" i="22"/>
  <c r="C133" i="22"/>
  <c r="C135" i="22"/>
  <c r="C137" i="22"/>
  <c r="C141" i="22"/>
  <c r="C149" i="22"/>
  <c r="C159" i="22"/>
  <c r="C161" i="22" s="1"/>
  <c r="C176" i="22"/>
  <c r="C178" i="22"/>
  <c r="C181" i="22"/>
  <c r="C184" i="22"/>
  <c r="C191" i="22"/>
  <c r="C194" i="22"/>
  <c r="C200" i="22"/>
  <c r="C203" i="22"/>
  <c r="C226" i="22"/>
  <c r="C229" i="22"/>
  <c r="C233" i="22"/>
  <c r="C237" i="22"/>
  <c r="C241" i="22"/>
  <c r="C245" i="22"/>
  <c r="C249" i="22"/>
  <c r="C253" i="22"/>
  <c r="C261" i="22"/>
  <c r="C265" i="22"/>
  <c r="C269" i="22"/>
  <c r="C273" i="22"/>
  <c r="C277" i="22"/>
  <c r="C281" i="22"/>
  <c r="C285" i="22"/>
  <c r="C289" i="22"/>
  <c r="C293" i="22"/>
  <c r="C297" i="22"/>
  <c r="C301" i="22"/>
  <c r="C305" i="22"/>
  <c r="C309" i="22"/>
  <c r="C313" i="22"/>
  <c r="C317" i="22"/>
  <c r="C321" i="22"/>
  <c r="C325" i="22"/>
  <c r="C329" i="22"/>
  <c r="C333" i="22"/>
  <c r="C337" i="22"/>
  <c r="C341" i="22"/>
  <c r="C345" i="22"/>
  <c r="C349" i="22"/>
  <c r="C353" i="22"/>
  <c r="C357" i="22"/>
  <c r="C361" i="22"/>
  <c r="C370" i="22"/>
  <c r="C373" i="22"/>
  <c r="C377" i="22"/>
  <c r="C381" i="22"/>
  <c r="C385" i="22"/>
  <c r="C389" i="22"/>
  <c r="C393" i="22"/>
  <c r="C402" i="22"/>
  <c r="C406" i="22"/>
  <c r="C410" i="22"/>
  <c r="C414" i="22"/>
  <c r="C418" i="22"/>
  <c r="C422" i="22"/>
  <c r="C426" i="22"/>
  <c r="C430" i="22"/>
  <c r="C444" i="22"/>
  <c r="C448" i="22"/>
  <c r="C458" i="22"/>
  <c r="C461" i="22"/>
  <c r="C473" i="22"/>
  <c r="C472" i="22" s="1"/>
  <c r="C501" i="22"/>
  <c r="D480" i="22"/>
  <c r="D484" i="22"/>
  <c r="D488" i="22"/>
  <c r="D8" i="22"/>
  <c r="D178" i="22"/>
  <c r="D181" i="22"/>
  <c r="D184" i="22"/>
  <c r="D191" i="22"/>
  <c r="D194" i="22"/>
  <c r="D200" i="22"/>
  <c r="D203" i="22"/>
  <c r="D213" i="22"/>
  <c r="D217" i="22"/>
  <c r="D229" i="22"/>
  <c r="D233" i="22"/>
  <c r="D237" i="22"/>
  <c r="D241" i="22"/>
  <c r="D245" i="22"/>
  <c r="D249" i="22"/>
  <c r="D253" i="22"/>
  <c r="D261" i="22"/>
  <c r="D265" i="22"/>
  <c r="D269" i="22"/>
  <c r="D273" i="22"/>
  <c r="D277" i="22"/>
  <c r="D281" i="22"/>
  <c r="D285" i="22"/>
  <c r="D289" i="22"/>
  <c r="D293" i="22"/>
  <c r="D297" i="22"/>
  <c r="D301" i="22"/>
  <c r="D305" i="22"/>
  <c r="D309" i="22"/>
  <c r="D313" i="22"/>
  <c r="D317" i="22"/>
  <c r="D321" i="22"/>
  <c r="D325" i="22"/>
  <c r="D329" i="22"/>
  <c r="D333" i="22"/>
  <c r="D337" i="22"/>
  <c r="D341" i="22"/>
  <c r="D345" i="22"/>
  <c r="D349" i="22"/>
  <c r="D353" i="22"/>
  <c r="D357" i="22"/>
  <c r="D361" i="22"/>
  <c r="D370" i="22"/>
  <c r="D373" i="22"/>
  <c r="D377" i="22"/>
  <c r="D381" i="22"/>
  <c r="D385" i="22"/>
  <c r="D389" i="22"/>
  <c r="D393" i="22"/>
  <c r="D402" i="22"/>
  <c r="D406" i="22"/>
  <c r="D410" i="22"/>
  <c r="D414" i="22"/>
  <c r="D418" i="22"/>
  <c r="D422" i="22"/>
  <c r="D426" i="22"/>
  <c r="D430" i="22"/>
  <c r="D444" i="22"/>
  <c r="D448" i="22"/>
  <c r="D458" i="22"/>
  <c r="D461" i="22"/>
  <c r="E194" i="22"/>
  <c r="E213" i="22"/>
  <c r="E221" i="22" s="1"/>
  <c r="E281" i="22"/>
  <c r="E444" i="22"/>
  <c r="E448" i="22"/>
  <c r="C495" i="22"/>
  <c r="C173" i="22"/>
  <c r="C38" i="22"/>
  <c r="C144" i="22"/>
  <c r="C162" i="22"/>
  <c r="C167" i="22"/>
  <c r="D495" i="22"/>
  <c r="E167" i="22"/>
  <c r="E173" i="22"/>
  <c r="B478" i="22"/>
  <c r="B475" i="22"/>
  <c r="B480" i="22"/>
  <c r="B484" i="22"/>
  <c r="B488" i="22"/>
  <c r="B8" i="22"/>
  <c r="B29" i="22"/>
  <c r="B34" i="22"/>
  <c r="B37" i="22" s="1"/>
  <c r="B45" i="22"/>
  <c r="B44" i="22" s="1"/>
  <c r="B51" i="22"/>
  <c r="B57" i="22"/>
  <c r="B59" i="22"/>
  <c r="B61" i="22"/>
  <c r="B63" i="22"/>
  <c r="B65" i="22"/>
  <c r="B75" i="22"/>
  <c r="B81" i="22"/>
  <c r="B83" i="22"/>
  <c r="B85" i="22"/>
  <c r="B89" i="22"/>
  <c r="B93" i="22"/>
  <c r="B99" i="22"/>
  <c r="B105" i="22"/>
  <c r="B111" i="22"/>
  <c r="B113" i="22"/>
  <c r="B115" i="22"/>
  <c r="B127" i="22"/>
  <c r="B131" i="22"/>
  <c r="B133" i="22"/>
  <c r="B135" i="22"/>
  <c r="B137" i="22"/>
  <c r="B141" i="22"/>
  <c r="B149" i="22"/>
  <c r="B159" i="22"/>
  <c r="B161" i="22" s="1"/>
  <c r="B176" i="22"/>
  <c r="B178" i="22"/>
  <c r="B181" i="22"/>
  <c r="B184" i="22"/>
  <c r="B191" i="22"/>
  <c r="B194" i="22"/>
  <c r="B200" i="22"/>
  <c r="B203" i="22"/>
  <c r="B213" i="22"/>
  <c r="B217" i="22"/>
  <c r="B226" i="22"/>
  <c r="B229" i="22"/>
  <c r="B233" i="22"/>
  <c r="B237" i="22"/>
  <c r="B241" i="22"/>
  <c r="B245" i="22"/>
  <c r="B249" i="22"/>
  <c r="B253" i="22"/>
  <c r="B261" i="22"/>
  <c r="B265" i="22"/>
  <c r="B269" i="22"/>
  <c r="B273" i="22"/>
  <c r="B277" i="22"/>
  <c r="B281" i="22"/>
  <c r="B285" i="22"/>
  <c r="B289" i="22"/>
  <c r="B293" i="22"/>
  <c r="B297" i="22"/>
  <c r="B301" i="22"/>
  <c r="B305" i="22"/>
  <c r="B309" i="22"/>
  <c r="B313" i="22"/>
  <c r="B317" i="22"/>
  <c r="B321" i="22"/>
  <c r="B325" i="22"/>
  <c r="B329" i="22"/>
  <c r="B333" i="22"/>
  <c r="B337" i="22"/>
  <c r="B341" i="22"/>
  <c r="B345" i="22"/>
  <c r="B349" i="22"/>
  <c r="B353" i="22"/>
  <c r="B357" i="22"/>
  <c r="B361" i="22"/>
  <c r="B370" i="22"/>
  <c r="B373" i="22"/>
  <c r="B377" i="22"/>
  <c r="B381" i="22"/>
  <c r="B385" i="22"/>
  <c r="B389" i="22"/>
  <c r="B393" i="22"/>
  <c r="B402" i="22"/>
  <c r="B406" i="22"/>
  <c r="B410" i="22"/>
  <c r="B414" i="22"/>
  <c r="B418" i="22"/>
  <c r="B422" i="22"/>
  <c r="B426" i="22"/>
  <c r="B430" i="22"/>
  <c r="B444" i="22"/>
  <c r="B448" i="22"/>
  <c r="B458" i="22"/>
  <c r="B461" i="22"/>
  <c r="B473" i="22"/>
  <c r="B472" i="22" s="1"/>
  <c r="B501" i="22"/>
  <c r="B495" i="22"/>
  <c r="B38" i="22"/>
  <c r="B30" i="22"/>
  <c r="B144" i="22"/>
  <c r="B162" i="22"/>
  <c r="B167" i="22"/>
  <c r="B173" i="22"/>
  <c r="B207" i="22"/>
  <c r="E39" i="22"/>
  <c r="E520" i="22" s="1"/>
  <c r="B39" i="22"/>
  <c r="B520" i="22" s="1"/>
  <c r="C208" i="22"/>
  <c r="C223" i="22"/>
  <c r="C498" i="22"/>
  <c r="D208" i="22"/>
  <c r="D498" i="22"/>
  <c r="E208" i="22"/>
  <c r="E223" i="22"/>
  <c r="E498" i="22"/>
  <c r="B208" i="22"/>
  <c r="B223" i="22"/>
  <c r="B498" i="22"/>
  <c r="C224" i="22"/>
  <c r="C499" i="22"/>
  <c r="D224" i="22"/>
  <c r="D499" i="22"/>
  <c r="B224" i="22"/>
  <c r="B499" i="22"/>
  <c r="C470" i="22"/>
  <c r="B470" i="22"/>
  <c r="B514" i="22" l="1"/>
  <c r="B143" i="22"/>
  <c r="C143" i="22"/>
  <c r="B512" i="22"/>
  <c r="D512" i="22"/>
  <c r="C514" i="22"/>
  <c r="D514" i="22"/>
  <c r="E514" i="22"/>
  <c r="E512" i="22"/>
  <c r="C512" i="22"/>
  <c r="C507" i="22"/>
  <c r="D516" i="22"/>
  <c r="E21" i="22"/>
  <c r="B507" i="22"/>
  <c r="D515" i="22"/>
  <c r="E494" i="22"/>
  <c r="D494" i="22"/>
  <c r="C494" i="22"/>
  <c r="C516" i="22"/>
  <c r="B516" i="22"/>
  <c r="B221" i="22"/>
  <c r="B515" i="22"/>
  <c r="C206" i="22"/>
  <c r="D206" i="22"/>
  <c r="D221" i="22"/>
  <c r="C515" i="22"/>
  <c r="B494" i="22"/>
  <c r="E206" i="22"/>
  <c r="B513" i="22"/>
  <c r="C221" i="22"/>
  <c r="B21" i="22"/>
  <c r="D464" i="22"/>
  <c r="B464" i="22"/>
  <c r="B206" i="22"/>
  <c r="E464" i="22"/>
  <c r="C21" i="22"/>
  <c r="C464" i="22"/>
  <c r="C513" i="22"/>
  <c r="D21" i="22"/>
  <c r="E511" i="22" l="1"/>
  <c r="D511" i="22"/>
  <c r="C511" i="22"/>
  <c r="B511" i="22"/>
</calcChain>
</file>

<file path=xl/sharedStrings.xml><?xml version="1.0" encoding="utf-8"?>
<sst xmlns="http://schemas.openxmlformats.org/spreadsheetml/2006/main" count="642" uniqueCount="246">
  <si>
    <t>Asignavimų valdytojas</t>
  </si>
  <si>
    <t>Iš viso</t>
  </si>
  <si>
    <t>Gamtos mokykla</t>
  </si>
  <si>
    <t>Kūno kultūros ir sporto centras</t>
  </si>
  <si>
    <t>Savivaldybės viešoji biblioteka</t>
  </si>
  <si>
    <t>Kraštotyros muziejus</t>
  </si>
  <si>
    <t>Lėlių vežimo teatras</t>
  </si>
  <si>
    <t>Teatras „Menas“</t>
  </si>
  <si>
    <t>Savivaldybės administracija</t>
  </si>
  <si>
    <t>Pradinė mokykla</t>
  </si>
  <si>
    <t>Jaunimo mokykla</t>
  </si>
  <si>
    <t>Skaistakalnio pagrindinė mokykla</t>
  </si>
  <si>
    <t>Moksleivių namai</t>
  </si>
  <si>
    <t>Pedagogų švietimo centras</t>
  </si>
  <si>
    <t>Savivaldybės institucijos ir įstaigos pavadinimas</t>
  </si>
  <si>
    <t>Dailės galerija</t>
  </si>
  <si>
    <t>Muzikos mokykla</t>
  </si>
  <si>
    <t>Dailės mokykla</t>
  </si>
  <si>
    <t>Suaugusiųjų mokymo centras</t>
  </si>
  <si>
    <t>Jaunuolių dienos centras</t>
  </si>
  <si>
    <t>Muzikinis teatras</t>
  </si>
  <si>
    <t>Pedagoginė-psichologinė tarnyba</t>
  </si>
  <si>
    <t>Socialinių paslaugų centras</t>
  </si>
  <si>
    <t>Koncertinė įstaiga  „Panevėžio garsas“</t>
  </si>
  <si>
    <t>Teatras ,,Menas"</t>
  </si>
  <si>
    <t>Futbolo akademija</t>
  </si>
  <si>
    <t>Lopšelis-darželis „Jūratė“</t>
  </si>
  <si>
    <t>Kultūros centras Panevėžio bendruomenių rūmai</t>
  </si>
  <si>
    <t>Lopšelis-darželis ,,Jūratė"</t>
  </si>
  <si>
    <t>Lopšelis-darželis ,,Aušra"</t>
  </si>
  <si>
    <t>Lopšelis-darželis ,,Vyturėlis"</t>
  </si>
  <si>
    <t>Lopšelis-darželis ,,Gintarėlis"</t>
  </si>
  <si>
    <t>Lopšelis-darželis ,,Sigutė"</t>
  </si>
  <si>
    <t>Lopšelis-darželis ,,Žilvinas"</t>
  </si>
  <si>
    <t>Lopšelis-darželis ,,Nykštukas"</t>
  </si>
  <si>
    <t>Lopšelis-darželis ,,Kastytis"</t>
  </si>
  <si>
    <t>Lopšelis-darželis ,,Varpelis"</t>
  </si>
  <si>
    <t>Lopšelis-darželis ,,Kregždutė"</t>
  </si>
  <si>
    <t>Lopšelis-darželis ,,Žvaigždutė"</t>
  </si>
  <si>
    <t>Lopšelis-darželis ,,Rugelis"</t>
  </si>
  <si>
    <t>Lopšelis-darželis ,,Dobilas"</t>
  </si>
  <si>
    <t>Lopšelis-darželis ,,Vaivorykštė"</t>
  </si>
  <si>
    <t>Lopšelis-darželis ,,Vaikystė"</t>
  </si>
  <si>
    <t>Lopšelis-darželis ,,Papartis"</t>
  </si>
  <si>
    <t>Lopšelis-darželis ,,Žilvitis"</t>
  </si>
  <si>
    <t>Lopšelis-darželis ,,Puriena"</t>
  </si>
  <si>
    <t>Lopšelis-darželis ,,Voveraitė"</t>
  </si>
  <si>
    <t>Lopšelis-darželis ,,Rūta"</t>
  </si>
  <si>
    <t>IŠ SAVIVALDYBĖS BIUDŽETO IŠLAIKOMŲ ĮSTAIGŲ PAJAMŲ UŽ TEIKIAMAS PASLAUGAS ĮMOKOS Į SAVIVALDYBĖS BIUDŽETĄ</t>
  </si>
  <si>
    <t>Koncertinė įstaiga ,,Panevėžio garsas"</t>
  </si>
  <si>
    <t>,,Nevėžio" pagrindinė mokykla</t>
  </si>
  <si>
    <t>Lopšelis-darželis ,,Diemedis"</t>
  </si>
  <si>
    <t>Kino centras ,,Garsas"</t>
  </si>
  <si>
    <t>Lopšelis-darželis ,,Žibutė"</t>
  </si>
  <si>
    <t xml:space="preserve">Savivaldybės administracija </t>
  </si>
  <si>
    <t>Lopšelis-darželis ,,Pušynėlis"</t>
  </si>
  <si>
    <t>Lopšelis-darželis ,,Pasaka"</t>
  </si>
  <si>
    <t xml:space="preserve">Regos centras „Linelis“ </t>
  </si>
  <si>
    <t>Kurčiųjų ir neprigirdinčiųjų pagrindinė mokykla</t>
  </si>
  <si>
    <t xml:space="preserve">     ASIGNAVIMAI PAGAL ASIGNAVIMŲ VALDYTOJUS IR PROGRAMAS</t>
  </si>
  <si>
    <t xml:space="preserve">         Savivaldybės biudžeto lėšos Administracijai</t>
  </si>
  <si>
    <t xml:space="preserve">         palūkanoms už paskolas ir kitus finansinius </t>
  </si>
  <si>
    <t>Iš viso  01 programai</t>
  </si>
  <si>
    <t>Iš viso  02 programai</t>
  </si>
  <si>
    <t>Iš viso  03 programai</t>
  </si>
  <si>
    <t xml:space="preserve">                                     01 SAVIVALDYBĖS VALDYMO  PROGRAMA</t>
  </si>
  <si>
    <t xml:space="preserve">                                   03 URBANISTINĖS PLĖTROS PROGRAMA</t>
  </si>
  <si>
    <r>
      <t xml:space="preserve">            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</si>
  <si>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>Iš viso  04 programai</t>
  </si>
  <si>
    <t xml:space="preserve">                    05 EKONOMINĖS PLĖTROS IR UŽIMTUMO SKATINIMO PROGRAMA</t>
  </si>
  <si>
    <t xml:space="preserve">Savivaldybės kontrolės ir audito tarnyba </t>
  </si>
  <si>
    <t>Iš jų: Savivaldybės  biudžeto lėšos Tarybai</t>
  </si>
  <si>
    <t xml:space="preserve">Savivaldybės administracijos Finansų ir biudžeto skyrius </t>
  </si>
  <si>
    <t>Iš jų: paskoloms grąžinti</t>
  </si>
  <si>
    <t xml:space="preserve">       Administracijos direktoriaus rezervui</t>
  </si>
  <si>
    <t>Iš jų: Savivaldybės biudžeto lėšos</t>
  </si>
  <si>
    <t>Iš jų:  Savivaldybės biudžeto lėšos</t>
  </si>
  <si>
    <t xml:space="preserve">                                06 SAVIVALDYBĖS TURTO VALDYMO PROGRAMA</t>
  </si>
  <si>
    <t>Iš viso  06 programai</t>
  </si>
  <si>
    <t>Iš viso  08 programai</t>
  </si>
  <si>
    <t xml:space="preserve">                               09 INFORMACINĖS VISUOMENĖS PLĖTROS PROGRAMA</t>
  </si>
  <si>
    <t>Iš viso  09 programai</t>
  </si>
  <si>
    <t>Iš viso  10 programai</t>
  </si>
  <si>
    <t>Iš viso  11 programai</t>
  </si>
  <si>
    <t xml:space="preserve">                                 12 KŪNO KULTŪROS IR SPORTO PROGRAMA</t>
  </si>
  <si>
    <t xml:space="preserve">          mokinio krepšelio lėšos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</si>
  <si>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</si>
  <si>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</si>
  <si>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</si>
  <si>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 xml:space="preserve">          įstaigų pajamos už paslaugas</t>
  </si>
  <si>
    <t>Regos centras ,,Linelis"</t>
  </si>
  <si>
    <t>5-oji gimnazija</t>
  </si>
  <si>
    <t>,,Vyturio" progimnazija</t>
  </si>
  <si>
    <t>Iš jų –  Savivaldybės biudžeto lėšos</t>
  </si>
  <si>
    <t>Iš jų – Savivaldybės biudžeto lėšos</t>
  </si>
  <si>
    <t>Iš viso 13 programai</t>
  </si>
  <si>
    <t>Iš viso 14 programai</t>
  </si>
  <si>
    <t xml:space="preserve">                                    15 SOCIALINĖS PARAMOS ĮGYVENDINIMO PROGRAMA</t>
  </si>
  <si>
    <t>Savivaldybės administracijos  Socialinės paramos skyrius</t>
  </si>
  <si>
    <t>Iš viso 15 programai</t>
  </si>
  <si>
    <t xml:space="preserve">                            16 VISUOMENĖS SVEIKATOS RĖMIMO SPECIALIOJI PROGRAMA</t>
  </si>
  <si>
    <t>Visuomenės sveikatos biuras</t>
  </si>
  <si>
    <t xml:space="preserve">       įstaigų pajamos už paslaugas</t>
  </si>
  <si>
    <t xml:space="preserve">       mokinio krepšelio lėšos</t>
  </si>
  <si>
    <t>,,Saulėtekio" progimnazija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</si>
  <si>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</si>
  <si>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</si>
  <si>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</si>
  <si>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</si>
  <si>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</si>
  <si>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</si>
  <si>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</si>
  <si>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</si>
  <si>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</si>
  <si>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</si>
  <si>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</si>
  <si>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</si>
  <si>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</si>
  <si>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</si>
  <si>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</si>
  <si>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</si>
  <si>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</si>
  <si>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</si>
  <si>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</si>
  <si>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</si>
  <si>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</si>
  <si>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</si>
  <si>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</si>
  <si>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</si>
  <si>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</si>
  <si>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</si>
  <si>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>Lopšelis-darželis ,,Riešutėlis"</t>
  </si>
  <si>
    <t xml:space="preserve">         valstybės biudžeto specialioji tikslinė  dotacija valstybinėms (valstybės perduotoms savivaldybėms) funkcijoms atlikti                                                                 </t>
  </si>
  <si>
    <t>Iš jų – valstybės biudžeto specialioji tikslinė dotacija valstybinėms (valstybės  perduotoms savivaldybėms) funkcijoms atlikti</t>
  </si>
  <si>
    <t xml:space="preserve">                                   14 VISUOMENĖS INICIATYVŲ SKATINIMO IR SAUGUMO                                                                                                                                       UŽTIKRINIMO PROGRAMA</t>
  </si>
  <si>
    <t>,,Minties" gimnazija</t>
  </si>
  <si>
    <t xml:space="preserve">įmokos už išlaikymą švietimo, socialinės apsaugos ir kitose įstaigose </t>
  </si>
  <si>
    <t xml:space="preserve">pajamos už prekes ir paslaugas </t>
  </si>
  <si>
    <t xml:space="preserve">        Mero fondui</t>
  </si>
  <si>
    <t xml:space="preserve">                              11 KULTŪROS IR MENO PROGRAMA</t>
  </si>
  <si>
    <t xml:space="preserve">  išlaidoms</t>
  </si>
  <si>
    <t>Iš jų:  valstybės biudžeto specialioji tikslinė dotacija regioninėms įstaigoms finansuoti</t>
  </si>
  <si>
    <t xml:space="preserve">         valstybės biudžeto specialioji tikslinė dotacija regioninėms įstaigoms finansuoti</t>
  </si>
  <si>
    <t xml:space="preserve">          valstybės biudžeto specialioji tikslinė dotacija regioninėms įstaigoms ir klasėms finansuoti</t>
  </si>
  <si>
    <t xml:space="preserve">        valstybės biudžeto specialioji tikslinė dotacija regioninėms įstaigoms ir klasėms finansuoti</t>
  </si>
  <si>
    <t>iš viso</t>
  </si>
  <si>
    <t xml:space="preserve">        įsipareigojimus mokėti</t>
  </si>
  <si>
    <t>Lopšelis-darželis ,,Draugystė"</t>
  </si>
  <si>
    <t xml:space="preserve">                 Iš viso 16 programai</t>
  </si>
  <si>
    <t>,,Šaltinio" progimnazija</t>
  </si>
  <si>
    <t>,,Žemynos"progimnazija</t>
  </si>
  <si>
    <t>Rožyno progimnazija</t>
  </si>
  <si>
    <t>„Žemynos“ progimnazija</t>
  </si>
  <si>
    <t xml:space="preserve">         valstybės biudžeto specialioji tikslinė dotacija regioninėms klasėms finansuoti</t>
  </si>
  <si>
    <t xml:space="preserve">                                        07 BŪSTO PROGRAMA</t>
  </si>
  <si>
    <t>Iš viso 05 programai</t>
  </si>
  <si>
    <t>Iš viso  07 programai</t>
  </si>
  <si>
    <t>Lopšelis-darželis „Draugystė“</t>
  </si>
  <si>
    <t>„Šaltinio“ progimnazija</t>
  </si>
  <si>
    <t xml:space="preserve">          Valstybės investicijų programoje numatytoms  kapitalo investicijoms finansuoti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</si>
  <si>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</si>
  <si>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 xml:space="preserve">        paskolų lėšos investicijų projektams įgyvendinti</t>
  </si>
  <si>
    <t xml:space="preserve">                              10 MIESTO INFRASTRUKTŪROS OBJEKTŲ PLĖTROS,                            MODERNIZAVIMO, PRIEŽIŪROS IR INVESTICIJŲ PROJEKTŲ PROGRAMA</t>
  </si>
  <si>
    <t xml:space="preserve">            mokinio krepšelio lėšos </t>
  </si>
  <si>
    <t>Specialioji mokykla-daugiafunkcis centras</t>
  </si>
  <si>
    <t>,,Šviesos" specialiojo ugdymo centras</t>
  </si>
  <si>
    <t xml:space="preserve">          valstybės biudžeto specialioji tikslinė dotacija regioninėms  klasėms finansuoti</t>
  </si>
  <si>
    <t xml:space="preserve">         valstybės biudžeto specialioji tikslinė dotacija regioninėms mokykloms finansuoti</t>
  </si>
  <si>
    <t>turtui įsigyti  ir finansi-niams įsipareigoji-mams vykdyti</t>
  </si>
  <si>
    <t>Iš jų – Savivaldybės  biudžeto lėšos</t>
  </si>
  <si>
    <t>Kastyčio Ramanausko lopšelis-darželis</t>
  </si>
  <si>
    <t>Lopšelis-darželis ,,Taika"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</si>
  <si>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</si>
  <si>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</si>
  <si>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</si>
  <si>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</si>
  <si>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</si>
  <si>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,,Šviesos" specialiojo ugdymo centras</t>
  </si>
  <si>
    <t xml:space="preserve">Kastyčio Ramanausko lopšelis-darželis </t>
  </si>
  <si>
    <t xml:space="preserve">        valstybės lėšos vietinės reikšmės keliams (gatvėms) tiesti, taisyti, prižiūrėti ir saugaus eismo sąlygoms užtikrinti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</si>
  <si>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</si>
  <si>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valstybės biudžeto specialioji tikslinė dotacija  valstybinėms (valstybės perduotoms savivaldybėms) funkcijoms atlikti                                                                 </t>
  </si>
  <si>
    <t>Iš jų – valstybės biudžeto specialioji tikslinė dotacija valstybinėms (valstybės perduotoms savivaldybėms) funkcijoms atlikti</t>
  </si>
  <si>
    <t xml:space="preserve">         valstybės biudžeto specialioji tikslinė  dotacija                  Administracijai valstybinėms (valstybės perduotoms savivaldybėms) funkcijoms atlikti                                                                 </t>
  </si>
  <si>
    <t xml:space="preserve">       perduotoms skoloms bankams sumokėti</t>
  </si>
  <si>
    <t xml:space="preserve">         paskolos lėšos</t>
  </si>
  <si>
    <t>Iš jų – įstaigos pajamos už paslaugas</t>
  </si>
  <si>
    <t xml:space="preserve">        paskolos lėšos</t>
  </si>
  <si>
    <t xml:space="preserve">                               08 RINKODAROS, TURIZMO IR VIEŠŲJŲ RYŠIŲ PROGRAMA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</si>
  <si>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</si>
  <si>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>,,Aušros" progimnazija</t>
  </si>
  <si>
    <t>,,Vilties" progimnazija</t>
  </si>
  <si>
    <t>Senvagės progimnazija</t>
  </si>
  <si>
    <t>„Ąžuolo“ progimnazija</t>
  </si>
  <si>
    <t>,,Ąžuolo" progimnazija</t>
  </si>
  <si>
    <t>,,Žemynos" progimnazija</t>
  </si>
  <si>
    <t xml:space="preserve">           valstybės biudžeto lėšos</t>
  </si>
  <si>
    <t>Pajamų pavadinimas</t>
  </si>
  <si>
    <t>MOKESČIAI</t>
  </si>
  <si>
    <t>Pajamų ir pelno mokesčiai</t>
  </si>
  <si>
    <t>Gyventojų pajamų mokestis savivaldybių išlaidų struktūros skirtumams išlyginti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</si>
  <si>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</si>
  <si>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</si>
  <si>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</si>
  <si>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</si>
  <si>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</si>
  <si>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</si>
  <si>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</si>
  <si>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</si>
  <si>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</si>
  <si>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>Speciali tikslinė dotacija</t>
  </si>
  <si>
    <t xml:space="preserve">Valstybinėms (valstybės perduotoms savivaldybėms) funkcijoms atlikti       </t>
  </si>
  <si>
    <t>Mokinio krepšeliui finansuoti</t>
  </si>
  <si>
    <t>KITOS PAJAMOS</t>
  </si>
  <si>
    <t>Turto pajamos</t>
  </si>
  <si>
    <t xml:space="preserve">Nuomos mokestis už valstybinę žemę </t>
  </si>
  <si>
    <t>Mokesčiai už valstybinius gamtos išteklius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</si>
  <si>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</si>
  <si>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</si>
  <si>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</si>
  <si>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</si>
  <si>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Kitos neišvardytos pajamos</t>
  </si>
  <si>
    <t>Materialiojo ir nematerialiojo turto realizavimo pajamos</t>
  </si>
  <si>
    <t>Iš viso pajamų</t>
  </si>
  <si>
    <t xml:space="preserve">        PANEVĖŽIO MIESTO SAVIVALDYBĖS 2016 METŲ BIUDŽETAS           </t>
  </si>
  <si>
    <t>Valstybės investicijų 2016–2018 metų programoje numatytoms kapitalo investicijoms finansuoti</t>
  </si>
  <si>
    <t>Valstybės lėšos vietinės reikšmės keliams (gatvėms) tiesti, taisyti, prižiūrėti ir saugaus eismo sąlygoms užtikrinti</t>
  </si>
  <si>
    <t>Kita tikslinė dotacija</t>
  </si>
  <si>
    <t xml:space="preserve">        valstybės biudžeto specialioji tikslinė dotacija regioninėms įstaigoms finansuoti</t>
  </si>
  <si>
    <t xml:space="preserve">       valstybės biudžeto specialioji tikslinė  dotacija valstybinėms (valstybės perduotoms savivaldybėms) funkcijoms atlikti                                                                 </t>
  </si>
  <si>
    <t xml:space="preserve">        valstybės biudžeto lėšos </t>
  </si>
  <si>
    <t xml:space="preserve">        įstaigos pajamos už paslaugas</t>
  </si>
  <si>
    <t xml:space="preserve">          valstybės biudžeto lėšos</t>
  </si>
  <si>
    <t xml:space="preserve">Gyventojų pajamų mokestis </t>
  </si>
  <si>
    <t>Iš viso pajamų (tūkst. Eur)</t>
  </si>
  <si>
    <t>Iš jų  (tūkst. Eur)</t>
  </si>
  <si>
    <t>Iš viso (tūkst. Eur)</t>
  </si>
  <si>
    <t>iš jų darbo užmokesčiui</t>
  </si>
  <si>
    <r>
      <t xml:space="preserve">                                   </t>
    </r>
    <r>
      <rPr>
        <b/>
        <sz val="11"/>
        <rFont val="Times New Roman"/>
        <family val="1"/>
        <charset val="186"/>
      </rPr>
      <t>02 INVESTICIJŲ PROJEKTŲ PROGRAMA</t>
    </r>
  </si>
  <si>
    <t xml:space="preserve">       Valstybės investicijų programoje numatytoms kapitalo investicijoms</t>
  </si>
  <si>
    <t xml:space="preserve">         valstybės biudžeto specialioji tikslinė dotacija valstybinėms (valstybės perduotoms savivaldybėms) funkcijoms atlikti</t>
  </si>
  <si>
    <t>Mokykloms (klasėms), skirtoms šalies (regiono) mokiniams, turintiems specialiųjų ugdymosi poreikių, ir kitoms Savivaldybei perduotoms įstaigoms išlaikyti</t>
  </si>
  <si>
    <t>Raimundo Sargūno sporto gimnazija</t>
  </si>
  <si>
    <t xml:space="preserve">                Iš viso </t>
  </si>
  <si>
    <t>32190,3</t>
  </si>
  <si>
    <t>Iš viso asignavimų (iš išlaidų atėmus paskolų grąžinimą)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</si>
</sst>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10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1"/>
      <color indexed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/>
    <xf numFmtId="0" fontId="10" fillId="0" borderId="0" xfId="0" applyFont="1"/>
    <xf numFmtId="0" fontId="11" fillId="0" borderId="0" xfId="0" applyFont="1"/>
    <xf numFmtId="164" fontId="6" fillId="0" borderId="2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4" fillId="0" borderId="0" xfId="0" applyFont="1"/>
    <xf numFmtId="164" fontId="6" fillId="0" borderId="1" xfId="0" applyNumberFormat="1" applyFont="1" applyBorder="1"/>
    <xf numFmtId="164" fontId="6" fillId="0" borderId="4" xfId="0" applyNumberFormat="1" applyFont="1" applyBorder="1" applyAlignment="1">
      <alignment horizontal="right" vertical="center" wrapText="1"/>
    </xf>
    <xf numFmtId="0" fontId="0" fillId="0" borderId="0" xfId="0" applyAlignment="1"/>
    <xf numFmtId="0" fontId="14" fillId="0" borderId="5" xfId="0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7" fillId="0" borderId="4" xfId="0" applyNumberFormat="1" applyFont="1" applyBorder="1" applyAlignment="1">
      <alignment horizontal="right" vertical="center" wrapText="1"/>
    </xf>
    <xf numFmtId="2" fontId="8" fillId="0" borderId="0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164" fontId="6" fillId="0" borderId="2" xfId="0" applyNumberFormat="1" applyFont="1" applyBorder="1"/>
    <xf numFmtId="164" fontId="7" fillId="0" borderId="3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7" fillId="0" borderId="4" xfId="0" applyNumberFormat="1" applyFont="1" applyBorder="1"/>
    <xf numFmtId="164" fontId="7" fillId="0" borderId="4" xfId="0" applyNumberFormat="1" applyFont="1" applyBorder="1" applyAlignment="1">
      <alignment horizontal="right"/>
    </xf>
    <xf numFmtId="0" fontId="14" fillId="0" borderId="5" xfId="0" applyFont="1" applyBorder="1"/>
    <xf numFmtId="49" fontId="6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4" fillId="0" borderId="7" xfId="0" applyFont="1" applyBorder="1"/>
    <xf numFmtId="0" fontId="14" fillId="0" borderId="10" xfId="0" applyFont="1" applyBorder="1"/>
    <xf numFmtId="0" fontId="14" fillId="0" borderId="2" xfId="0" applyFont="1" applyBorder="1"/>
    <xf numFmtId="0" fontId="14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1" fillId="0" borderId="0" xfId="0" applyFont="1"/>
    <xf numFmtId="0" fontId="19" fillId="0" borderId="0" xfId="0" applyFont="1"/>
    <xf numFmtId="0" fontId="24" fillId="0" borderId="1" xfId="0" applyFont="1" applyBorder="1" applyAlignment="1">
      <alignment vertical="top" wrapText="1"/>
    </xf>
    <xf numFmtId="164" fontId="12" fillId="0" borderId="1" xfId="0" applyNumberFormat="1" applyFont="1" applyBorder="1"/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4" fillId="0" borderId="5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wrapText="1"/>
    </xf>
    <xf numFmtId="164" fontId="15" fillId="0" borderId="7" xfId="0" applyNumberFormat="1" applyFont="1" applyBorder="1" applyAlignment="1">
      <alignment horizontal="righ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wrapText="1"/>
    </xf>
    <xf numFmtId="164" fontId="25" fillId="0" borderId="5" xfId="0" applyNumberFormat="1" applyFont="1" applyBorder="1" applyAlignment="1">
      <alignment horizontal="left" vertical="center" wrapText="1"/>
    </xf>
    <xf numFmtId="164" fontId="26" fillId="0" borderId="7" xfId="0" applyNumberFormat="1" applyFont="1" applyBorder="1" applyAlignment="1">
      <alignment horizontal="right" vertical="center" wrapText="1"/>
    </xf>
    <xf numFmtId="164" fontId="26" fillId="0" borderId="1" xfId="0" applyNumberFormat="1" applyFont="1" applyBorder="1" applyAlignment="1">
      <alignment horizontal="right" vertical="center" wrapText="1"/>
    </xf>
    <xf numFmtId="164" fontId="12" fillId="0" borderId="11" xfId="0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wrapText="1"/>
    </xf>
    <xf numFmtId="164" fontId="14" fillId="0" borderId="9" xfId="0" applyNumberFormat="1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wrapText="1"/>
    </xf>
    <xf numFmtId="164" fontId="12" fillId="0" borderId="3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wrapText="1"/>
    </xf>
    <xf numFmtId="164" fontId="6" fillId="0" borderId="7" xfId="0" applyNumberFormat="1" applyFont="1" applyBorder="1" applyAlignment="1">
      <alignment horizontal="right" vertical="center" wrapText="1"/>
    </xf>
    <xf numFmtId="164" fontId="14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4" fontId="14" fillId="0" borderId="3" xfId="0" applyNumberFormat="1" applyFont="1" applyBorder="1" applyAlignment="1">
      <alignment wrapText="1"/>
    </xf>
    <xf numFmtId="164" fontId="7" fillId="0" borderId="8" xfId="0" applyNumberFormat="1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 wrapText="1"/>
    </xf>
    <xf numFmtId="164" fontId="14" fillId="0" borderId="0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vertical="center" wrapText="1"/>
    </xf>
    <xf numFmtId="164" fontId="26" fillId="0" borderId="1" xfId="0" applyNumberFormat="1" applyFont="1" applyBorder="1"/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4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7" fillId="0" borderId="9" xfId="0" applyNumberFormat="1" applyFont="1" applyBorder="1" applyAlignment="1"/>
    <xf numFmtId="164" fontId="6" fillId="0" borderId="4" xfId="0" applyNumberFormat="1" applyFont="1" applyBorder="1"/>
    <xf numFmtId="164" fontId="22" fillId="0" borderId="3" xfId="0" applyNumberFormat="1" applyFont="1" applyBorder="1" applyAlignment="1">
      <alignment horizontal="left" vertical="center" wrapText="1"/>
    </xf>
    <xf numFmtId="164" fontId="17" fillId="0" borderId="2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top" wrapText="1"/>
    </xf>
    <xf numFmtId="164" fontId="18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2" fillId="0" borderId="1" xfId="0" applyNumberFormat="1" applyFont="1" applyBorder="1"/>
    <xf numFmtId="164" fontId="6" fillId="0" borderId="11" xfId="0" applyNumberFormat="1" applyFont="1" applyBorder="1"/>
    <xf numFmtId="164" fontId="7" fillId="0" borderId="6" xfId="0" applyNumberFormat="1" applyFont="1" applyBorder="1"/>
    <xf numFmtId="164" fontId="14" fillId="0" borderId="3" xfId="0" applyNumberFormat="1" applyFont="1" applyBorder="1"/>
    <xf numFmtId="164" fontId="7" fillId="0" borderId="9" xfId="0" applyNumberFormat="1" applyFont="1" applyBorder="1"/>
    <xf numFmtId="164" fontId="23" fillId="0" borderId="5" xfId="0" applyNumberFormat="1" applyFont="1" applyBorder="1"/>
    <xf numFmtId="164" fontId="7" fillId="0" borderId="10" xfId="0" applyNumberFormat="1" applyFont="1" applyBorder="1"/>
    <xf numFmtId="164" fontId="14" fillId="0" borderId="5" xfId="0" applyNumberFormat="1" applyFont="1" applyBorder="1"/>
    <xf numFmtId="164" fontId="12" fillId="0" borderId="7" xfId="0" applyNumberFormat="1" applyFont="1" applyBorder="1"/>
    <xf numFmtId="0" fontId="14" fillId="0" borderId="0" xfId="0" applyFont="1" applyBorder="1" applyAlignment="1">
      <alignment horizontal="left" vertical="center" wrapText="1"/>
    </xf>
    <xf numFmtId="164" fontId="28" fillId="0" borderId="1" xfId="0" applyNumberFormat="1" applyFont="1" applyBorder="1" applyAlignment="1">
      <alignment horizontal="right" vertical="center" wrapText="1"/>
    </xf>
    <xf numFmtId="164" fontId="27" fillId="0" borderId="1" xfId="0" applyNumberFormat="1" applyFont="1" applyBorder="1"/>
    <xf numFmtId="0" fontId="27" fillId="0" borderId="0" xfId="0" applyFont="1"/>
    <xf numFmtId="164" fontId="29" fillId="0" borderId="7" xfId="0" applyNumberFormat="1" applyFont="1" applyBorder="1" applyAlignment="1">
      <alignment horizontal="right" vertical="center" wrapText="1"/>
    </xf>
    <xf numFmtId="164" fontId="30" fillId="0" borderId="5" xfId="0" applyNumberFormat="1" applyFont="1" applyBorder="1" applyAlignment="1">
      <alignment horizontal="left" vertical="center" wrapText="1"/>
    </xf>
    <xf numFmtId="164" fontId="30" fillId="0" borderId="3" xfId="0" applyNumberFormat="1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1" xfId="0" applyFont="1" applyBorder="1"/>
    <xf numFmtId="49" fontId="7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164" fontId="0" fillId="0" borderId="4" xfId="0" applyNumberFormat="1" applyBorder="1" applyAlignment="1"/>
    <xf numFmtId="164" fontId="7" fillId="0" borderId="9" xfId="0" applyNumberFormat="1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left" vertical="center" wrapText="1"/>
    </xf>
    <xf numFmtId="164" fontId="0" fillId="0" borderId="7" xfId="0" applyNumberFormat="1" applyBorder="1" applyAlignment="1"/>
    <xf numFmtId="164" fontId="7" fillId="0" borderId="10" xfId="0" applyNumberFormat="1" applyFont="1" applyBorder="1" applyAlignment="1">
      <alignment horizontal="left" vertical="center" wrapText="1"/>
    </xf>
    <xf numFmtId="164" fontId="16" fillId="0" borderId="4" xfId="0" applyNumberFormat="1" applyFont="1" applyBorder="1" applyAlignment="1"/>
    <xf numFmtId="164" fontId="16" fillId="0" borderId="7" xfId="0" applyNumberFormat="1" applyFont="1" applyBorder="1" applyAlignment="1"/>
    <xf numFmtId="164" fontId="7" fillId="0" borderId="8" xfId="0" applyNumberFormat="1" applyFont="1" applyBorder="1" applyAlignment="1">
      <alignment horizontal="left" vertical="center" wrapText="1"/>
    </xf>
    <xf numFmtId="164" fontId="20" fillId="0" borderId="4" xfId="0" applyNumberFormat="1" applyFont="1" applyBorder="1" applyAlignment="1">
      <alignment vertical="center" wrapText="1"/>
    </xf>
    <xf numFmtId="164" fontId="20" fillId="0" borderId="7" xfId="0" applyNumberFormat="1" applyFont="1" applyBorder="1" applyAlignment="1">
      <alignment vertical="center" wrapText="1"/>
    </xf>
    <xf numFmtId="0" fontId="0" fillId="0" borderId="0" xfId="0" applyAlignment="1"/>
    <xf numFmtId="164" fontId="6" fillId="0" borderId="10" xfId="0" applyNumberFormat="1" applyFont="1" applyBorder="1" applyAlignment="1">
      <alignment horizontal="left" vertical="center" wrapText="1"/>
    </xf>
    <xf numFmtId="164" fontId="19" fillId="0" borderId="4" xfId="0" applyNumberFormat="1" applyFont="1" applyBorder="1" applyAlignment="1">
      <alignment wrapText="1"/>
    </xf>
    <xf numFmtId="164" fontId="19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6" fillId="0" borderId="4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38100</xdr:rowOff>
    </xdr:from>
    <xdr:to>
      <xdr:col>4</xdr:col>
      <xdr:colOff>447675</xdr:colOff>
      <xdr:row>0</xdr:row>
      <xdr:rowOff>971550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3714750" y="38100"/>
          <a:ext cx="1838325" cy="933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2016 m. vasario    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  <xdr:twoCellAnchor>
    <xdr:from>
      <xdr:col>0</xdr:col>
      <xdr:colOff>1685925</xdr:colOff>
      <xdr:row>84</xdr:row>
      <xdr:rowOff>76200</xdr:rowOff>
    </xdr:from>
    <xdr:to>
      <xdr:col>0</xdr:col>
      <xdr:colOff>2924175</xdr:colOff>
      <xdr:row>84</xdr:row>
      <xdr:rowOff>76200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1685925" y="18649950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571500</xdr:colOff>
      <xdr:row>0</xdr:row>
      <xdr:rowOff>895350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2016 m. vasario    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0</xdr:col>
      <xdr:colOff>2390775</xdr:colOff>
      <xdr:row>522</xdr:row>
      <xdr:rowOff>28575</xdr:rowOff>
    </xdr:from>
    <xdr:to>
      <xdr:col>1</xdr:col>
      <xdr:colOff>466725</xdr:colOff>
      <xdr:row>522</xdr:row>
      <xdr:rowOff>28575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2390775" y="1182338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3600450</xdr:colOff>
      <xdr:row>0</xdr:row>
      <xdr:rowOff>76200</xdr:rowOff>
    </xdr:from>
    <xdr:to>
      <xdr:col>2</xdr:col>
      <xdr:colOff>28575</xdr:colOff>
      <xdr:row>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00450" y="76200"/>
          <a:ext cx="1971675" cy="809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2016 m.  vasario      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opLeftCell="A61" workbookViewId="0">
      <selection activeCell="G69" sqref="G69"/>
    </sheetView>
  </sheetViews>
  <sheetFormatPr defaultRowHeight="13.2" x14ac:dyDescent="0.25"/>
  <cols>
    <col min="1" max="1" width="43.88671875" customWidth="1"/>
    <col min="2" max="2" width="11.44140625" customWidth="1"/>
    <col min="3" max="3" width="11.109375" customWidth="1"/>
    <col min="4" max="4" width="10.109375" customWidth="1"/>
    <col min="5" max="5" width="11.109375" customWidth="1"/>
  </cols>
  <sheetData>
    <row r="1" spans="1:7" ht="63" customHeight="1" x14ac:dyDescent="0.25">
      <c r="A1" s="15"/>
      <c r="B1" s="15"/>
      <c r="C1" s="15"/>
      <c r="D1" s="15"/>
      <c r="E1" s="15"/>
    </row>
    <row r="2" spans="1:7" ht="45.75" customHeight="1" x14ac:dyDescent="0.25">
      <c r="A2" s="149" t="s">
        <v>48</v>
      </c>
      <c r="B2" s="149"/>
      <c r="C2" s="149"/>
      <c r="D2" s="149"/>
      <c r="E2" s="15"/>
    </row>
    <row r="3" spans="1:7" hidden="1" x14ac:dyDescent="0.25">
      <c r="A3" s="15"/>
      <c r="B3" s="15"/>
      <c r="C3" s="15"/>
      <c r="D3" s="15"/>
      <c r="E3" s="15"/>
    </row>
    <row r="4" spans="1:7" x14ac:dyDescent="0.25">
      <c r="A4" s="15"/>
      <c r="B4" s="15"/>
      <c r="C4" s="15"/>
      <c r="D4" s="15"/>
      <c r="E4" s="15"/>
    </row>
    <row r="5" spans="1:7" ht="15.6" x14ac:dyDescent="0.3">
      <c r="A5" s="38"/>
      <c r="B5" s="39"/>
      <c r="C5" s="40" t="s">
        <v>189</v>
      </c>
      <c r="D5" s="40"/>
      <c r="E5" s="37"/>
    </row>
    <row r="6" spans="1:7" ht="45.75" customHeight="1" x14ac:dyDescent="0.25">
      <c r="A6" s="150" t="s">
        <v>14</v>
      </c>
      <c r="B6" s="41" t="s">
        <v>234</v>
      </c>
      <c r="C6" s="152" t="s">
        <v>136</v>
      </c>
      <c r="D6" s="154" t="s">
        <v>137</v>
      </c>
      <c r="E6" s="31"/>
    </row>
    <row r="7" spans="1:7" ht="105" customHeight="1" x14ac:dyDescent="0.25">
      <c r="A7" s="151"/>
      <c r="B7" s="42"/>
      <c r="C7" s="153"/>
      <c r="D7" s="155"/>
      <c r="E7" s="42" t="s">
        <v>160</v>
      </c>
    </row>
    <row r="8" spans="1:7" ht="18.75" customHeight="1" x14ac:dyDescent="0.25">
      <c r="A8" s="43" t="s">
        <v>8</v>
      </c>
      <c r="B8" s="122">
        <f>C8+D8+E8</f>
        <v>206.3</v>
      </c>
      <c r="C8" s="123"/>
      <c r="D8" s="124"/>
      <c r="E8" s="125">
        <v>206.3</v>
      </c>
    </row>
    <row r="9" spans="1:7" ht="15.6" x14ac:dyDescent="0.25">
      <c r="A9" s="1" t="s">
        <v>3</v>
      </c>
      <c r="B9" s="122">
        <f t="shared" ref="B9:B73" si="0">C9+D9+E9</f>
        <v>110</v>
      </c>
      <c r="C9" s="126">
        <v>50</v>
      </c>
      <c r="D9" s="126"/>
      <c r="E9" s="127">
        <v>60</v>
      </c>
      <c r="G9" s="18"/>
    </row>
    <row r="10" spans="1:7" ht="15.6" x14ac:dyDescent="0.25">
      <c r="A10" s="1" t="s">
        <v>25</v>
      </c>
      <c r="B10" s="122">
        <f t="shared" si="0"/>
        <v>33</v>
      </c>
      <c r="C10" s="126">
        <v>20</v>
      </c>
      <c r="D10" s="126">
        <v>3</v>
      </c>
      <c r="E10" s="128">
        <v>10</v>
      </c>
    </row>
    <row r="11" spans="1:7" ht="15.6" x14ac:dyDescent="0.25">
      <c r="A11" s="1" t="s">
        <v>4</v>
      </c>
      <c r="B11" s="122">
        <f t="shared" si="0"/>
        <v>2.6</v>
      </c>
      <c r="C11" s="126"/>
      <c r="D11" s="126">
        <v>2.6</v>
      </c>
      <c r="E11" s="128"/>
    </row>
    <row r="12" spans="1:7" ht="15.6" x14ac:dyDescent="0.25">
      <c r="A12" s="1" t="s">
        <v>5</v>
      </c>
      <c r="B12" s="122">
        <f t="shared" si="0"/>
        <v>3.5</v>
      </c>
      <c r="C12" s="126"/>
      <c r="D12" s="126">
        <v>3.5</v>
      </c>
      <c r="E12" s="128"/>
    </row>
    <row r="13" spans="1:7" ht="15.6" x14ac:dyDescent="0.25">
      <c r="A13" s="1" t="s">
        <v>15</v>
      </c>
      <c r="B13" s="122">
        <f t="shared" si="0"/>
        <v>5.8</v>
      </c>
      <c r="C13" s="126"/>
      <c r="D13" s="126">
        <v>5.5</v>
      </c>
      <c r="E13" s="128">
        <v>0.3</v>
      </c>
    </row>
    <row r="14" spans="1:7" ht="15.6" x14ac:dyDescent="0.25">
      <c r="A14" s="1" t="s">
        <v>7</v>
      </c>
      <c r="B14" s="122">
        <f t="shared" si="0"/>
        <v>29</v>
      </c>
      <c r="C14" s="126"/>
      <c r="D14" s="126">
        <v>29</v>
      </c>
      <c r="E14" s="128"/>
    </row>
    <row r="15" spans="1:7" ht="15.6" x14ac:dyDescent="0.25">
      <c r="A15" s="44" t="s">
        <v>20</v>
      </c>
      <c r="B15" s="122">
        <f t="shared" si="0"/>
        <v>40.299999999999997</v>
      </c>
      <c r="C15" s="129"/>
      <c r="D15" s="129">
        <v>34.5</v>
      </c>
      <c r="E15" s="128">
        <v>5.8</v>
      </c>
    </row>
    <row r="16" spans="1:7" ht="15.6" x14ac:dyDescent="0.25">
      <c r="A16" s="1" t="s">
        <v>6</v>
      </c>
      <c r="B16" s="122">
        <f t="shared" si="0"/>
        <v>17.600000000000001</v>
      </c>
      <c r="C16" s="126"/>
      <c r="D16" s="126">
        <v>17.600000000000001</v>
      </c>
      <c r="E16" s="128"/>
    </row>
    <row r="17" spans="1:5" ht="15.6" x14ac:dyDescent="0.25">
      <c r="A17" s="1" t="s">
        <v>23</v>
      </c>
      <c r="B17" s="122">
        <f t="shared" si="0"/>
        <v>14.5</v>
      </c>
      <c r="C17" s="126"/>
      <c r="D17" s="126">
        <v>14.4</v>
      </c>
      <c r="E17" s="128">
        <v>0.1</v>
      </c>
    </row>
    <row r="18" spans="1:5" ht="31.2" x14ac:dyDescent="0.25">
      <c r="A18" s="45" t="s">
        <v>27</v>
      </c>
      <c r="B18" s="122">
        <f t="shared" si="0"/>
        <v>104.30000000000001</v>
      </c>
      <c r="C18" s="130"/>
      <c r="D18" s="130">
        <v>62.6</v>
      </c>
      <c r="E18" s="128">
        <v>41.7</v>
      </c>
    </row>
    <row r="19" spans="1:5" ht="15.6" x14ac:dyDescent="0.25">
      <c r="A19" s="46" t="s">
        <v>52</v>
      </c>
      <c r="B19" s="122">
        <f t="shared" si="0"/>
        <v>87</v>
      </c>
      <c r="C19" s="130"/>
      <c r="D19" s="126">
        <v>79.599999999999994</v>
      </c>
      <c r="E19" s="128">
        <v>7.4</v>
      </c>
    </row>
    <row r="20" spans="1:5" ht="15.6" x14ac:dyDescent="0.3">
      <c r="A20" s="2" t="s">
        <v>157</v>
      </c>
      <c r="B20" s="122">
        <f t="shared" si="0"/>
        <v>77.8</v>
      </c>
      <c r="C20" s="126">
        <v>74.099999999999994</v>
      </c>
      <c r="D20" s="126">
        <v>3.3</v>
      </c>
      <c r="E20" s="128">
        <v>0.4</v>
      </c>
    </row>
    <row r="21" spans="1:5" ht="15.6" x14ac:dyDescent="0.3">
      <c r="A21" s="2" t="s">
        <v>106</v>
      </c>
      <c r="B21" s="122">
        <f t="shared" si="0"/>
        <v>31.400000000000002</v>
      </c>
      <c r="C21" s="126">
        <v>30.3</v>
      </c>
      <c r="D21" s="126">
        <v>1.1000000000000001</v>
      </c>
      <c r="E21" s="128"/>
    </row>
    <row r="22" spans="1:5" ht="15.6" x14ac:dyDescent="0.3">
      <c r="A22" s="2" t="s">
        <v>26</v>
      </c>
      <c r="B22" s="122">
        <f t="shared" si="0"/>
        <v>55.300000000000004</v>
      </c>
      <c r="C22" s="126">
        <v>51.7</v>
      </c>
      <c r="D22" s="126">
        <v>2.9</v>
      </c>
      <c r="E22" s="128">
        <v>0.7</v>
      </c>
    </row>
    <row r="23" spans="1:5" ht="15.6" x14ac:dyDescent="0.3">
      <c r="A23" s="2" t="s">
        <v>105</v>
      </c>
      <c r="B23" s="122">
        <f t="shared" si="0"/>
        <v>66</v>
      </c>
      <c r="C23" s="126">
        <v>64.5</v>
      </c>
      <c r="D23" s="126">
        <v>1.4</v>
      </c>
      <c r="E23" s="128">
        <v>0.1</v>
      </c>
    </row>
    <row r="24" spans="1:5" ht="15.6" x14ac:dyDescent="0.3">
      <c r="A24" s="2" t="s">
        <v>107</v>
      </c>
      <c r="B24" s="122">
        <f t="shared" si="0"/>
        <v>60.8</v>
      </c>
      <c r="C24" s="126">
        <v>57.3</v>
      </c>
      <c r="D24" s="126">
        <v>2.9</v>
      </c>
      <c r="E24" s="128">
        <v>0.6</v>
      </c>
    </row>
    <row r="25" spans="1:5" ht="15.6" x14ac:dyDescent="0.3">
      <c r="A25" s="2" t="s">
        <v>108</v>
      </c>
      <c r="B25" s="122">
        <f t="shared" si="0"/>
        <v>27</v>
      </c>
      <c r="C25" s="126">
        <v>25.6</v>
      </c>
      <c r="D25" s="126">
        <v>1.4</v>
      </c>
      <c r="E25" s="128"/>
    </row>
    <row r="26" spans="1:5" ht="15.6" x14ac:dyDescent="0.3">
      <c r="A26" s="2" t="s">
        <v>109</v>
      </c>
      <c r="B26" s="122">
        <f t="shared" si="0"/>
        <v>31.3</v>
      </c>
      <c r="C26" s="126">
        <v>30.2</v>
      </c>
      <c r="D26" s="126">
        <v>1.1000000000000001</v>
      </c>
      <c r="E26" s="128"/>
    </row>
    <row r="27" spans="1:5" ht="15.6" x14ac:dyDescent="0.3">
      <c r="A27" s="2" t="s">
        <v>110</v>
      </c>
      <c r="B27" s="122">
        <f t="shared" si="0"/>
        <v>55.199999999999996</v>
      </c>
      <c r="C27" s="126">
        <v>52.3</v>
      </c>
      <c r="D27" s="126">
        <v>2.8</v>
      </c>
      <c r="E27" s="128">
        <v>0.1</v>
      </c>
    </row>
    <row r="28" spans="1:5" ht="15.6" x14ac:dyDescent="0.3">
      <c r="A28" s="2" t="s">
        <v>178</v>
      </c>
      <c r="B28" s="122">
        <f t="shared" si="0"/>
        <v>43.6</v>
      </c>
      <c r="C28" s="126">
        <v>41.9</v>
      </c>
      <c r="D28" s="126">
        <v>1.5</v>
      </c>
      <c r="E28" s="128">
        <v>0.2</v>
      </c>
    </row>
    <row r="29" spans="1:5" ht="15.6" x14ac:dyDescent="0.3">
      <c r="A29" s="2" t="s">
        <v>111</v>
      </c>
      <c r="B29" s="122">
        <f t="shared" si="0"/>
        <v>29.2</v>
      </c>
      <c r="C29" s="126">
        <v>27.4</v>
      </c>
      <c r="D29" s="126">
        <v>1.6</v>
      </c>
      <c r="E29" s="128">
        <v>0.2</v>
      </c>
    </row>
    <row r="30" spans="1:5" ht="15.6" x14ac:dyDescent="0.3">
      <c r="A30" s="2" t="s">
        <v>112</v>
      </c>
      <c r="B30" s="122">
        <f t="shared" si="0"/>
        <v>25.8</v>
      </c>
      <c r="C30" s="126">
        <v>24.1</v>
      </c>
      <c r="D30" s="126">
        <v>1.5</v>
      </c>
      <c r="E30" s="128">
        <v>0.2</v>
      </c>
    </row>
    <row r="31" spans="1:5" ht="15.6" x14ac:dyDescent="0.3">
      <c r="A31" s="2" t="s">
        <v>113</v>
      </c>
      <c r="B31" s="122">
        <f t="shared" si="0"/>
        <v>80.7</v>
      </c>
      <c r="C31" s="126">
        <v>78.400000000000006</v>
      </c>
      <c r="D31" s="126">
        <v>2.2000000000000002</v>
      </c>
      <c r="E31" s="128">
        <v>0.1</v>
      </c>
    </row>
    <row r="32" spans="1:5" ht="15.6" x14ac:dyDescent="0.3">
      <c r="A32" s="2" t="s">
        <v>114</v>
      </c>
      <c r="B32" s="122">
        <f t="shared" si="0"/>
        <v>30.3</v>
      </c>
      <c r="C32" s="126">
        <v>29.4</v>
      </c>
      <c r="D32" s="126">
        <v>0.8</v>
      </c>
      <c r="E32" s="128">
        <v>0.1</v>
      </c>
    </row>
    <row r="33" spans="1:5" ht="15.6" x14ac:dyDescent="0.3">
      <c r="A33" s="2" t="s">
        <v>115</v>
      </c>
      <c r="B33" s="122">
        <f t="shared" si="0"/>
        <v>37.4</v>
      </c>
      <c r="C33" s="126">
        <v>37</v>
      </c>
      <c r="D33" s="126">
        <v>0.3</v>
      </c>
      <c r="E33" s="128">
        <v>0.1</v>
      </c>
    </row>
    <row r="34" spans="1:5" ht="15.6" x14ac:dyDescent="0.3">
      <c r="A34" s="2" t="s">
        <v>116</v>
      </c>
      <c r="B34" s="122">
        <f t="shared" si="0"/>
        <v>29.000000000000004</v>
      </c>
      <c r="C34" s="126">
        <v>25.6</v>
      </c>
      <c r="D34" s="126">
        <v>3.3</v>
      </c>
      <c r="E34" s="128">
        <v>0.1</v>
      </c>
    </row>
    <row r="35" spans="1:5" ht="15.6" x14ac:dyDescent="0.3">
      <c r="A35" s="2" t="s">
        <v>117</v>
      </c>
      <c r="B35" s="122">
        <f t="shared" si="0"/>
        <v>58.7</v>
      </c>
      <c r="C35" s="126">
        <v>56.9</v>
      </c>
      <c r="D35" s="126">
        <v>1.7</v>
      </c>
      <c r="E35" s="128">
        <v>0.1</v>
      </c>
    </row>
    <row r="36" spans="1:5" ht="15.6" x14ac:dyDescent="0.3">
      <c r="A36" s="2" t="s">
        <v>118</v>
      </c>
      <c r="B36" s="122">
        <f t="shared" si="0"/>
        <v>49.4</v>
      </c>
      <c r="C36" s="131">
        <v>47.8</v>
      </c>
      <c r="D36" s="126">
        <v>1.6</v>
      </c>
      <c r="E36" s="128"/>
    </row>
    <row r="37" spans="1:5" ht="15.6" x14ac:dyDescent="0.3">
      <c r="A37" s="2" t="s">
        <v>119</v>
      </c>
      <c r="B37" s="122">
        <f t="shared" si="0"/>
        <v>34.699999999999996</v>
      </c>
      <c r="C37" s="131">
        <v>32.799999999999997</v>
      </c>
      <c r="D37" s="126">
        <v>1.6</v>
      </c>
      <c r="E37" s="128">
        <v>0.3</v>
      </c>
    </row>
    <row r="38" spans="1:5" ht="15.6" x14ac:dyDescent="0.3">
      <c r="A38" s="2" t="s">
        <v>120</v>
      </c>
      <c r="B38" s="122">
        <f t="shared" si="0"/>
        <v>50.1</v>
      </c>
      <c r="C38" s="131">
        <v>45.4</v>
      </c>
      <c r="D38" s="126">
        <v>4.0999999999999996</v>
      </c>
      <c r="E38" s="128">
        <v>0.6</v>
      </c>
    </row>
    <row r="39" spans="1:5" ht="15.6" x14ac:dyDescent="0.3">
      <c r="A39" s="2" t="s">
        <v>121</v>
      </c>
      <c r="B39" s="122">
        <f t="shared" si="0"/>
        <v>38.299999999999997</v>
      </c>
      <c r="C39" s="131">
        <v>37.200000000000003</v>
      </c>
      <c r="D39" s="126">
        <v>0.8</v>
      </c>
      <c r="E39" s="128">
        <v>0.3</v>
      </c>
    </row>
    <row r="40" spans="1:5" ht="15.6" x14ac:dyDescent="0.3">
      <c r="A40" s="2" t="s">
        <v>122</v>
      </c>
      <c r="B40" s="122">
        <f t="shared" si="0"/>
        <v>54.6</v>
      </c>
      <c r="C40" s="131">
        <v>53.9</v>
      </c>
      <c r="D40" s="126">
        <v>0.7</v>
      </c>
      <c r="E40" s="128"/>
    </row>
    <row r="41" spans="1:5" ht="15.6" x14ac:dyDescent="0.3">
      <c r="A41" s="2" t="s">
        <v>123</v>
      </c>
      <c r="B41" s="122">
        <f t="shared" si="0"/>
        <v>49.800000000000004</v>
      </c>
      <c r="C41" s="131">
        <v>48</v>
      </c>
      <c r="D41" s="126">
        <v>1.2</v>
      </c>
      <c r="E41" s="128">
        <v>0.6</v>
      </c>
    </row>
    <row r="42" spans="1:5" ht="15.6" x14ac:dyDescent="0.3">
      <c r="A42" s="2" t="s">
        <v>124</v>
      </c>
      <c r="B42" s="122">
        <f t="shared" si="0"/>
        <v>57.199999999999996</v>
      </c>
      <c r="C42" s="131">
        <v>55</v>
      </c>
      <c r="D42" s="126">
        <v>1.4</v>
      </c>
      <c r="E42" s="128">
        <v>0.8</v>
      </c>
    </row>
    <row r="43" spans="1:5" ht="15.6" x14ac:dyDescent="0.3">
      <c r="A43" s="2" t="s">
        <v>125</v>
      </c>
      <c r="B43" s="122">
        <f t="shared" si="0"/>
        <v>82</v>
      </c>
      <c r="C43" s="131">
        <v>81.3</v>
      </c>
      <c r="D43" s="126">
        <v>0.3</v>
      </c>
      <c r="E43" s="128">
        <v>0.4</v>
      </c>
    </row>
    <row r="44" spans="1:5" ht="15.6" x14ac:dyDescent="0.3">
      <c r="A44" s="2" t="s">
        <v>126</v>
      </c>
      <c r="B44" s="122">
        <f t="shared" si="0"/>
        <v>55.300000000000004</v>
      </c>
      <c r="C44" s="131">
        <v>54.2</v>
      </c>
      <c r="D44" s="126">
        <v>1</v>
      </c>
      <c r="E44" s="128">
        <v>0.1</v>
      </c>
    </row>
    <row r="45" spans="1:5" ht="15.6" x14ac:dyDescent="0.3">
      <c r="A45" s="2" t="s">
        <v>57</v>
      </c>
      <c r="B45" s="122">
        <f t="shared" si="0"/>
        <v>18.5</v>
      </c>
      <c r="C45" s="131">
        <v>16.5</v>
      </c>
      <c r="D45" s="126">
        <v>2</v>
      </c>
      <c r="E45" s="128"/>
    </row>
    <row r="46" spans="1:5" ht="15.6" x14ac:dyDescent="0.3">
      <c r="A46" s="2" t="s">
        <v>127</v>
      </c>
      <c r="B46" s="122">
        <f t="shared" si="0"/>
        <v>40.1</v>
      </c>
      <c r="C46" s="131">
        <v>37.700000000000003</v>
      </c>
      <c r="D46" s="126">
        <v>2</v>
      </c>
      <c r="E46" s="128">
        <v>0.4</v>
      </c>
    </row>
    <row r="47" spans="1:5" ht="15.6" x14ac:dyDescent="0.3">
      <c r="A47" s="2" t="s">
        <v>128</v>
      </c>
      <c r="B47" s="122">
        <f t="shared" si="0"/>
        <v>46.8</v>
      </c>
      <c r="C47" s="131">
        <v>44.8</v>
      </c>
      <c r="D47" s="126">
        <v>1.3</v>
      </c>
      <c r="E47" s="128">
        <v>0.7</v>
      </c>
    </row>
    <row r="48" spans="1:5" ht="15.6" x14ac:dyDescent="0.3">
      <c r="A48" s="2" t="s">
        <v>129</v>
      </c>
      <c r="B48" s="122">
        <f t="shared" si="0"/>
        <v>53.4</v>
      </c>
      <c r="C48" s="131">
        <v>51.8</v>
      </c>
      <c r="D48" s="126">
        <v>1.1000000000000001</v>
      </c>
      <c r="E48" s="128">
        <v>0.5</v>
      </c>
    </row>
    <row r="49" spans="1:5" ht="15.6" x14ac:dyDescent="0.3">
      <c r="A49" s="2" t="s">
        <v>172</v>
      </c>
      <c r="B49" s="122">
        <f t="shared" si="0"/>
        <v>6.9</v>
      </c>
      <c r="C49" s="131"/>
      <c r="D49" s="126">
        <v>4.3</v>
      </c>
      <c r="E49" s="128">
        <v>2.6</v>
      </c>
    </row>
    <row r="50" spans="1:5" ht="15.6" x14ac:dyDescent="0.3">
      <c r="A50" s="2" t="s">
        <v>173</v>
      </c>
      <c r="B50" s="122">
        <f t="shared" si="0"/>
        <v>4.8000000000000007</v>
      </c>
      <c r="C50" s="131"/>
      <c r="D50" s="126">
        <v>1.1000000000000001</v>
      </c>
      <c r="E50" s="128">
        <v>3.7</v>
      </c>
    </row>
    <row r="51" spans="1:5" ht="15.6" x14ac:dyDescent="0.3">
      <c r="A51" s="2" t="s">
        <v>91</v>
      </c>
      <c r="B51" s="122">
        <f t="shared" si="0"/>
        <v>5.4</v>
      </c>
      <c r="C51" s="131"/>
      <c r="D51" s="126">
        <v>3.2</v>
      </c>
      <c r="E51" s="128">
        <v>2.2000000000000002</v>
      </c>
    </row>
    <row r="52" spans="1:5" ht="15.6" x14ac:dyDescent="0.3">
      <c r="A52" s="2" t="s">
        <v>174</v>
      </c>
      <c r="B52" s="122">
        <f t="shared" si="0"/>
        <v>2.2000000000000002</v>
      </c>
      <c r="C52" s="131"/>
      <c r="D52" s="126">
        <v>1.1000000000000001</v>
      </c>
      <c r="E52" s="128">
        <v>1.1000000000000001</v>
      </c>
    </row>
    <row r="53" spans="1:5" ht="15.6" x14ac:dyDescent="0.3">
      <c r="A53" s="2" t="s">
        <v>135</v>
      </c>
      <c r="B53" s="122">
        <f t="shared" si="0"/>
        <v>2.9</v>
      </c>
      <c r="C53" s="131"/>
      <c r="D53" s="126"/>
      <c r="E53" s="128">
        <v>2.9</v>
      </c>
    </row>
    <row r="54" spans="1:5" ht="15.6" x14ac:dyDescent="0.3">
      <c r="A54" s="2" t="s">
        <v>242</v>
      </c>
      <c r="B54" s="122">
        <f t="shared" si="0"/>
        <v>46</v>
      </c>
      <c r="C54" s="131"/>
      <c r="D54" s="126">
        <v>46</v>
      </c>
      <c r="E54" s="128"/>
    </row>
    <row r="55" spans="1:5" ht="15.6" x14ac:dyDescent="0.3">
      <c r="A55" s="2" t="s">
        <v>191</v>
      </c>
      <c r="B55" s="122">
        <f t="shared" si="0"/>
        <v>5.8000000000000007</v>
      </c>
      <c r="C55" s="131"/>
      <c r="D55" s="126">
        <v>1.4</v>
      </c>
      <c r="E55" s="128">
        <v>4.4000000000000004</v>
      </c>
    </row>
    <row r="56" spans="1:5" ht="15.6" x14ac:dyDescent="0.3">
      <c r="A56" s="2" t="s">
        <v>190</v>
      </c>
      <c r="B56" s="122">
        <f t="shared" si="0"/>
        <v>2.1999999999999997</v>
      </c>
      <c r="C56" s="131"/>
      <c r="D56" s="126">
        <v>0.3</v>
      </c>
      <c r="E56" s="128">
        <v>1.9</v>
      </c>
    </row>
    <row r="57" spans="1:5" ht="15.6" x14ac:dyDescent="0.3">
      <c r="A57" s="2" t="s">
        <v>151</v>
      </c>
      <c r="B57" s="122">
        <f t="shared" si="0"/>
        <v>25.3</v>
      </c>
      <c r="C57" s="131"/>
      <c r="D57" s="126">
        <v>21.3</v>
      </c>
      <c r="E57" s="128">
        <v>4</v>
      </c>
    </row>
    <row r="58" spans="1:5" ht="15.6" x14ac:dyDescent="0.3">
      <c r="A58" s="2" t="s">
        <v>50</v>
      </c>
      <c r="B58" s="122">
        <f t="shared" si="0"/>
        <v>7</v>
      </c>
      <c r="C58" s="131"/>
      <c r="D58" s="126">
        <v>0.3</v>
      </c>
      <c r="E58" s="128">
        <v>6.7</v>
      </c>
    </row>
    <row r="59" spans="1:5" ht="15.6" x14ac:dyDescent="0.3">
      <c r="A59" s="2" t="s">
        <v>11</v>
      </c>
      <c r="B59" s="122">
        <f t="shared" si="0"/>
        <v>3.5</v>
      </c>
      <c r="C59" s="131"/>
      <c r="D59" s="126"/>
      <c r="E59" s="128">
        <v>3.5</v>
      </c>
    </row>
    <row r="60" spans="1:5" ht="15.6" x14ac:dyDescent="0.3">
      <c r="A60" s="2" t="s">
        <v>176</v>
      </c>
      <c r="B60" s="122">
        <f t="shared" si="0"/>
        <v>3.7</v>
      </c>
      <c r="C60" s="131"/>
      <c r="D60" s="126">
        <v>1.2</v>
      </c>
      <c r="E60" s="128">
        <v>2.5</v>
      </c>
    </row>
    <row r="61" spans="1:5" ht="15.6" x14ac:dyDescent="0.3">
      <c r="A61" s="2" t="s">
        <v>152</v>
      </c>
      <c r="B61" s="122">
        <f t="shared" si="0"/>
        <v>48</v>
      </c>
      <c r="C61" s="131"/>
      <c r="D61" s="126">
        <v>36</v>
      </c>
      <c r="E61" s="128">
        <v>12</v>
      </c>
    </row>
    <row r="62" spans="1:5" ht="15.6" x14ac:dyDescent="0.3">
      <c r="A62" s="2" t="s">
        <v>130</v>
      </c>
      <c r="B62" s="122">
        <f t="shared" si="0"/>
        <v>4.6999999999999993</v>
      </c>
      <c r="C62" s="131"/>
      <c r="D62" s="126">
        <v>1.4</v>
      </c>
      <c r="E62" s="128">
        <v>3.3</v>
      </c>
    </row>
    <row r="63" spans="1:5" ht="15.6" x14ac:dyDescent="0.3">
      <c r="A63" s="2" t="s">
        <v>104</v>
      </c>
      <c r="B63" s="122">
        <f t="shared" si="0"/>
        <v>5.5</v>
      </c>
      <c r="C63" s="131"/>
      <c r="D63" s="126">
        <v>0.8</v>
      </c>
      <c r="E63" s="128">
        <v>4.7</v>
      </c>
    </row>
    <row r="64" spans="1:5" ht="15.6" x14ac:dyDescent="0.3">
      <c r="A64" s="2" t="s">
        <v>175</v>
      </c>
      <c r="B64" s="122">
        <f t="shared" si="0"/>
        <v>25</v>
      </c>
      <c r="C64" s="131"/>
      <c r="D64" s="126">
        <v>23.2</v>
      </c>
      <c r="E64" s="128">
        <v>1.8</v>
      </c>
    </row>
    <row r="65" spans="1:6" ht="15.6" x14ac:dyDescent="0.3">
      <c r="A65" s="2" t="s">
        <v>193</v>
      </c>
      <c r="B65" s="122">
        <f t="shared" si="0"/>
        <v>4</v>
      </c>
      <c r="C65" s="131"/>
      <c r="D65" s="126"/>
      <c r="E65" s="128">
        <v>4</v>
      </c>
    </row>
    <row r="66" spans="1:6" ht="15.6" x14ac:dyDescent="0.3">
      <c r="A66" s="2" t="s">
        <v>192</v>
      </c>
      <c r="B66" s="122">
        <f t="shared" si="0"/>
        <v>2.5</v>
      </c>
      <c r="C66" s="131"/>
      <c r="D66" s="126"/>
      <c r="E66" s="128">
        <v>2.5</v>
      </c>
    </row>
    <row r="67" spans="1:6" ht="15.6" x14ac:dyDescent="0.3">
      <c r="A67" s="2" t="s">
        <v>158</v>
      </c>
      <c r="B67" s="122">
        <f t="shared" si="0"/>
        <v>3.3000000000000003</v>
      </c>
      <c r="C67" s="131"/>
      <c r="D67" s="126">
        <v>0.2</v>
      </c>
      <c r="E67" s="128">
        <v>3.1</v>
      </c>
    </row>
    <row r="68" spans="1:6" ht="15.6" x14ac:dyDescent="0.25">
      <c r="A68" s="144" t="s">
        <v>177</v>
      </c>
      <c r="B68" s="122">
        <f t="shared" si="0"/>
        <v>8.5</v>
      </c>
      <c r="C68" s="131">
        <v>0.1</v>
      </c>
      <c r="D68" s="126">
        <v>8</v>
      </c>
      <c r="E68" s="128">
        <v>0.4</v>
      </c>
    </row>
    <row r="69" spans="1:6" ht="31.2" x14ac:dyDescent="0.25">
      <c r="A69" s="144" t="s">
        <v>58</v>
      </c>
      <c r="B69" s="122">
        <f t="shared" si="0"/>
        <v>3.5</v>
      </c>
      <c r="C69" s="131"/>
      <c r="D69" s="126">
        <v>3.5</v>
      </c>
      <c r="E69" s="128"/>
    </row>
    <row r="70" spans="1:6" ht="15.6" x14ac:dyDescent="0.3">
      <c r="A70" s="2" t="s">
        <v>9</v>
      </c>
      <c r="B70" s="122">
        <f t="shared" si="0"/>
        <v>1.2</v>
      </c>
      <c r="C70" s="131"/>
      <c r="D70" s="126"/>
      <c r="E70" s="128">
        <v>1.2</v>
      </c>
    </row>
    <row r="71" spans="1:6" ht="15.6" x14ac:dyDescent="0.3">
      <c r="A71" s="2" t="s">
        <v>16</v>
      </c>
      <c r="B71" s="122">
        <f t="shared" si="0"/>
        <v>97</v>
      </c>
      <c r="C71" s="131">
        <v>94</v>
      </c>
      <c r="D71" s="126">
        <v>0.5</v>
      </c>
      <c r="E71" s="128">
        <v>2.5</v>
      </c>
    </row>
    <row r="72" spans="1:6" ht="15.6" x14ac:dyDescent="0.25">
      <c r="A72" s="1" t="s">
        <v>17</v>
      </c>
      <c r="B72" s="122">
        <f t="shared" si="0"/>
        <v>59.3</v>
      </c>
      <c r="C72" s="126">
        <v>59.3</v>
      </c>
      <c r="D72" s="126"/>
      <c r="E72" s="128"/>
    </row>
    <row r="73" spans="1:6" ht="15.6" x14ac:dyDescent="0.25">
      <c r="A73" s="1" t="s">
        <v>2</v>
      </c>
      <c r="B73" s="122">
        <f t="shared" si="0"/>
        <v>2</v>
      </c>
      <c r="C73" s="126"/>
      <c r="D73" s="126">
        <v>2</v>
      </c>
      <c r="E73" s="128"/>
    </row>
    <row r="74" spans="1:6" ht="15.6" x14ac:dyDescent="0.3">
      <c r="A74" s="2" t="s">
        <v>12</v>
      </c>
      <c r="B74" s="122">
        <f t="shared" ref="B74:B80" si="1">C74+D74+E74</f>
        <v>18.8</v>
      </c>
      <c r="C74" s="131">
        <v>18.8</v>
      </c>
      <c r="D74" s="126"/>
      <c r="E74" s="128"/>
    </row>
    <row r="75" spans="1:6" ht="15.6" x14ac:dyDescent="0.25">
      <c r="A75" s="47" t="s">
        <v>18</v>
      </c>
      <c r="B75" s="122">
        <f t="shared" si="1"/>
        <v>0.4</v>
      </c>
      <c r="C75" s="132"/>
      <c r="D75" s="126">
        <v>0.1</v>
      </c>
      <c r="E75" s="128">
        <v>0.3</v>
      </c>
    </row>
    <row r="76" spans="1:6" ht="15.6" x14ac:dyDescent="0.25">
      <c r="A76" s="1" t="s">
        <v>13</v>
      </c>
      <c r="B76" s="122">
        <f t="shared" si="1"/>
        <v>12</v>
      </c>
      <c r="C76" s="126"/>
      <c r="D76" s="126">
        <v>12</v>
      </c>
      <c r="E76" s="128"/>
    </row>
    <row r="77" spans="1:6" ht="15.6" x14ac:dyDescent="0.25">
      <c r="A77" s="1" t="s">
        <v>22</v>
      </c>
      <c r="B77" s="122">
        <f t="shared" si="1"/>
        <v>52</v>
      </c>
      <c r="C77" s="126">
        <v>30</v>
      </c>
      <c r="D77" s="126">
        <v>22</v>
      </c>
      <c r="E77" s="128"/>
    </row>
    <row r="78" spans="1:6" ht="15.6" x14ac:dyDescent="0.25">
      <c r="A78" s="1" t="s">
        <v>19</v>
      </c>
      <c r="B78" s="122">
        <f t="shared" si="1"/>
        <v>34.6</v>
      </c>
      <c r="C78" s="126">
        <v>34.6</v>
      </c>
      <c r="D78" s="126"/>
      <c r="E78" s="128"/>
    </row>
    <row r="79" spans="1:6" ht="15.6" x14ac:dyDescent="0.25">
      <c r="A79" s="51" t="s">
        <v>164</v>
      </c>
      <c r="B79" s="122">
        <f t="shared" si="1"/>
        <v>53.400000000000006</v>
      </c>
      <c r="C79" s="126">
        <v>50.6</v>
      </c>
      <c r="D79" s="126">
        <v>2.7</v>
      </c>
      <c r="E79" s="128">
        <v>0.1</v>
      </c>
      <c r="F79" s="50"/>
    </row>
    <row r="80" spans="1:6" ht="15.6" x14ac:dyDescent="0.25">
      <c r="A80" s="141" t="s">
        <v>101</v>
      </c>
      <c r="B80" s="122">
        <f t="shared" si="1"/>
        <v>1.5</v>
      </c>
      <c r="C80" s="140"/>
      <c r="D80" s="140">
        <v>1.5</v>
      </c>
      <c r="E80" s="128"/>
      <c r="F80" s="50"/>
    </row>
    <row r="81" spans="1:5" ht="15.6" x14ac:dyDescent="0.25">
      <c r="A81" s="48" t="s">
        <v>1</v>
      </c>
      <c r="B81" s="133">
        <f>SUM(B8:B80)</f>
        <v>2576.5000000000005</v>
      </c>
      <c r="C81" s="133">
        <f t="shared" ref="C81:E81" si="2">SUM(C8:C80)</f>
        <v>1670.4999999999995</v>
      </c>
      <c r="D81" s="133">
        <f t="shared" si="2"/>
        <v>495.30000000000007</v>
      </c>
      <c r="E81" s="133">
        <f t="shared" si="2"/>
        <v>410.70000000000016</v>
      </c>
    </row>
    <row r="82" spans="1:5" x14ac:dyDescent="0.25">
      <c r="A82" s="15"/>
      <c r="B82" s="15"/>
      <c r="C82" s="15"/>
      <c r="D82" s="15"/>
      <c r="E82" s="15"/>
    </row>
    <row r="83" spans="1:5" x14ac:dyDescent="0.25">
      <c r="A83" s="15"/>
      <c r="B83" s="15"/>
      <c r="C83" s="15"/>
      <c r="D83" s="15"/>
      <c r="E83" s="15"/>
    </row>
    <row r="84" spans="1:5" x14ac:dyDescent="0.25">
      <c r="A84" s="15"/>
      <c r="B84" s="15"/>
      <c r="C84" s="15"/>
      <c r="D84" s="15"/>
      <c r="E84" s="15"/>
    </row>
    <row r="85" spans="1:5" x14ac:dyDescent="0.25">
      <c r="A85" s="15"/>
      <c r="B85" s="15"/>
      <c r="C85" s="15"/>
      <c r="D85" s="15"/>
      <c r="E85" s="15"/>
    </row>
  </sheetData>
  <mergeCells count="4">
    <mergeCell ref="A2:D2"/>
    <mergeCell ref="A6:A7"/>
    <mergeCell ref="C6:C7"/>
    <mergeCell ref="D6:D7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7"/>
  <sheetViews>
    <sheetView tabSelected="1" topLeftCell="A469" workbookViewId="0">
      <selection activeCell="I29" sqref="I29"/>
    </sheetView>
  </sheetViews>
  <sheetFormatPr defaultColWidth="9.109375" defaultRowHeight="13.8" x14ac:dyDescent="0.25"/>
  <cols>
    <col min="1" max="1" width="42.5546875" style="5" customWidth="1"/>
    <col min="2" max="2" width="11.6640625" style="5" customWidth="1"/>
    <col min="3" max="3" width="10" style="5" customWidth="1"/>
    <col min="4" max="4" width="11.44140625" style="6" customWidth="1"/>
    <col min="5" max="5" width="9.88671875" style="5" customWidth="1"/>
    <col min="6" max="6" width="17.88671875" style="5" customWidth="1"/>
    <col min="7" max="16384" width="9.109375" style="5"/>
  </cols>
  <sheetData>
    <row r="1" spans="1:6" ht="76.5" customHeight="1" x14ac:dyDescent="0.25"/>
    <row r="2" spans="1:6" ht="30.75" customHeight="1" x14ac:dyDescent="0.25">
      <c r="A2" s="149" t="s">
        <v>59</v>
      </c>
      <c r="B2" s="169"/>
      <c r="C2" s="169"/>
      <c r="D2" s="169"/>
      <c r="E2" s="169"/>
      <c r="F2" s="18"/>
    </row>
    <row r="3" spans="1:6" hidden="1" x14ac:dyDescent="0.25"/>
    <row r="4" spans="1:6" ht="12.75" customHeight="1" x14ac:dyDescent="0.25">
      <c r="A4" s="173" t="s">
        <v>0</v>
      </c>
      <c r="B4" s="173" t="s">
        <v>236</v>
      </c>
      <c r="C4" s="174" t="s">
        <v>235</v>
      </c>
      <c r="D4" s="174"/>
      <c r="E4" s="174"/>
    </row>
    <row r="5" spans="1:6" ht="12.75" customHeight="1" x14ac:dyDescent="0.25">
      <c r="A5" s="174"/>
      <c r="B5" s="176"/>
      <c r="C5" s="177" t="s">
        <v>140</v>
      </c>
      <c r="D5" s="178"/>
      <c r="E5" s="34"/>
    </row>
    <row r="6" spans="1:6" ht="105.75" customHeight="1" x14ac:dyDescent="0.25">
      <c r="A6" s="175"/>
      <c r="B6" s="175"/>
      <c r="C6" s="35" t="s">
        <v>145</v>
      </c>
      <c r="D6" s="36" t="s">
        <v>237</v>
      </c>
      <c r="E6" s="33" t="s">
        <v>168</v>
      </c>
    </row>
    <row r="7" spans="1:6" ht="28.5" customHeight="1" x14ac:dyDescent="0.25">
      <c r="A7" s="179" t="s">
        <v>65</v>
      </c>
      <c r="B7" s="180"/>
      <c r="C7" s="180"/>
      <c r="D7" s="180"/>
      <c r="E7" s="181"/>
    </row>
    <row r="8" spans="1:6" ht="27" customHeight="1" x14ac:dyDescent="0.25">
      <c r="A8" s="54" t="s">
        <v>70</v>
      </c>
      <c r="B8" s="20">
        <f>B9</f>
        <v>169.7</v>
      </c>
      <c r="C8" s="20">
        <f>C9</f>
        <v>169.7</v>
      </c>
      <c r="D8" s="20">
        <f>D9</f>
        <v>127</v>
      </c>
      <c r="E8" s="20"/>
    </row>
    <row r="9" spans="1:6" ht="20.25" customHeight="1" x14ac:dyDescent="0.25">
      <c r="A9" s="55" t="s">
        <v>169</v>
      </c>
      <c r="B9" s="56">
        <v>169.7</v>
      </c>
      <c r="C9" s="57">
        <v>169.7</v>
      </c>
      <c r="D9" s="57">
        <v>127</v>
      </c>
      <c r="E9" s="58"/>
    </row>
    <row r="10" spans="1:6" ht="20.25" customHeight="1" x14ac:dyDescent="0.25">
      <c r="A10" s="54" t="s">
        <v>54</v>
      </c>
      <c r="B10" s="59">
        <f>B11+B12+B13+B14+B15</f>
        <v>4604.8999999999996</v>
      </c>
      <c r="C10" s="59">
        <f t="shared" ref="C10:E10" si="0">C11+C12+C13+C14+C15</f>
        <v>4563.2</v>
      </c>
      <c r="D10" s="59">
        <f t="shared" si="0"/>
        <v>3030.3</v>
      </c>
      <c r="E10" s="59">
        <f t="shared" si="0"/>
        <v>41.7</v>
      </c>
    </row>
    <row r="11" spans="1:6" ht="17.25" customHeight="1" x14ac:dyDescent="0.25">
      <c r="A11" s="55" t="s">
        <v>71</v>
      </c>
      <c r="B11" s="60">
        <v>455.5</v>
      </c>
      <c r="C11" s="13">
        <v>455.5</v>
      </c>
      <c r="D11" s="13">
        <v>313</v>
      </c>
      <c r="E11" s="61"/>
    </row>
    <row r="12" spans="1:6" ht="17.25" customHeight="1" x14ac:dyDescent="0.25">
      <c r="A12" s="55" t="s">
        <v>138</v>
      </c>
      <c r="B12" s="60">
        <v>14.5</v>
      </c>
      <c r="C12" s="13">
        <v>14.5</v>
      </c>
      <c r="D12" s="13"/>
      <c r="E12" s="61"/>
    </row>
    <row r="13" spans="1:6" ht="17.25" customHeight="1" x14ac:dyDescent="0.25">
      <c r="A13" s="55" t="s">
        <v>60</v>
      </c>
      <c r="B13" s="60">
        <v>3669.7</v>
      </c>
      <c r="C13" s="13">
        <v>3628</v>
      </c>
      <c r="D13" s="13">
        <v>2390</v>
      </c>
      <c r="E13" s="61">
        <v>41.7</v>
      </c>
    </row>
    <row r="14" spans="1:6" ht="39.75" customHeight="1" x14ac:dyDescent="0.25">
      <c r="A14" s="62" t="s">
        <v>183</v>
      </c>
      <c r="B14" s="63">
        <v>459.4</v>
      </c>
      <c r="C14" s="64">
        <v>459.4</v>
      </c>
      <c r="D14" s="13">
        <v>327.3</v>
      </c>
      <c r="E14" s="61"/>
    </row>
    <row r="15" spans="1:6" ht="20.25" customHeight="1" x14ac:dyDescent="0.25">
      <c r="A15" s="55" t="s">
        <v>74</v>
      </c>
      <c r="B15" s="60">
        <v>5.8</v>
      </c>
      <c r="C15" s="13">
        <v>5.8</v>
      </c>
      <c r="D15" s="13"/>
      <c r="E15" s="61"/>
    </row>
    <row r="16" spans="1:6" ht="35.25" customHeight="1" x14ac:dyDescent="0.25">
      <c r="A16" s="54" t="s">
        <v>72</v>
      </c>
      <c r="B16" s="59">
        <f>B17+B18+B20</f>
        <v>2106.3000000000002</v>
      </c>
      <c r="C16" s="59">
        <f>C17+C18+C20</f>
        <v>1251.3</v>
      </c>
      <c r="D16" s="59"/>
      <c r="E16" s="59">
        <f>E17+E18+E20</f>
        <v>855</v>
      </c>
    </row>
    <row r="17" spans="1:7" ht="17.25" customHeight="1" x14ac:dyDescent="0.25">
      <c r="A17" s="55" t="s">
        <v>73</v>
      </c>
      <c r="B17" s="65">
        <v>855</v>
      </c>
      <c r="C17" s="66"/>
      <c r="D17" s="66"/>
      <c r="E17" s="67">
        <v>855</v>
      </c>
    </row>
    <row r="18" spans="1:7" ht="19.5" customHeight="1" x14ac:dyDescent="0.25">
      <c r="A18" s="68" t="s">
        <v>61</v>
      </c>
      <c r="B18" s="66">
        <v>324.5</v>
      </c>
      <c r="C18" s="66">
        <v>324.5</v>
      </c>
      <c r="D18" s="66"/>
      <c r="E18" s="69"/>
    </row>
    <row r="19" spans="1:7" ht="14.25" customHeight="1" x14ac:dyDescent="0.25">
      <c r="A19" s="68" t="s">
        <v>146</v>
      </c>
      <c r="B19" s="70"/>
      <c r="C19" s="70"/>
      <c r="D19" s="70"/>
      <c r="E19" s="71"/>
    </row>
    <row r="20" spans="1:7" ht="14.25" customHeight="1" x14ac:dyDescent="0.25">
      <c r="A20" s="68" t="s">
        <v>184</v>
      </c>
      <c r="B20" s="13">
        <v>926.8</v>
      </c>
      <c r="C20" s="70">
        <v>926.8</v>
      </c>
      <c r="D20" s="70"/>
      <c r="E20" s="71"/>
    </row>
    <row r="21" spans="1:7" ht="18" customHeight="1" x14ac:dyDescent="0.25">
      <c r="A21" s="54" t="s">
        <v>62</v>
      </c>
      <c r="B21" s="20">
        <f>B8+B10+B16</f>
        <v>6880.9</v>
      </c>
      <c r="C21" s="14">
        <f>C8+C10+C16</f>
        <v>5984.2</v>
      </c>
      <c r="D21" s="14">
        <f>D8+D10+D16</f>
        <v>3157.3</v>
      </c>
      <c r="E21" s="14">
        <f>E8+E10+E16</f>
        <v>896.7</v>
      </c>
    </row>
    <row r="22" spans="1:7" ht="18" customHeight="1" x14ac:dyDescent="0.25">
      <c r="A22" s="55" t="s">
        <v>75</v>
      </c>
      <c r="B22" s="72">
        <f>B9+B11+B12+B13+B15+B17+B18+B20</f>
        <v>6421.5</v>
      </c>
      <c r="C22" s="72">
        <f t="shared" ref="C22:E22" si="1">C9+C11+C12+C13+C15+C17+C18+C20</f>
        <v>5524.8</v>
      </c>
      <c r="D22" s="72">
        <f t="shared" si="1"/>
        <v>2830</v>
      </c>
      <c r="E22" s="72">
        <f t="shared" si="1"/>
        <v>896.7</v>
      </c>
    </row>
    <row r="23" spans="1:7" ht="43.5" customHeight="1" x14ac:dyDescent="0.25">
      <c r="A23" s="73" t="s">
        <v>180</v>
      </c>
      <c r="B23" s="4">
        <f>B14</f>
        <v>459.4</v>
      </c>
      <c r="C23" s="4">
        <f>C14</f>
        <v>459.4</v>
      </c>
      <c r="D23" s="13">
        <f>D14</f>
        <v>327.3</v>
      </c>
      <c r="E23" s="13"/>
    </row>
    <row r="24" spans="1:7" ht="21.75" customHeight="1" x14ac:dyDescent="0.25">
      <c r="A24" s="170" t="s">
        <v>238</v>
      </c>
      <c r="B24" s="171"/>
      <c r="C24" s="171"/>
      <c r="D24" s="171"/>
      <c r="E24" s="172"/>
    </row>
    <row r="25" spans="1:7" x14ac:dyDescent="0.25">
      <c r="A25" s="74" t="s">
        <v>54</v>
      </c>
      <c r="B25" s="75">
        <f>B26+B28+B27</f>
        <v>1716</v>
      </c>
      <c r="C25" s="75">
        <f t="shared" ref="C25:E25" si="2">C26+C28+C27</f>
        <v>224</v>
      </c>
      <c r="D25" s="75">
        <f t="shared" si="2"/>
        <v>84.4</v>
      </c>
      <c r="E25" s="75">
        <f t="shared" si="2"/>
        <v>1492</v>
      </c>
      <c r="G25" s="7"/>
    </row>
    <row r="26" spans="1:7" ht="21" customHeight="1" x14ac:dyDescent="0.25">
      <c r="A26" s="55" t="s">
        <v>75</v>
      </c>
      <c r="B26" s="65">
        <v>189.6</v>
      </c>
      <c r="C26" s="12">
        <v>189.6</v>
      </c>
      <c r="D26" s="12">
        <v>84.4</v>
      </c>
      <c r="E26" s="26"/>
      <c r="G26" s="7"/>
    </row>
    <row r="27" spans="1:7" ht="25.2" customHeight="1" x14ac:dyDescent="0.25">
      <c r="A27" s="55" t="s">
        <v>239</v>
      </c>
      <c r="B27" s="65">
        <v>983</v>
      </c>
      <c r="C27" s="12"/>
      <c r="D27" s="12"/>
      <c r="E27" s="26">
        <v>983</v>
      </c>
      <c r="G27" s="7"/>
    </row>
    <row r="28" spans="1:7" ht="15.75" customHeight="1" x14ac:dyDescent="0.25">
      <c r="A28" s="55" t="s">
        <v>185</v>
      </c>
      <c r="B28" s="65">
        <v>543.4</v>
      </c>
      <c r="C28" s="12">
        <v>34.4</v>
      </c>
      <c r="D28" s="12"/>
      <c r="E28" s="26">
        <v>509</v>
      </c>
      <c r="G28" s="7"/>
    </row>
    <row r="29" spans="1:7" ht="21" customHeight="1" x14ac:dyDescent="0.25">
      <c r="A29" s="54" t="s">
        <v>63</v>
      </c>
      <c r="B29" s="59">
        <f>B25</f>
        <v>1716</v>
      </c>
      <c r="C29" s="59">
        <f t="shared" ref="C29:E29" si="3">C25</f>
        <v>224</v>
      </c>
      <c r="D29" s="59">
        <f t="shared" si="3"/>
        <v>84.4</v>
      </c>
      <c r="E29" s="59">
        <f t="shared" si="3"/>
        <v>1492</v>
      </c>
      <c r="G29" s="7"/>
    </row>
    <row r="30" spans="1:7" ht="21" customHeight="1" x14ac:dyDescent="0.25">
      <c r="A30" s="55" t="s">
        <v>75</v>
      </c>
      <c r="B30" s="60">
        <f>B26</f>
        <v>189.6</v>
      </c>
      <c r="C30" s="60">
        <f t="shared" ref="C30:D30" si="4">C26</f>
        <v>189.6</v>
      </c>
      <c r="D30" s="60">
        <f t="shared" si="4"/>
        <v>84.4</v>
      </c>
      <c r="E30" s="60"/>
      <c r="G30" s="7"/>
    </row>
    <row r="31" spans="1:7" ht="24" customHeight="1" x14ac:dyDescent="0.25">
      <c r="A31" s="55" t="s">
        <v>239</v>
      </c>
      <c r="B31" s="60">
        <f>B27</f>
        <v>983</v>
      </c>
      <c r="C31" s="60"/>
      <c r="D31" s="60"/>
      <c r="E31" s="60">
        <f t="shared" ref="E31" si="5">E27</f>
        <v>983</v>
      </c>
      <c r="G31" s="7"/>
    </row>
    <row r="32" spans="1:7" ht="15.75" customHeight="1" x14ac:dyDescent="0.25">
      <c r="A32" s="73" t="s">
        <v>185</v>
      </c>
      <c r="B32" s="13">
        <f>B28</f>
        <v>543.4</v>
      </c>
      <c r="C32" s="13">
        <f t="shared" ref="C32:E32" si="6">C28</f>
        <v>34.4</v>
      </c>
      <c r="D32" s="13">
        <f t="shared" si="6"/>
        <v>0</v>
      </c>
      <c r="E32" s="13">
        <f t="shared" si="6"/>
        <v>509</v>
      </c>
      <c r="G32" s="7"/>
    </row>
    <row r="33" spans="1:5" ht="29.25" customHeight="1" x14ac:dyDescent="0.25">
      <c r="A33" s="160" t="s">
        <v>66</v>
      </c>
      <c r="B33" s="159"/>
      <c r="C33" s="159"/>
      <c r="D33" s="159"/>
      <c r="E33" s="159"/>
    </row>
    <row r="34" spans="1:5" ht="19.5" customHeight="1" x14ac:dyDescent="0.25">
      <c r="A34" s="74" t="s">
        <v>54</v>
      </c>
      <c r="B34" s="76">
        <f>B35+B36</f>
        <v>83.9</v>
      </c>
      <c r="C34" s="76">
        <f t="shared" ref="C34:E34" si="7">C35+C36</f>
        <v>50.8</v>
      </c>
      <c r="D34" s="76"/>
      <c r="E34" s="76">
        <f t="shared" si="7"/>
        <v>33.1</v>
      </c>
    </row>
    <row r="35" spans="1:5" ht="17.25" customHeight="1" x14ac:dyDescent="0.25">
      <c r="A35" s="55" t="s">
        <v>76</v>
      </c>
      <c r="B35" s="72">
        <v>83</v>
      </c>
      <c r="C35" s="4">
        <v>50.8</v>
      </c>
      <c r="D35" s="4"/>
      <c r="E35" s="16">
        <v>32.200000000000003</v>
      </c>
    </row>
    <row r="36" spans="1:5" ht="17.25" customHeight="1" x14ac:dyDescent="0.25">
      <c r="A36" s="120" t="s">
        <v>185</v>
      </c>
      <c r="B36" s="72">
        <v>0.9</v>
      </c>
      <c r="C36" s="3"/>
      <c r="D36" s="3"/>
      <c r="E36" s="16">
        <v>0.9</v>
      </c>
    </row>
    <row r="37" spans="1:5" ht="19.5" customHeight="1" x14ac:dyDescent="0.25">
      <c r="A37" s="54" t="s">
        <v>64</v>
      </c>
      <c r="B37" s="76">
        <f t="shared" ref="B37:E39" si="8">B34</f>
        <v>83.9</v>
      </c>
      <c r="C37" s="76">
        <f t="shared" si="8"/>
        <v>50.8</v>
      </c>
      <c r="D37" s="76"/>
      <c r="E37" s="76">
        <f t="shared" si="8"/>
        <v>33.1</v>
      </c>
    </row>
    <row r="38" spans="1:5" ht="19.5" customHeight="1" x14ac:dyDescent="0.25">
      <c r="A38" s="55" t="s">
        <v>75</v>
      </c>
      <c r="B38" s="77">
        <f t="shared" si="8"/>
        <v>83</v>
      </c>
      <c r="C38" s="12">
        <f t="shared" si="8"/>
        <v>50.8</v>
      </c>
      <c r="D38" s="12"/>
      <c r="E38" s="12">
        <v>32.200000000000003</v>
      </c>
    </row>
    <row r="39" spans="1:5" ht="19.5" customHeight="1" x14ac:dyDescent="0.25">
      <c r="A39" s="121" t="s">
        <v>187</v>
      </c>
      <c r="B39" s="72">
        <f t="shared" si="8"/>
        <v>0.9</v>
      </c>
      <c r="C39" s="72"/>
      <c r="D39" s="72"/>
      <c r="E39" s="72">
        <f>E36</f>
        <v>0.9</v>
      </c>
    </row>
    <row r="40" spans="1:5" ht="24" customHeight="1" x14ac:dyDescent="0.25">
      <c r="A40" s="161" t="s">
        <v>67</v>
      </c>
      <c r="B40" s="159"/>
      <c r="C40" s="159"/>
      <c r="D40" s="159"/>
      <c r="E40" s="159"/>
    </row>
    <row r="41" spans="1:5" ht="21" customHeight="1" x14ac:dyDescent="0.25">
      <c r="A41" s="74" t="s">
        <v>54</v>
      </c>
      <c r="B41" s="20">
        <f>B42+B43</f>
        <v>157.5</v>
      </c>
      <c r="C41" s="20">
        <f>C42+C43</f>
        <v>157.5</v>
      </c>
      <c r="D41" s="20"/>
      <c r="E41" s="20"/>
    </row>
    <row r="42" spans="1:5" ht="17.25" customHeight="1" x14ac:dyDescent="0.25">
      <c r="A42" s="55" t="s">
        <v>76</v>
      </c>
      <c r="B42" s="72">
        <v>154.4</v>
      </c>
      <c r="C42" s="4">
        <v>154.4</v>
      </c>
      <c r="D42" s="13"/>
      <c r="E42" s="16"/>
    </row>
    <row r="43" spans="1:5" ht="17.25" customHeight="1" x14ac:dyDescent="0.25">
      <c r="A43" s="55" t="s">
        <v>196</v>
      </c>
      <c r="B43" s="72">
        <v>3.1</v>
      </c>
      <c r="C43" s="4">
        <v>3.1</v>
      </c>
      <c r="D43" s="13"/>
      <c r="E43" s="16"/>
    </row>
    <row r="44" spans="1:5" ht="18" customHeight="1" x14ac:dyDescent="0.25">
      <c r="A44" s="54" t="s">
        <v>68</v>
      </c>
      <c r="B44" s="76">
        <f>B45+B46</f>
        <v>157.5</v>
      </c>
      <c r="C44" s="76">
        <f>C45+C46</f>
        <v>157.5</v>
      </c>
      <c r="D44" s="3"/>
      <c r="E44" s="3"/>
    </row>
    <row r="45" spans="1:5" ht="18.75" customHeight="1" x14ac:dyDescent="0.25">
      <c r="A45" s="55" t="s">
        <v>76</v>
      </c>
      <c r="B45" s="77">
        <f>B42</f>
        <v>154.4</v>
      </c>
      <c r="C45" s="12">
        <f>C42</f>
        <v>154.4</v>
      </c>
      <c r="D45" s="12"/>
      <c r="E45" s="12"/>
    </row>
    <row r="46" spans="1:5" ht="18.75" customHeight="1" x14ac:dyDescent="0.25">
      <c r="A46" s="73" t="s">
        <v>196</v>
      </c>
      <c r="B46" s="4">
        <f>B43</f>
        <v>3.1</v>
      </c>
      <c r="C46" s="4">
        <f>C43</f>
        <v>3.1</v>
      </c>
      <c r="D46" s="4"/>
      <c r="E46" s="4"/>
    </row>
    <row r="47" spans="1:5" ht="25.5" customHeight="1" x14ac:dyDescent="0.25">
      <c r="A47" s="160" t="s">
        <v>69</v>
      </c>
      <c r="B47" s="159"/>
      <c r="C47" s="159"/>
      <c r="D47" s="159"/>
      <c r="E47" s="159"/>
    </row>
    <row r="48" spans="1:5" ht="19.5" customHeight="1" x14ac:dyDescent="0.25">
      <c r="A48" s="74" t="s">
        <v>8</v>
      </c>
      <c r="B48" s="20">
        <f>B49+B50</f>
        <v>290.39999999999998</v>
      </c>
      <c r="C48" s="20">
        <f t="shared" ref="C48" si="9">C49+C50</f>
        <v>290.39999999999998</v>
      </c>
      <c r="D48" s="20"/>
      <c r="E48" s="20"/>
    </row>
    <row r="49" spans="1:5" ht="21.75" customHeight="1" x14ac:dyDescent="0.25">
      <c r="A49" s="55" t="s">
        <v>76</v>
      </c>
      <c r="B49" s="72">
        <v>250</v>
      </c>
      <c r="C49" s="4">
        <v>250</v>
      </c>
      <c r="D49" s="13"/>
      <c r="E49" s="16"/>
    </row>
    <row r="50" spans="1:5" ht="41.25" customHeight="1" x14ac:dyDescent="0.25">
      <c r="A50" s="73" t="s">
        <v>181</v>
      </c>
      <c r="B50" s="60">
        <v>40.4</v>
      </c>
      <c r="C50" s="13">
        <v>40.4</v>
      </c>
      <c r="D50" s="78"/>
      <c r="E50" s="16"/>
    </row>
    <row r="51" spans="1:5" ht="14.25" customHeight="1" x14ac:dyDescent="0.25">
      <c r="A51" s="79" t="s">
        <v>4</v>
      </c>
      <c r="B51" s="76">
        <f>B52</f>
        <v>1.7</v>
      </c>
      <c r="C51" s="76">
        <f>C52</f>
        <v>1.7</v>
      </c>
      <c r="D51" s="13"/>
      <c r="E51" s="16"/>
    </row>
    <row r="52" spans="1:5" ht="39.75" customHeight="1" x14ac:dyDescent="0.25">
      <c r="A52" s="55" t="s">
        <v>133</v>
      </c>
      <c r="B52" s="72">
        <v>1.7</v>
      </c>
      <c r="C52" s="4">
        <v>1.7</v>
      </c>
      <c r="D52" s="13"/>
      <c r="E52" s="16"/>
    </row>
    <row r="53" spans="1:5" ht="31.5" customHeight="1" x14ac:dyDescent="0.25">
      <c r="A53" s="74" t="s">
        <v>27</v>
      </c>
      <c r="B53" s="76">
        <f>B54</f>
        <v>6.4</v>
      </c>
      <c r="C53" s="3">
        <f>C54</f>
        <v>6.4</v>
      </c>
      <c r="D53" s="13"/>
      <c r="E53" s="16"/>
    </row>
    <row r="54" spans="1:5" ht="42.75" customHeight="1" x14ac:dyDescent="0.25">
      <c r="A54" s="73" t="s">
        <v>133</v>
      </c>
      <c r="B54" s="72">
        <v>6.4</v>
      </c>
      <c r="C54" s="4">
        <v>6.4</v>
      </c>
      <c r="D54" s="13"/>
      <c r="E54" s="16"/>
    </row>
    <row r="55" spans="1:5" ht="18.75" customHeight="1" x14ac:dyDescent="0.25">
      <c r="A55" s="79" t="s">
        <v>15</v>
      </c>
      <c r="B55" s="76">
        <f>B56</f>
        <v>1.7</v>
      </c>
      <c r="C55" s="76">
        <f>C56</f>
        <v>1.7</v>
      </c>
      <c r="D55" s="13"/>
      <c r="E55" s="16"/>
    </row>
    <row r="56" spans="1:5" ht="42.75" customHeight="1" x14ac:dyDescent="0.25">
      <c r="A56" s="73" t="s">
        <v>133</v>
      </c>
      <c r="B56" s="72">
        <v>1.7</v>
      </c>
      <c r="C56" s="72">
        <v>1.7</v>
      </c>
      <c r="D56" s="13"/>
      <c r="E56" s="16"/>
    </row>
    <row r="57" spans="1:5" ht="14.25" customHeight="1" x14ac:dyDescent="0.25">
      <c r="A57" s="74" t="s">
        <v>52</v>
      </c>
      <c r="B57" s="76">
        <f>B58</f>
        <v>2.5</v>
      </c>
      <c r="C57" s="76">
        <f>C58</f>
        <v>2.5</v>
      </c>
      <c r="D57" s="13"/>
      <c r="E57" s="16"/>
    </row>
    <row r="58" spans="1:5" ht="42" customHeight="1" x14ac:dyDescent="0.25">
      <c r="A58" s="73" t="s">
        <v>133</v>
      </c>
      <c r="B58" s="72">
        <v>2.5</v>
      </c>
      <c r="C58" s="4">
        <v>2.5</v>
      </c>
      <c r="D58" s="13"/>
      <c r="E58" s="16"/>
    </row>
    <row r="59" spans="1:5" ht="20.25" customHeight="1" x14ac:dyDescent="0.25">
      <c r="A59" s="74" t="s">
        <v>6</v>
      </c>
      <c r="B59" s="76">
        <f>B60</f>
        <v>2.5</v>
      </c>
      <c r="C59" s="3">
        <f>C60</f>
        <v>2.5</v>
      </c>
      <c r="D59" s="13"/>
      <c r="E59" s="16"/>
    </row>
    <row r="60" spans="1:5" ht="40.5" customHeight="1" x14ac:dyDescent="0.25">
      <c r="A60" s="73" t="s">
        <v>133</v>
      </c>
      <c r="B60" s="72">
        <v>2.5</v>
      </c>
      <c r="C60" s="4">
        <v>2.5</v>
      </c>
      <c r="D60" s="13"/>
      <c r="E60" s="16"/>
    </row>
    <row r="61" spans="1:5" ht="14.25" customHeight="1" x14ac:dyDescent="0.25">
      <c r="A61" s="74" t="s">
        <v>3</v>
      </c>
      <c r="B61" s="76">
        <f>B62</f>
        <v>6.4</v>
      </c>
      <c r="C61" s="3">
        <f>C62</f>
        <v>6.4</v>
      </c>
      <c r="D61" s="13"/>
      <c r="E61" s="16"/>
    </row>
    <row r="62" spans="1:5" ht="36.75" customHeight="1" x14ac:dyDescent="0.25">
      <c r="A62" s="55" t="s">
        <v>182</v>
      </c>
      <c r="B62" s="72">
        <v>6.4</v>
      </c>
      <c r="C62" s="4">
        <v>6.4</v>
      </c>
      <c r="D62" s="13"/>
      <c r="E62" s="16"/>
    </row>
    <row r="63" spans="1:5" ht="14.25" customHeight="1" x14ac:dyDescent="0.25">
      <c r="A63" s="74" t="s">
        <v>25</v>
      </c>
      <c r="B63" s="76">
        <f>B64</f>
        <v>5.0999999999999996</v>
      </c>
      <c r="C63" s="3">
        <f>C64</f>
        <v>5.0999999999999996</v>
      </c>
      <c r="D63" s="13"/>
      <c r="E63" s="16"/>
    </row>
    <row r="64" spans="1:5" ht="38.25" customHeight="1" x14ac:dyDescent="0.25">
      <c r="A64" s="55" t="s">
        <v>182</v>
      </c>
      <c r="B64" s="72">
        <v>5.0999999999999996</v>
      </c>
      <c r="C64" s="4">
        <v>5.0999999999999996</v>
      </c>
      <c r="D64" s="13"/>
      <c r="E64" s="16"/>
    </row>
    <row r="65" spans="1:6" ht="17.25" customHeight="1" x14ac:dyDescent="0.25">
      <c r="A65" s="74" t="s">
        <v>31</v>
      </c>
      <c r="B65" s="76">
        <f>B66</f>
        <v>1.3</v>
      </c>
      <c r="C65" s="3">
        <f>C66</f>
        <v>1.3</v>
      </c>
      <c r="D65" s="13"/>
      <c r="E65" s="16"/>
    </row>
    <row r="66" spans="1:6" ht="39" customHeight="1" x14ac:dyDescent="0.25">
      <c r="A66" s="73" t="s">
        <v>182</v>
      </c>
      <c r="B66" s="72">
        <v>1.3</v>
      </c>
      <c r="C66" s="4">
        <v>1.3</v>
      </c>
      <c r="D66" s="13"/>
      <c r="E66" s="16"/>
      <c r="F66" s="19"/>
    </row>
    <row r="67" spans="1:6" ht="18" customHeight="1" x14ac:dyDescent="0.25">
      <c r="A67" s="80" t="s">
        <v>28</v>
      </c>
      <c r="B67" s="76">
        <f>B68</f>
        <v>1.7</v>
      </c>
      <c r="C67" s="76">
        <f>C68</f>
        <v>1.7</v>
      </c>
      <c r="D67" s="13"/>
      <c r="E67" s="16"/>
      <c r="F67" s="115"/>
    </row>
    <row r="68" spans="1:6" ht="39" customHeight="1" x14ac:dyDescent="0.25">
      <c r="A68" s="73" t="s">
        <v>182</v>
      </c>
      <c r="B68" s="72">
        <v>1.7</v>
      </c>
      <c r="C68" s="72">
        <v>1.7</v>
      </c>
      <c r="D68" s="13"/>
      <c r="E68" s="16"/>
      <c r="F68" s="115"/>
    </row>
    <row r="69" spans="1:6" ht="23.25" customHeight="1" x14ac:dyDescent="0.25">
      <c r="A69" s="80" t="s">
        <v>35</v>
      </c>
      <c r="B69" s="76">
        <f>B70</f>
        <v>1.7</v>
      </c>
      <c r="C69" s="76">
        <f>C70</f>
        <v>1.7</v>
      </c>
      <c r="D69" s="13"/>
      <c r="E69" s="16"/>
      <c r="F69" s="115"/>
    </row>
    <row r="70" spans="1:6" ht="39" customHeight="1" x14ac:dyDescent="0.25">
      <c r="A70" s="73" t="s">
        <v>182</v>
      </c>
      <c r="B70" s="72">
        <v>1.7</v>
      </c>
      <c r="C70" s="72">
        <v>1.7</v>
      </c>
      <c r="D70" s="13"/>
      <c r="E70" s="16"/>
      <c r="F70" s="115"/>
    </row>
    <row r="71" spans="1:6" ht="22.5" customHeight="1" x14ac:dyDescent="0.25">
      <c r="A71" s="80" t="s">
        <v>170</v>
      </c>
      <c r="B71" s="76">
        <f>B72</f>
        <v>1.7</v>
      </c>
      <c r="C71" s="76">
        <f>C72</f>
        <v>1.7</v>
      </c>
      <c r="D71" s="13"/>
      <c r="E71" s="16"/>
      <c r="F71" s="115"/>
    </row>
    <row r="72" spans="1:6" ht="39" customHeight="1" x14ac:dyDescent="0.25">
      <c r="A72" s="73" t="s">
        <v>182</v>
      </c>
      <c r="B72" s="72">
        <v>1.7</v>
      </c>
      <c r="C72" s="72">
        <v>1.7</v>
      </c>
      <c r="D72" s="13"/>
      <c r="E72" s="16"/>
      <c r="F72" s="115"/>
    </row>
    <row r="73" spans="1:6" ht="22.5" customHeight="1" x14ac:dyDescent="0.25">
      <c r="A73" s="80" t="s">
        <v>29</v>
      </c>
      <c r="B73" s="76">
        <f>B74</f>
        <v>1.7</v>
      </c>
      <c r="C73" s="76">
        <f>C74</f>
        <v>1.7</v>
      </c>
      <c r="D73" s="13"/>
      <c r="E73" s="16"/>
      <c r="F73" s="115"/>
    </row>
    <row r="74" spans="1:6" ht="39" customHeight="1" x14ac:dyDescent="0.25">
      <c r="A74" s="55" t="s">
        <v>182</v>
      </c>
      <c r="B74" s="72">
        <v>1.7</v>
      </c>
      <c r="C74" s="4">
        <v>1.7</v>
      </c>
      <c r="D74" s="13"/>
      <c r="E74" s="16"/>
      <c r="F74" s="115"/>
    </row>
    <row r="75" spans="1:6" ht="20.25" customHeight="1" x14ac:dyDescent="0.25">
      <c r="A75" s="74" t="s">
        <v>56</v>
      </c>
      <c r="B75" s="76">
        <f>B76</f>
        <v>0.8</v>
      </c>
      <c r="C75" s="3">
        <f>C76</f>
        <v>0.8</v>
      </c>
      <c r="D75" s="13"/>
      <c r="E75" s="16"/>
    </row>
    <row r="76" spans="1:6" ht="39.75" customHeight="1" x14ac:dyDescent="0.25">
      <c r="A76" s="73" t="s">
        <v>182</v>
      </c>
      <c r="B76" s="72">
        <v>0.8</v>
      </c>
      <c r="C76" s="4">
        <v>0.8</v>
      </c>
      <c r="D76" s="13"/>
      <c r="E76" s="16"/>
    </row>
    <row r="77" spans="1:6" ht="23.25" customHeight="1" x14ac:dyDescent="0.25">
      <c r="A77" s="54" t="s">
        <v>34</v>
      </c>
      <c r="B77" s="76">
        <f>B78</f>
        <v>1.7</v>
      </c>
      <c r="C77" s="76">
        <f>C78</f>
        <v>1.7</v>
      </c>
      <c r="D77" s="13"/>
      <c r="E77" s="16"/>
    </row>
    <row r="78" spans="1:6" ht="39.75" customHeight="1" x14ac:dyDescent="0.25">
      <c r="A78" s="73" t="s">
        <v>182</v>
      </c>
      <c r="B78" s="72">
        <v>1.7</v>
      </c>
      <c r="C78" s="4">
        <v>1.7</v>
      </c>
      <c r="D78" s="13"/>
      <c r="E78" s="16"/>
    </row>
    <row r="79" spans="1:6" ht="21.75" customHeight="1" x14ac:dyDescent="0.25">
      <c r="A79" s="80" t="s">
        <v>45</v>
      </c>
      <c r="B79" s="76">
        <f>B80</f>
        <v>1.7</v>
      </c>
      <c r="C79" s="76">
        <f>C80</f>
        <v>1.7</v>
      </c>
      <c r="D79" s="13"/>
      <c r="E79" s="16"/>
    </row>
    <row r="80" spans="1:6" ht="39.75" customHeight="1" x14ac:dyDescent="0.25">
      <c r="A80" s="55" t="s">
        <v>182</v>
      </c>
      <c r="B80" s="72">
        <v>1.7</v>
      </c>
      <c r="C80" s="4">
        <v>1.7</v>
      </c>
      <c r="D80" s="13"/>
      <c r="E80" s="16"/>
    </row>
    <row r="81" spans="1:5" ht="20.25" customHeight="1" x14ac:dyDescent="0.25">
      <c r="A81" s="74" t="s">
        <v>131</v>
      </c>
      <c r="B81" s="76">
        <f>B82</f>
        <v>1.7</v>
      </c>
      <c r="C81" s="3">
        <f>C82</f>
        <v>1.7</v>
      </c>
      <c r="D81" s="13"/>
      <c r="E81" s="16"/>
    </row>
    <row r="82" spans="1:5" ht="39" customHeight="1" x14ac:dyDescent="0.25">
      <c r="A82" s="73" t="s">
        <v>182</v>
      </c>
      <c r="B82" s="72">
        <v>1.7</v>
      </c>
      <c r="C82" s="4">
        <v>1.7</v>
      </c>
      <c r="D82" s="13"/>
      <c r="E82" s="16"/>
    </row>
    <row r="83" spans="1:5" ht="17.25" customHeight="1" x14ac:dyDescent="0.25">
      <c r="A83" s="79" t="s">
        <v>47</v>
      </c>
      <c r="B83" s="76">
        <f>B84</f>
        <v>1.7</v>
      </c>
      <c r="C83" s="76">
        <f>C84</f>
        <v>1.7</v>
      </c>
      <c r="D83" s="13"/>
      <c r="E83" s="16"/>
    </row>
    <row r="84" spans="1:5" ht="39" customHeight="1" x14ac:dyDescent="0.25">
      <c r="A84" s="55" t="s">
        <v>182</v>
      </c>
      <c r="B84" s="72">
        <v>1.7</v>
      </c>
      <c r="C84" s="4">
        <v>1.7</v>
      </c>
      <c r="D84" s="13"/>
      <c r="E84" s="16"/>
    </row>
    <row r="85" spans="1:5" ht="18" customHeight="1" x14ac:dyDescent="0.25">
      <c r="A85" s="74" t="s">
        <v>55</v>
      </c>
      <c r="B85" s="76">
        <f>B86</f>
        <v>0.8</v>
      </c>
      <c r="C85" s="76">
        <f>C86</f>
        <v>0.8</v>
      </c>
      <c r="D85" s="13"/>
      <c r="E85" s="16"/>
    </row>
    <row r="86" spans="1:5" ht="39" customHeight="1" x14ac:dyDescent="0.25">
      <c r="A86" s="73" t="s">
        <v>182</v>
      </c>
      <c r="B86" s="72">
        <v>0.8</v>
      </c>
      <c r="C86" s="4">
        <v>0.8</v>
      </c>
      <c r="D86" s="13"/>
      <c r="E86" s="16"/>
    </row>
    <row r="87" spans="1:5" ht="21" customHeight="1" x14ac:dyDescent="0.25">
      <c r="A87" s="80" t="s">
        <v>51</v>
      </c>
      <c r="B87" s="76">
        <f>B88</f>
        <v>1.7</v>
      </c>
      <c r="C87" s="76">
        <f>C88</f>
        <v>1.7</v>
      </c>
      <c r="D87" s="13"/>
      <c r="E87" s="16"/>
    </row>
    <row r="88" spans="1:5" ht="39" customHeight="1" x14ac:dyDescent="0.25">
      <c r="A88" s="73" t="s">
        <v>182</v>
      </c>
      <c r="B88" s="72">
        <v>1.7</v>
      </c>
      <c r="C88" s="4">
        <v>1.7</v>
      </c>
      <c r="D88" s="13"/>
      <c r="E88" s="16"/>
    </row>
    <row r="89" spans="1:5" ht="20.25" customHeight="1" x14ac:dyDescent="0.25">
      <c r="A89" s="79" t="s">
        <v>46</v>
      </c>
      <c r="B89" s="76">
        <f>B90</f>
        <v>1.3</v>
      </c>
      <c r="C89" s="3">
        <f>C90</f>
        <v>1.3</v>
      </c>
      <c r="D89" s="13"/>
      <c r="E89" s="16"/>
    </row>
    <row r="90" spans="1:5" ht="38.25" customHeight="1" x14ac:dyDescent="0.25">
      <c r="A90" s="73" t="s">
        <v>182</v>
      </c>
      <c r="B90" s="72">
        <v>1.3</v>
      </c>
      <c r="C90" s="4">
        <v>1.3</v>
      </c>
      <c r="D90" s="13"/>
      <c r="E90" s="16"/>
    </row>
    <row r="91" spans="1:5" ht="21" customHeight="1" x14ac:dyDescent="0.25">
      <c r="A91" s="80" t="s">
        <v>40</v>
      </c>
      <c r="B91" s="76">
        <f>B92</f>
        <v>0.8</v>
      </c>
      <c r="C91" s="76">
        <f>C92</f>
        <v>0.8</v>
      </c>
      <c r="D91" s="13"/>
      <c r="E91" s="16"/>
    </row>
    <row r="92" spans="1:5" ht="38.25" customHeight="1" x14ac:dyDescent="0.25">
      <c r="A92" s="73" t="s">
        <v>182</v>
      </c>
      <c r="B92" s="72">
        <v>0.8</v>
      </c>
      <c r="C92" s="72">
        <v>0.8</v>
      </c>
      <c r="D92" s="13"/>
      <c r="E92" s="16"/>
    </row>
    <row r="93" spans="1:5" ht="17.25" customHeight="1" x14ac:dyDescent="0.25">
      <c r="A93" s="74" t="s">
        <v>147</v>
      </c>
      <c r="B93" s="76">
        <f>B94</f>
        <v>1.7</v>
      </c>
      <c r="C93" s="76">
        <f>C94</f>
        <v>1.7</v>
      </c>
      <c r="D93" s="13"/>
      <c r="E93" s="16"/>
    </row>
    <row r="94" spans="1:5" ht="38.25" customHeight="1" x14ac:dyDescent="0.25">
      <c r="A94" s="73" t="s">
        <v>182</v>
      </c>
      <c r="B94" s="72">
        <v>1.7</v>
      </c>
      <c r="C94" s="4">
        <v>1.7</v>
      </c>
      <c r="D94" s="13"/>
      <c r="E94" s="16"/>
    </row>
    <row r="95" spans="1:5" ht="24" customHeight="1" x14ac:dyDescent="0.25">
      <c r="A95" s="80" t="s">
        <v>33</v>
      </c>
      <c r="B95" s="76">
        <f>B96</f>
        <v>0.4</v>
      </c>
      <c r="C95" s="76">
        <f>C96</f>
        <v>0.4</v>
      </c>
      <c r="D95" s="13"/>
      <c r="E95" s="16"/>
    </row>
    <row r="96" spans="1:5" ht="38.25" customHeight="1" x14ac:dyDescent="0.25">
      <c r="A96" s="73" t="s">
        <v>182</v>
      </c>
      <c r="B96" s="72">
        <v>0.4</v>
      </c>
      <c r="C96" s="72">
        <v>0.4</v>
      </c>
      <c r="D96" s="13"/>
      <c r="E96" s="16"/>
    </row>
    <row r="97" spans="1:5" ht="21" customHeight="1" x14ac:dyDescent="0.25">
      <c r="A97" s="80" t="s">
        <v>38</v>
      </c>
      <c r="B97" s="76">
        <f>B98</f>
        <v>1.7</v>
      </c>
      <c r="C97" s="76">
        <f>C98</f>
        <v>1.7</v>
      </c>
      <c r="D97" s="13"/>
      <c r="E97" s="16"/>
    </row>
    <row r="98" spans="1:5" ht="38.25" customHeight="1" x14ac:dyDescent="0.25">
      <c r="A98" s="73" t="s">
        <v>182</v>
      </c>
      <c r="B98" s="72">
        <v>1.7</v>
      </c>
      <c r="C98" s="72">
        <v>1.7</v>
      </c>
      <c r="D98" s="13"/>
      <c r="E98" s="16"/>
    </row>
    <row r="99" spans="1:5" ht="18.75" customHeight="1" x14ac:dyDescent="0.25">
      <c r="A99" s="54" t="s">
        <v>90</v>
      </c>
      <c r="B99" s="81">
        <f>B100</f>
        <v>1.7</v>
      </c>
      <c r="C99" s="81">
        <f>C100</f>
        <v>1.7</v>
      </c>
      <c r="D99" s="13"/>
      <c r="E99" s="16"/>
    </row>
    <row r="100" spans="1:5" ht="38.25" customHeight="1" x14ac:dyDescent="0.25">
      <c r="A100" s="73" t="s">
        <v>182</v>
      </c>
      <c r="B100" s="72">
        <v>1.7</v>
      </c>
      <c r="C100" s="4">
        <v>1.7</v>
      </c>
      <c r="D100" s="13"/>
      <c r="E100" s="16"/>
    </row>
    <row r="101" spans="1:5" ht="21" customHeight="1" x14ac:dyDescent="0.25">
      <c r="A101" s="80" t="s">
        <v>174</v>
      </c>
      <c r="B101" s="76">
        <f>B102</f>
        <v>1.7</v>
      </c>
      <c r="C101" s="76">
        <f>C102</f>
        <v>1.7</v>
      </c>
      <c r="D101" s="13"/>
      <c r="E101" s="16"/>
    </row>
    <row r="102" spans="1:5" ht="38.25" customHeight="1" x14ac:dyDescent="0.25">
      <c r="A102" s="73" t="s">
        <v>182</v>
      </c>
      <c r="B102" s="72">
        <v>1.7</v>
      </c>
      <c r="C102" s="4">
        <v>1.7</v>
      </c>
      <c r="D102" s="13"/>
      <c r="E102" s="16"/>
    </row>
    <row r="103" spans="1:5" ht="21.75" customHeight="1" x14ac:dyDescent="0.25">
      <c r="A103" s="80" t="s">
        <v>242</v>
      </c>
      <c r="B103" s="76">
        <f>B104</f>
        <v>2.5</v>
      </c>
      <c r="C103" s="76">
        <f>C104</f>
        <v>2.5</v>
      </c>
      <c r="D103" s="13"/>
      <c r="E103" s="16"/>
    </row>
    <row r="104" spans="1:5" ht="38.25" customHeight="1" x14ac:dyDescent="0.25">
      <c r="A104" s="73" t="s">
        <v>182</v>
      </c>
      <c r="B104" s="72">
        <v>2.5</v>
      </c>
      <c r="C104" s="4">
        <v>2.5</v>
      </c>
      <c r="D104" s="13"/>
      <c r="E104" s="16"/>
    </row>
    <row r="105" spans="1:5" ht="20.25" customHeight="1" x14ac:dyDescent="0.25">
      <c r="A105" s="74" t="s">
        <v>190</v>
      </c>
      <c r="B105" s="3">
        <f>B106</f>
        <v>1.7</v>
      </c>
      <c r="C105" s="3">
        <f>C106</f>
        <v>1.7</v>
      </c>
      <c r="D105" s="13"/>
      <c r="E105" s="16"/>
    </row>
    <row r="106" spans="1:5" ht="39.75" customHeight="1" x14ac:dyDescent="0.25">
      <c r="A106" s="73" t="s">
        <v>182</v>
      </c>
      <c r="B106" s="4">
        <v>1.7</v>
      </c>
      <c r="C106" s="4">
        <v>1.7</v>
      </c>
      <c r="D106" s="13"/>
      <c r="E106" s="16"/>
    </row>
    <row r="107" spans="1:5" ht="21.75" customHeight="1" x14ac:dyDescent="0.25">
      <c r="A107" s="80" t="s">
        <v>176</v>
      </c>
      <c r="B107" s="3">
        <f>B108</f>
        <v>1.3</v>
      </c>
      <c r="C107" s="3">
        <f>C108</f>
        <v>1.3</v>
      </c>
      <c r="D107" s="13"/>
      <c r="E107" s="16"/>
    </row>
    <row r="108" spans="1:5" ht="36.75" customHeight="1" x14ac:dyDescent="0.25">
      <c r="A108" s="73" t="s">
        <v>182</v>
      </c>
      <c r="B108" s="4">
        <v>1.3</v>
      </c>
      <c r="C108" s="4">
        <v>1.3</v>
      </c>
      <c r="D108" s="13"/>
      <c r="E108" s="16"/>
    </row>
    <row r="109" spans="1:5" ht="23.25" customHeight="1" x14ac:dyDescent="0.25">
      <c r="A109" s="80" t="s">
        <v>194</v>
      </c>
      <c r="B109" s="3">
        <f>B110</f>
        <v>1.7</v>
      </c>
      <c r="C109" s="3">
        <f>C110</f>
        <v>1.7</v>
      </c>
      <c r="D109" s="13"/>
      <c r="E109" s="16"/>
    </row>
    <row r="110" spans="1:5" ht="36.75" customHeight="1" x14ac:dyDescent="0.25">
      <c r="A110" s="73" t="s">
        <v>182</v>
      </c>
      <c r="B110" s="4">
        <v>1.7</v>
      </c>
      <c r="C110" s="4">
        <v>1.7</v>
      </c>
      <c r="D110" s="13"/>
      <c r="E110" s="16"/>
    </row>
    <row r="111" spans="1:5" ht="19.5" customHeight="1" x14ac:dyDescent="0.25">
      <c r="A111" s="74" t="s">
        <v>50</v>
      </c>
      <c r="B111" s="3">
        <f>B112</f>
        <v>1.7</v>
      </c>
      <c r="C111" s="3">
        <f>C112</f>
        <v>1.7</v>
      </c>
      <c r="D111" s="13"/>
      <c r="E111" s="16"/>
    </row>
    <row r="112" spans="1:5" ht="40.5" customHeight="1" x14ac:dyDescent="0.25">
      <c r="A112" s="55" t="s">
        <v>182</v>
      </c>
      <c r="B112" s="4">
        <v>1.7</v>
      </c>
      <c r="C112" s="4">
        <v>1.7</v>
      </c>
      <c r="D112" s="13"/>
      <c r="E112" s="16"/>
    </row>
    <row r="113" spans="1:5" ht="18" customHeight="1" x14ac:dyDescent="0.25">
      <c r="A113" s="74" t="s">
        <v>151</v>
      </c>
      <c r="B113" s="3">
        <f>B114</f>
        <v>2.5</v>
      </c>
      <c r="C113" s="3">
        <f>C114</f>
        <v>2.5</v>
      </c>
      <c r="D113" s="13"/>
      <c r="E113" s="16"/>
    </row>
    <row r="114" spans="1:5" ht="40.5" customHeight="1" x14ac:dyDescent="0.25">
      <c r="A114" s="55" t="s">
        <v>182</v>
      </c>
      <c r="B114" s="4">
        <v>2.5</v>
      </c>
      <c r="C114" s="4">
        <v>2.5</v>
      </c>
      <c r="D114" s="13"/>
      <c r="E114" s="16"/>
    </row>
    <row r="115" spans="1:5" ht="15.75" customHeight="1" x14ac:dyDescent="0.25">
      <c r="A115" s="74" t="s">
        <v>104</v>
      </c>
      <c r="B115" s="3">
        <f>B116</f>
        <v>2.5</v>
      </c>
      <c r="C115" s="3">
        <f>C116</f>
        <v>2.5</v>
      </c>
      <c r="D115" s="13"/>
      <c r="E115" s="16"/>
    </row>
    <row r="116" spans="1:5" ht="43.5" customHeight="1" x14ac:dyDescent="0.25">
      <c r="A116" s="73" t="s">
        <v>182</v>
      </c>
      <c r="B116" s="4">
        <v>2.5</v>
      </c>
      <c r="C116" s="4">
        <v>2.5</v>
      </c>
      <c r="D116" s="13"/>
      <c r="E116" s="16"/>
    </row>
    <row r="117" spans="1:5" ht="23.25" customHeight="1" x14ac:dyDescent="0.25">
      <c r="A117" s="80" t="s">
        <v>149</v>
      </c>
      <c r="B117" s="76">
        <f>B118</f>
        <v>1.7</v>
      </c>
      <c r="C117" s="76">
        <f>C118</f>
        <v>1.7</v>
      </c>
      <c r="D117" s="13"/>
      <c r="E117" s="16"/>
    </row>
    <row r="118" spans="1:5" ht="37.5" customHeight="1" x14ac:dyDescent="0.25">
      <c r="A118" s="73" t="s">
        <v>182</v>
      </c>
      <c r="B118" s="72">
        <v>1.7</v>
      </c>
      <c r="C118" s="72">
        <v>1.7</v>
      </c>
      <c r="D118" s="13"/>
      <c r="E118" s="16"/>
    </row>
    <row r="119" spans="1:5" ht="23.25" customHeight="1" x14ac:dyDescent="0.25">
      <c r="A119" s="80" t="s">
        <v>92</v>
      </c>
      <c r="B119" s="76">
        <f>B120</f>
        <v>2.5</v>
      </c>
      <c r="C119" s="76">
        <f>C120</f>
        <v>2.5</v>
      </c>
      <c r="D119" s="13"/>
      <c r="E119" s="16"/>
    </row>
    <row r="120" spans="1:5" ht="37.5" customHeight="1" x14ac:dyDescent="0.25">
      <c r="A120" s="73" t="s">
        <v>182</v>
      </c>
      <c r="B120" s="72">
        <v>2.5</v>
      </c>
      <c r="C120" s="72">
        <v>2.5</v>
      </c>
      <c r="D120" s="13"/>
      <c r="E120" s="16"/>
    </row>
    <row r="121" spans="1:5" ht="22.5" customHeight="1" x14ac:dyDescent="0.25">
      <c r="A121" s="80" t="s">
        <v>191</v>
      </c>
      <c r="B121" s="76">
        <f>B122</f>
        <v>2.5</v>
      </c>
      <c r="C121" s="76">
        <f>C122</f>
        <v>2.5</v>
      </c>
      <c r="D121" s="13"/>
      <c r="E121" s="16"/>
    </row>
    <row r="122" spans="1:5" ht="37.5" customHeight="1" x14ac:dyDescent="0.25">
      <c r="A122" s="73" t="s">
        <v>182</v>
      </c>
      <c r="B122" s="72">
        <v>2.5</v>
      </c>
      <c r="C122" s="72">
        <v>2.5</v>
      </c>
      <c r="D122" s="13"/>
      <c r="E122" s="16"/>
    </row>
    <row r="123" spans="1:5" ht="21" customHeight="1" x14ac:dyDescent="0.25">
      <c r="A123" s="80" t="s">
        <v>195</v>
      </c>
      <c r="B123" s="76">
        <f>B124</f>
        <v>2.1</v>
      </c>
      <c r="C123" s="76">
        <f>C124</f>
        <v>2.1</v>
      </c>
      <c r="D123" s="13"/>
      <c r="E123" s="16"/>
    </row>
    <row r="124" spans="1:5" ht="37.5" customHeight="1" x14ac:dyDescent="0.25">
      <c r="A124" s="73" t="s">
        <v>182</v>
      </c>
      <c r="B124" s="72">
        <v>2.1</v>
      </c>
      <c r="C124" s="72">
        <v>2.1</v>
      </c>
      <c r="D124" s="13"/>
      <c r="E124" s="16"/>
    </row>
    <row r="125" spans="1:5" ht="21.75" customHeight="1" x14ac:dyDescent="0.25">
      <c r="A125" s="80" t="s">
        <v>175</v>
      </c>
      <c r="B125" s="76">
        <f>B126</f>
        <v>1.3</v>
      </c>
      <c r="C125" s="76">
        <f>C126</f>
        <v>1.3</v>
      </c>
      <c r="D125" s="13"/>
      <c r="E125" s="16"/>
    </row>
    <row r="126" spans="1:5" ht="37.5" customHeight="1" x14ac:dyDescent="0.25">
      <c r="A126" s="73" t="s">
        <v>182</v>
      </c>
      <c r="B126" s="72">
        <v>1.3</v>
      </c>
      <c r="C126" s="72">
        <v>1.3</v>
      </c>
      <c r="D126" s="13"/>
      <c r="E126" s="16"/>
    </row>
    <row r="127" spans="1:5" ht="19.5" customHeight="1" x14ac:dyDescent="0.25">
      <c r="A127" s="74" t="s">
        <v>10</v>
      </c>
      <c r="B127" s="76">
        <f>B128</f>
        <v>1.7</v>
      </c>
      <c r="C127" s="76">
        <f>C128</f>
        <v>1.7</v>
      </c>
      <c r="D127" s="13"/>
      <c r="E127" s="16"/>
    </row>
    <row r="128" spans="1:5" ht="38.25" customHeight="1" x14ac:dyDescent="0.25">
      <c r="A128" s="55" t="s">
        <v>182</v>
      </c>
      <c r="B128" s="72">
        <v>1.7</v>
      </c>
      <c r="C128" s="4">
        <v>1.7</v>
      </c>
      <c r="D128" s="13"/>
      <c r="E128" s="16"/>
    </row>
    <row r="129" spans="1:5" ht="18" customHeight="1" x14ac:dyDescent="0.25">
      <c r="A129" s="74" t="s">
        <v>11</v>
      </c>
      <c r="B129" s="76">
        <f>B130</f>
        <v>2.5</v>
      </c>
      <c r="C129" s="76">
        <f>C130</f>
        <v>2.5</v>
      </c>
      <c r="D129" s="13"/>
      <c r="E129" s="16"/>
    </row>
    <row r="130" spans="1:5" ht="42.75" customHeight="1" x14ac:dyDescent="0.25">
      <c r="A130" s="55" t="s">
        <v>182</v>
      </c>
      <c r="B130" s="72">
        <v>2.5</v>
      </c>
      <c r="C130" s="72">
        <v>2.5</v>
      </c>
      <c r="D130" s="13"/>
      <c r="E130" s="16"/>
    </row>
    <row r="131" spans="1:5" ht="20.25" customHeight="1" x14ac:dyDescent="0.25">
      <c r="A131" s="74" t="s">
        <v>165</v>
      </c>
      <c r="B131" s="76">
        <f>B132</f>
        <v>2.5</v>
      </c>
      <c r="C131" s="76">
        <f>C132</f>
        <v>2.5</v>
      </c>
      <c r="D131" s="13"/>
      <c r="E131" s="16"/>
    </row>
    <row r="132" spans="1:5" ht="40.5" customHeight="1" x14ac:dyDescent="0.25">
      <c r="A132" s="55" t="s">
        <v>182</v>
      </c>
      <c r="B132" s="72">
        <v>2.5</v>
      </c>
      <c r="C132" s="4">
        <v>2.5</v>
      </c>
      <c r="D132" s="13"/>
      <c r="E132" s="16"/>
    </row>
    <row r="133" spans="1:5" ht="29.25" customHeight="1" x14ac:dyDescent="0.25">
      <c r="A133" s="74" t="s">
        <v>58</v>
      </c>
      <c r="B133" s="76">
        <f>B134</f>
        <v>2.5</v>
      </c>
      <c r="C133" s="76">
        <f>C134</f>
        <v>2.5</v>
      </c>
      <c r="D133" s="13"/>
      <c r="E133" s="16"/>
    </row>
    <row r="134" spans="1:5" ht="40.5" customHeight="1" x14ac:dyDescent="0.25">
      <c r="A134" s="55" t="s">
        <v>182</v>
      </c>
      <c r="B134" s="72">
        <v>2.5</v>
      </c>
      <c r="C134" s="4">
        <v>2.5</v>
      </c>
      <c r="D134" s="13"/>
      <c r="E134" s="16"/>
    </row>
    <row r="135" spans="1:5" ht="15" customHeight="1" x14ac:dyDescent="0.25">
      <c r="A135" s="74" t="s">
        <v>2</v>
      </c>
      <c r="B135" s="76">
        <f>B136</f>
        <v>1.7</v>
      </c>
      <c r="C135" s="76">
        <f>C136</f>
        <v>1.7</v>
      </c>
      <c r="D135" s="13"/>
      <c r="E135" s="16"/>
    </row>
    <row r="136" spans="1:5" ht="40.5" customHeight="1" x14ac:dyDescent="0.25">
      <c r="A136" s="55" t="s">
        <v>182</v>
      </c>
      <c r="B136" s="72">
        <v>1.7</v>
      </c>
      <c r="C136" s="4">
        <v>1.7</v>
      </c>
      <c r="D136" s="13"/>
      <c r="E136" s="16"/>
    </row>
    <row r="137" spans="1:5" ht="15.75" customHeight="1" x14ac:dyDescent="0.25">
      <c r="A137" s="54" t="s">
        <v>16</v>
      </c>
      <c r="B137" s="81">
        <f>B138</f>
        <v>1.7</v>
      </c>
      <c r="C137" s="81">
        <f>C138</f>
        <v>1.7</v>
      </c>
      <c r="D137" s="13"/>
      <c r="E137" s="16"/>
    </row>
    <row r="138" spans="1:5" ht="40.5" customHeight="1" x14ac:dyDescent="0.25">
      <c r="A138" s="55" t="s">
        <v>182</v>
      </c>
      <c r="B138" s="72">
        <v>1.7</v>
      </c>
      <c r="C138" s="72">
        <v>1.7</v>
      </c>
      <c r="D138" s="13"/>
      <c r="E138" s="16"/>
    </row>
    <row r="139" spans="1:5" ht="17.25" customHeight="1" x14ac:dyDescent="0.25">
      <c r="A139" s="74" t="s">
        <v>164</v>
      </c>
      <c r="B139" s="76">
        <f>B140</f>
        <v>2.5</v>
      </c>
      <c r="C139" s="76">
        <f>C140</f>
        <v>2.5</v>
      </c>
      <c r="D139" s="13"/>
      <c r="E139" s="16"/>
    </row>
    <row r="140" spans="1:5" ht="40.5" customHeight="1" x14ac:dyDescent="0.25">
      <c r="A140" s="55" t="s">
        <v>182</v>
      </c>
      <c r="B140" s="72">
        <v>2.5</v>
      </c>
      <c r="C140" s="72">
        <v>2.5</v>
      </c>
      <c r="D140" s="13"/>
      <c r="E140" s="16"/>
    </row>
    <row r="141" spans="1:5" ht="15" customHeight="1" x14ac:dyDescent="0.25">
      <c r="A141" s="74" t="s">
        <v>22</v>
      </c>
      <c r="B141" s="76">
        <f>B142</f>
        <v>12.7</v>
      </c>
      <c r="C141" s="76">
        <f>C142</f>
        <v>12.7</v>
      </c>
      <c r="D141" s="13"/>
      <c r="E141" s="16"/>
    </row>
    <row r="142" spans="1:5" ht="42" customHeight="1" x14ac:dyDescent="0.25">
      <c r="A142" s="55" t="s">
        <v>182</v>
      </c>
      <c r="B142" s="72">
        <v>12.7</v>
      </c>
      <c r="C142" s="4">
        <v>12.7</v>
      </c>
      <c r="D142" s="13"/>
      <c r="E142" s="16"/>
    </row>
    <row r="143" spans="1:5" ht="23.25" customHeight="1" x14ac:dyDescent="0.25">
      <c r="A143" s="74" t="s">
        <v>155</v>
      </c>
      <c r="B143" s="76">
        <f>B48+B51+B53+B55+B57+B59+B61+B63+B65+B67+B69+B71+B73+B75+B77+B79+B81+B83+B85+B87+B89+B91+B93+B95+B97+B99+B101+B103+B105+B107+B109+B111+B113+B115+B117+B119+B121+B123+B125+B127+B129+B131+B133+B135+B137+B139+B141</f>
        <v>395.99999999999977</v>
      </c>
      <c r="C143" s="76">
        <f t="shared" ref="C143" si="10">C48+C51+C53+C55+C57+C59+C61+C63+C65+C67+C69+C71+C73+C75+C77+C79+C81+C83+C85+C87+C89+C91+C93+C95+C97+C99+C101+C103+C105+C107+C109+C111+C113+C115+C117+C119+C121+C123+C125+C127+C129+C131+C133+C135+C137+C139+C141</f>
        <v>395.99999999999977</v>
      </c>
      <c r="D143" s="76"/>
      <c r="E143" s="76"/>
    </row>
    <row r="144" spans="1:5" ht="18" customHeight="1" x14ac:dyDescent="0.25">
      <c r="A144" s="55" t="s">
        <v>76</v>
      </c>
      <c r="B144" s="72">
        <f>B49</f>
        <v>250</v>
      </c>
      <c r="C144" s="72">
        <f>C49</f>
        <v>250</v>
      </c>
      <c r="D144" s="72"/>
      <c r="E144" s="16"/>
    </row>
    <row r="145" spans="1:7" ht="38.25" customHeight="1" x14ac:dyDescent="0.25">
      <c r="A145" s="73" t="s">
        <v>240</v>
      </c>
      <c r="B145" s="119">
        <f>B50+B52+B54+B56+B58+B60+B62+B64+B66+B68+B70+B72+B74+B76+B78+B80+B82+B84+B86+B88+B90+B92+B94+B96+B98+B100+B102+B104+B106+B108+B110+B112+B114+B116+B118+B120+B122+B124+B126+B128+B130+B132+B134+B136+B138+B140+B142</f>
        <v>146</v>
      </c>
      <c r="C145" s="119">
        <f>C50+C52+C54+C56+C58+C60+C62+C64+C66+C68+C70+C72+C74+C76+C78+C80+C82+C84+C86+C88+C90+C92+C94+C96+C98+C100+C102+C104+C106+C108+C110+C112+C114+C116+C118+C120+C122+C124+C126+C128+C130+C132+C134+C136+C138+C140+C142</f>
        <v>146</v>
      </c>
      <c r="D145" s="116"/>
      <c r="E145" s="117"/>
      <c r="F145" s="118"/>
      <c r="G145" s="118"/>
    </row>
    <row r="146" spans="1:7" ht="25.5" customHeight="1" x14ac:dyDescent="0.25">
      <c r="A146" s="160" t="s">
        <v>77</v>
      </c>
      <c r="B146" s="159"/>
      <c r="C146" s="159"/>
      <c r="D146" s="159"/>
      <c r="E146" s="162"/>
    </row>
    <row r="147" spans="1:7" ht="15" customHeight="1" x14ac:dyDescent="0.25">
      <c r="A147" s="74" t="s">
        <v>54</v>
      </c>
      <c r="B147" s="20">
        <f>B148</f>
        <v>181.2</v>
      </c>
      <c r="C147" s="20">
        <f t="shared" ref="C147" si="11">C148</f>
        <v>181.2</v>
      </c>
      <c r="D147" s="20"/>
      <c r="E147" s="20"/>
    </row>
    <row r="148" spans="1:7" ht="20.25" customHeight="1" x14ac:dyDescent="0.25">
      <c r="A148" s="82" t="s">
        <v>186</v>
      </c>
      <c r="B148" s="72">
        <v>181.2</v>
      </c>
      <c r="C148" s="4">
        <v>181.2</v>
      </c>
      <c r="D148" s="4"/>
      <c r="E148" s="4"/>
    </row>
    <row r="149" spans="1:7" ht="17.25" customHeight="1" x14ac:dyDescent="0.25">
      <c r="A149" s="54" t="s">
        <v>78</v>
      </c>
      <c r="B149" s="3">
        <f>B147</f>
        <v>181.2</v>
      </c>
      <c r="C149" s="3">
        <f>C147</f>
        <v>181.2</v>
      </c>
      <c r="D149" s="3"/>
      <c r="E149" s="3"/>
    </row>
    <row r="150" spans="1:7" ht="21" customHeight="1" x14ac:dyDescent="0.25">
      <c r="A150" s="82" t="s">
        <v>186</v>
      </c>
      <c r="B150" s="4">
        <f>B148</f>
        <v>181.2</v>
      </c>
      <c r="C150" s="4">
        <f>C148</f>
        <v>181.2</v>
      </c>
      <c r="D150" s="4"/>
      <c r="E150" s="4"/>
    </row>
    <row r="151" spans="1:7" ht="21" customHeight="1" x14ac:dyDescent="0.25">
      <c r="A151" s="166" t="s">
        <v>154</v>
      </c>
      <c r="B151" s="167"/>
      <c r="C151" s="167"/>
      <c r="D151" s="167"/>
      <c r="E151" s="168"/>
    </row>
    <row r="152" spans="1:7" ht="21" customHeight="1" x14ac:dyDescent="0.25">
      <c r="A152" s="74" t="s">
        <v>54</v>
      </c>
      <c r="B152" s="3">
        <f>B154+B153</f>
        <v>50.1</v>
      </c>
      <c r="C152" s="3">
        <f>C154+C153</f>
        <v>50.1</v>
      </c>
      <c r="D152" s="3"/>
      <c r="E152" s="3"/>
    </row>
    <row r="153" spans="1:7" ht="21" customHeight="1" x14ac:dyDescent="0.25">
      <c r="A153" s="55" t="s">
        <v>76</v>
      </c>
      <c r="B153" s="4">
        <v>25</v>
      </c>
      <c r="C153" s="4">
        <v>25</v>
      </c>
      <c r="D153" s="3"/>
      <c r="E153" s="3"/>
    </row>
    <row r="154" spans="1:7" ht="21" customHeight="1" x14ac:dyDescent="0.25">
      <c r="A154" s="73" t="s">
        <v>231</v>
      </c>
      <c r="B154" s="4">
        <v>25.1</v>
      </c>
      <c r="C154" s="4">
        <v>25.1</v>
      </c>
      <c r="D154" s="4"/>
      <c r="E154" s="4"/>
    </row>
    <row r="155" spans="1:7" ht="21" customHeight="1" x14ac:dyDescent="0.25">
      <c r="A155" s="54" t="s">
        <v>156</v>
      </c>
      <c r="B155" s="3">
        <f t="shared" ref="B155:C157" si="12">B152</f>
        <v>50.1</v>
      </c>
      <c r="C155" s="3">
        <f t="shared" si="12"/>
        <v>50.1</v>
      </c>
      <c r="D155" s="3"/>
      <c r="E155" s="3"/>
    </row>
    <row r="156" spans="1:7" ht="21" customHeight="1" x14ac:dyDescent="0.25">
      <c r="A156" s="55" t="s">
        <v>76</v>
      </c>
      <c r="B156" s="4">
        <f t="shared" si="12"/>
        <v>25</v>
      </c>
      <c r="C156" s="4">
        <f t="shared" si="12"/>
        <v>25</v>
      </c>
      <c r="D156" s="3"/>
      <c r="E156" s="3"/>
    </row>
    <row r="157" spans="1:7" ht="21" customHeight="1" x14ac:dyDescent="0.25">
      <c r="A157" s="73" t="s">
        <v>231</v>
      </c>
      <c r="B157" s="4">
        <f t="shared" si="12"/>
        <v>25.1</v>
      </c>
      <c r="C157" s="4">
        <f t="shared" si="12"/>
        <v>25.1</v>
      </c>
      <c r="D157" s="4"/>
      <c r="E157" s="4"/>
    </row>
    <row r="158" spans="1:7" ht="20.25" customHeight="1" x14ac:dyDescent="0.25">
      <c r="A158" s="83" t="s">
        <v>188</v>
      </c>
      <c r="B158" s="17"/>
      <c r="C158" s="17"/>
      <c r="D158" s="17"/>
      <c r="E158" s="21"/>
    </row>
    <row r="159" spans="1:7" x14ac:dyDescent="0.25">
      <c r="A159" s="74" t="s">
        <v>54</v>
      </c>
      <c r="B159" s="14">
        <f>B160</f>
        <v>707.9</v>
      </c>
      <c r="C159" s="14">
        <f>C160</f>
        <v>707.9</v>
      </c>
      <c r="D159" s="14"/>
      <c r="E159" s="14"/>
    </row>
    <row r="160" spans="1:7" x14ac:dyDescent="0.25">
      <c r="A160" s="73" t="s">
        <v>93</v>
      </c>
      <c r="B160" s="4">
        <v>707.9</v>
      </c>
      <c r="C160" s="4">
        <v>707.9</v>
      </c>
      <c r="D160" s="4"/>
      <c r="E160" s="16"/>
    </row>
    <row r="161" spans="1:7" ht="15.6" x14ac:dyDescent="0.25">
      <c r="A161" s="54" t="s">
        <v>79</v>
      </c>
      <c r="B161" s="3">
        <f>B159</f>
        <v>707.9</v>
      </c>
      <c r="C161" s="3">
        <f>C159</f>
        <v>707.9</v>
      </c>
      <c r="D161" s="3"/>
      <c r="E161" s="3"/>
    </row>
    <row r="162" spans="1:7" x14ac:dyDescent="0.25">
      <c r="A162" s="55" t="s">
        <v>93</v>
      </c>
      <c r="B162" s="4">
        <f>B160</f>
        <v>707.9</v>
      </c>
      <c r="C162" s="4">
        <f>C160</f>
        <v>707.9</v>
      </c>
      <c r="D162" s="4"/>
      <c r="E162" s="4"/>
    </row>
    <row r="163" spans="1:7" ht="24.75" customHeight="1" x14ac:dyDescent="0.25">
      <c r="A163" s="84" t="s">
        <v>80</v>
      </c>
      <c r="B163" s="4"/>
      <c r="C163" s="4"/>
      <c r="D163" s="4"/>
      <c r="E163" s="16"/>
      <c r="G163" s="10"/>
    </row>
    <row r="164" spans="1:7" x14ac:dyDescent="0.25">
      <c r="A164" s="74" t="s">
        <v>54</v>
      </c>
      <c r="B164" s="76">
        <f>B165</f>
        <v>80</v>
      </c>
      <c r="C164" s="76">
        <f>C165</f>
        <v>50</v>
      </c>
      <c r="D164" s="76"/>
      <c r="E164" s="76">
        <f>E165</f>
        <v>30</v>
      </c>
    </row>
    <row r="165" spans="1:7" x14ac:dyDescent="0.25">
      <c r="A165" s="73" t="s">
        <v>93</v>
      </c>
      <c r="B165" s="60">
        <v>80</v>
      </c>
      <c r="C165" s="4">
        <v>50</v>
      </c>
      <c r="D165" s="4"/>
      <c r="E165" s="16">
        <v>30</v>
      </c>
    </row>
    <row r="166" spans="1:7" ht="15.6" x14ac:dyDescent="0.25">
      <c r="A166" s="80" t="s">
        <v>81</v>
      </c>
      <c r="B166" s="85">
        <f>B164</f>
        <v>80</v>
      </c>
      <c r="C166" s="85">
        <f>C164</f>
        <v>50</v>
      </c>
      <c r="D166" s="85"/>
      <c r="E166" s="85">
        <f>E164</f>
        <v>30</v>
      </c>
    </row>
    <row r="167" spans="1:7" x14ac:dyDescent="0.25">
      <c r="A167" s="86" t="s">
        <v>93</v>
      </c>
      <c r="B167" s="87">
        <f>B165</f>
        <v>80</v>
      </c>
      <c r="C167" s="87">
        <f>C165</f>
        <v>50</v>
      </c>
      <c r="D167" s="87"/>
      <c r="E167" s="87">
        <f>E165</f>
        <v>30</v>
      </c>
    </row>
    <row r="168" spans="1:7" ht="38.25" customHeight="1" x14ac:dyDescent="0.25">
      <c r="A168" s="163" t="s">
        <v>162</v>
      </c>
      <c r="B168" s="164"/>
      <c r="C168" s="164"/>
      <c r="D168" s="164"/>
      <c r="E168" s="165"/>
    </row>
    <row r="169" spans="1:7" ht="16.5" customHeight="1" x14ac:dyDescent="0.25">
      <c r="A169" s="74" t="s">
        <v>54</v>
      </c>
      <c r="B169" s="20">
        <f>B170+B171</f>
        <v>5260.4</v>
      </c>
      <c r="C169" s="20">
        <f t="shared" ref="C169:E169" si="13">C170+C171</f>
        <v>3890.8</v>
      </c>
      <c r="D169" s="20"/>
      <c r="E169" s="20">
        <f t="shared" si="13"/>
        <v>1369.6</v>
      </c>
    </row>
    <row r="170" spans="1:7" ht="19.5" customHeight="1" x14ac:dyDescent="0.25">
      <c r="A170" s="55" t="s">
        <v>76</v>
      </c>
      <c r="B170" s="60">
        <v>3060.4</v>
      </c>
      <c r="C170" s="13">
        <v>2790.8</v>
      </c>
      <c r="D170" s="13"/>
      <c r="E170" s="52">
        <v>269.60000000000002</v>
      </c>
    </row>
    <row r="171" spans="1:7" ht="40.5" customHeight="1" x14ac:dyDescent="0.25">
      <c r="A171" s="73" t="s">
        <v>179</v>
      </c>
      <c r="B171" s="63">
        <v>2200</v>
      </c>
      <c r="C171" s="64">
        <v>1100</v>
      </c>
      <c r="D171" s="64"/>
      <c r="E171" s="88">
        <v>1100</v>
      </c>
    </row>
    <row r="172" spans="1:7" ht="18.75" customHeight="1" x14ac:dyDescent="0.25">
      <c r="A172" s="80" t="s">
        <v>82</v>
      </c>
      <c r="B172" s="3">
        <f t="shared" ref="B172:C174" si="14">B169</f>
        <v>5260.4</v>
      </c>
      <c r="C172" s="3">
        <f t="shared" si="14"/>
        <v>3890.8</v>
      </c>
      <c r="D172" s="3"/>
      <c r="E172" s="3">
        <f>E169</f>
        <v>1369.6</v>
      </c>
    </row>
    <row r="173" spans="1:7" ht="17.25" customHeight="1" x14ac:dyDescent="0.25">
      <c r="A173" s="55" t="s">
        <v>76</v>
      </c>
      <c r="B173" s="4">
        <f t="shared" si="14"/>
        <v>3060.4</v>
      </c>
      <c r="C173" s="4">
        <f t="shared" si="14"/>
        <v>2790.8</v>
      </c>
      <c r="D173" s="4"/>
      <c r="E173" s="4">
        <f>E170</f>
        <v>269.60000000000002</v>
      </c>
    </row>
    <row r="174" spans="1:7" ht="38.25" customHeight="1" x14ac:dyDescent="0.25">
      <c r="A174" s="55" t="s">
        <v>179</v>
      </c>
      <c r="B174" s="12">
        <f t="shared" si="14"/>
        <v>2200</v>
      </c>
      <c r="C174" s="12">
        <f t="shared" si="14"/>
        <v>1100</v>
      </c>
      <c r="D174" s="12"/>
      <c r="E174" s="12">
        <f>E171</f>
        <v>1100</v>
      </c>
    </row>
    <row r="175" spans="1:7" ht="26.25" customHeight="1" x14ac:dyDescent="0.25">
      <c r="A175" s="156" t="s">
        <v>139</v>
      </c>
      <c r="B175" s="159"/>
      <c r="C175" s="159"/>
      <c r="D175" s="159"/>
      <c r="E175" s="159"/>
    </row>
    <row r="176" spans="1:7" ht="17.25" customHeight="1" x14ac:dyDescent="0.25">
      <c r="A176" s="74" t="s">
        <v>54</v>
      </c>
      <c r="B176" s="3">
        <f>B177</f>
        <v>52.9</v>
      </c>
      <c r="C176" s="3">
        <f>C177</f>
        <v>52.9</v>
      </c>
      <c r="D176" s="3"/>
      <c r="E176" s="3"/>
    </row>
    <row r="177" spans="1:5" x14ac:dyDescent="0.25">
      <c r="A177" s="55" t="s">
        <v>94</v>
      </c>
      <c r="B177" s="4">
        <v>52.9</v>
      </c>
      <c r="C177" s="4">
        <v>52.9</v>
      </c>
      <c r="D177" s="4"/>
      <c r="E177" s="16"/>
    </row>
    <row r="178" spans="1:5" ht="17.25" customHeight="1" x14ac:dyDescent="0.3">
      <c r="A178" s="89" t="s">
        <v>4</v>
      </c>
      <c r="B178" s="76">
        <f>B179+B180</f>
        <v>575.70000000000005</v>
      </c>
      <c r="C178" s="3">
        <f>C179+C180</f>
        <v>575.70000000000005</v>
      </c>
      <c r="D178" s="3">
        <f>D179+D180</f>
        <v>368.5</v>
      </c>
      <c r="E178" s="3"/>
    </row>
    <row r="179" spans="1:5" x14ac:dyDescent="0.25">
      <c r="A179" s="55" t="s">
        <v>76</v>
      </c>
      <c r="B179" s="72">
        <v>573.1</v>
      </c>
      <c r="C179" s="4">
        <v>573.1</v>
      </c>
      <c r="D179" s="4">
        <v>368.5</v>
      </c>
      <c r="E179" s="16"/>
    </row>
    <row r="180" spans="1:5" x14ac:dyDescent="0.25">
      <c r="A180" s="82" t="s">
        <v>88</v>
      </c>
      <c r="B180" s="72">
        <v>2.6</v>
      </c>
      <c r="C180" s="4">
        <v>2.6</v>
      </c>
      <c r="D180" s="4"/>
      <c r="E180" s="16"/>
    </row>
    <row r="181" spans="1:5" ht="16.5" customHeight="1" x14ac:dyDescent="0.3">
      <c r="A181" s="90" t="s">
        <v>15</v>
      </c>
      <c r="B181" s="76">
        <f>B182+B183</f>
        <v>176.9</v>
      </c>
      <c r="C181" s="3">
        <f>C182+C183</f>
        <v>176.9</v>
      </c>
      <c r="D181" s="3">
        <f>D182+D183</f>
        <v>95.7</v>
      </c>
      <c r="E181" s="3"/>
    </row>
    <row r="182" spans="1:5" ht="20.25" customHeight="1" x14ac:dyDescent="0.25">
      <c r="A182" s="55" t="s">
        <v>76</v>
      </c>
      <c r="B182" s="72">
        <v>171.1</v>
      </c>
      <c r="C182" s="4">
        <v>171.1</v>
      </c>
      <c r="D182" s="4">
        <v>95.7</v>
      </c>
      <c r="E182" s="16"/>
    </row>
    <row r="183" spans="1:5" ht="15" customHeight="1" x14ac:dyDescent="0.25">
      <c r="A183" s="82" t="s">
        <v>88</v>
      </c>
      <c r="B183" s="72">
        <v>5.8</v>
      </c>
      <c r="C183" s="4">
        <v>5.8</v>
      </c>
      <c r="D183" s="4"/>
      <c r="E183" s="16"/>
    </row>
    <row r="184" spans="1:5" ht="17.25" customHeight="1" x14ac:dyDescent="0.3">
      <c r="A184" s="89" t="s">
        <v>5</v>
      </c>
      <c r="B184" s="76">
        <f>B185+B186</f>
        <v>301.89999999999998</v>
      </c>
      <c r="C184" s="3">
        <f>C185+C186</f>
        <v>301.89999999999998</v>
      </c>
      <c r="D184" s="3">
        <f>D185+D186</f>
        <v>200.2</v>
      </c>
      <c r="E184" s="3"/>
    </row>
    <row r="185" spans="1:5" ht="19.5" customHeight="1" x14ac:dyDescent="0.25">
      <c r="A185" s="55" t="s">
        <v>76</v>
      </c>
      <c r="B185" s="72">
        <v>298.39999999999998</v>
      </c>
      <c r="C185" s="4">
        <v>298.39999999999998</v>
      </c>
      <c r="D185" s="4">
        <v>200.2</v>
      </c>
      <c r="E185" s="16"/>
    </row>
    <row r="186" spans="1:5" ht="17.25" customHeight="1" x14ac:dyDescent="0.25">
      <c r="A186" s="82" t="s">
        <v>88</v>
      </c>
      <c r="B186" s="72">
        <v>3.5</v>
      </c>
      <c r="C186" s="4">
        <v>3.5</v>
      </c>
      <c r="D186" s="4"/>
      <c r="E186" s="16"/>
    </row>
    <row r="187" spans="1:5" ht="18.75" customHeight="1" x14ac:dyDescent="0.3">
      <c r="A187" s="90" t="s">
        <v>6</v>
      </c>
      <c r="B187" s="76">
        <f>B188+B189+B190</f>
        <v>236.29999999999998</v>
      </c>
      <c r="C187" s="76">
        <f t="shared" ref="C187:E187" si="15">C188+C189+C190</f>
        <v>221.29999999999998</v>
      </c>
      <c r="D187" s="76">
        <f t="shared" si="15"/>
        <v>144.19999999999999</v>
      </c>
      <c r="E187" s="76">
        <f t="shared" si="15"/>
        <v>15</v>
      </c>
    </row>
    <row r="188" spans="1:5" ht="18" customHeight="1" x14ac:dyDescent="0.25">
      <c r="A188" s="55" t="s">
        <v>76</v>
      </c>
      <c r="B188" s="72">
        <v>203.7</v>
      </c>
      <c r="C188" s="4">
        <v>203.7</v>
      </c>
      <c r="D188" s="4">
        <v>141.69999999999999</v>
      </c>
      <c r="E188" s="16"/>
    </row>
    <row r="189" spans="1:5" ht="17.25" customHeight="1" x14ac:dyDescent="0.25">
      <c r="A189" s="91" t="s">
        <v>88</v>
      </c>
      <c r="B189" s="72">
        <v>17.600000000000001</v>
      </c>
      <c r="C189" s="4">
        <v>17.600000000000001</v>
      </c>
      <c r="D189" s="4">
        <v>2.5</v>
      </c>
      <c r="E189" s="16"/>
    </row>
    <row r="190" spans="1:5" ht="17.25" customHeight="1" x14ac:dyDescent="0.25">
      <c r="A190" s="82" t="s">
        <v>232</v>
      </c>
      <c r="B190" s="72">
        <v>15</v>
      </c>
      <c r="C190" s="4"/>
      <c r="D190" s="4"/>
      <c r="E190" s="16">
        <v>15</v>
      </c>
    </row>
    <row r="191" spans="1:5" ht="15.75" customHeight="1" x14ac:dyDescent="0.3">
      <c r="A191" s="89" t="s">
        <v>24</v>
      </c>
      <c r="B191" s="76">
        <f>B192+B193</f>
        <v>284.7</v>
      </c>
      <c r="C191" s="3">
        <f>C192+C193</f>
        <v>284.7</v>
      </c>
      <c r="D191" s="3">
        <f>D192+D193</f>
        <v>178.9</v>
      </c>
      <c r="E191" s="3"/>
    </row>
    <row r="192" spans="1:5" ht="15" customHeight="1" x14ac:dyDescent="0.25">
      <c r="A192" s="55" t="s">
        <v>76</v>
      </c>
      <c r="B192" s="72">
        <v>255.7</v>
      </c>
      <c r="C192" s="4">
        <v>255.7</v>
      </c>
      <c r="D192" s="4">
        <v>178.9</v>
      </c>
      <c r="E192" s="16"/>
    </row>
    <row r="193" spans="1:5" ht="14.25" customHeight="1" x14ac:dyDescent="0.25">
      <c r="A193" s="82" t="s">
        <v>88</v>
      </c>
      <c r="B193" s="72">
        <v>29</v>
      </c>
      <c r="C193" s="4">
        <v>29</v>
      </c>
      <c r="D193" s="4"/>
      <c r="E193" s="16"/>
    </row>
    <row r="194" spans="1:5" ht="32.25" customHeight="1" x14ac:dyDescent="0.3">
      <c r="A194" s="90" t="s">
        <v>27</v>
      </c>
      <c r="B194" s="76">
        <f>B195+B196</f>
        <v>637.69999999999993</v>
      </c>
      <c r="C194" s="76">
        <f>C195+C196</f>
        <v>635.5</v>
      </c>
      <c r="D194" s="76">
        <f>D195+D196</f>
        <v>287.89999999999998</v>
      </c>
      <c r="E194" s="76">
        <f>E195+E196</f>
        <v>2.2000000000000002</v>
      </c>
    </row>
    <row r="195" spans="1:5" ht="18" customHeight="1" x14ac:dyDescent="0.25">
      <c r="A195" s="55" t="s">
        <v>76</v>
      </c>
      <c r="B195" s="72">
        <v>533.4</v>
      </c>
      <c r="C195" s="4">
        <v>533.4</v>
      </c>
      <c r="D195" s="4">
        <v>287.89999999999998</v>
      </c>
      <c r="E195" s="16"/>
    </row>
    <row r="196" spans="1:5" x14ac:dyDescent="0.25">
      <c r="A196" s="91" t="s">
        <v>88</v>
      </c>
      <c r="B196" s="72">
        <v>104.3</v>
      </c>
      <c r="C196" s="4">
        <v>102.1</v>
      </c>
      <c r="D196" s="4"/>
      <c r="E196" s="16">
        <v>2.2000000000000002</v>
      </c>
    </row>
    <row r="197" spans="1:5" ht="20.25" customHeight="1" x14ac:dyDescent="0.3">
      <c r="A197" s="89" t="s">
        <v>49</v>
      </c>
      <c r="B197" s="76">
        <f>B198+B199</f>
        <v>313.2</v>
      </c>
      <c r="C197" s="76">
        <f>C198+C199</f>
        <v>308.8</v>
      </c>
      <c r="D197" s="76">
        <f>D198+D199</f>
        <v>217.8</v>
      </c>
      <c r="E197" s="76">
        <f>E198+E199</f>
        <v>4.4000000000000004</v>
      </c>
    </row>
    <row r="198" spans="1:5" ht="17.25" customHeight="1" x14ac:dyDescent="0.25">
      <c r="A198" s="55" t="s">
        <v>76</v>
      </c>
      <c r="B198" s="72">
        <v>298.7</v>
      </c>
      <c r="C198" s="4">
        <v>298.7</v>
      </c>
      <c r="D198" s="4">
        <v>217.8</v>
      </c>
      <c r="E198" s="16"/>
    </row>
    <row r="199" spans="1:5" x14ac:dyDescent="0.25">
      <c r="A199" s="91" t="s">
        <v>88</v>
      </c>
      <c r="B199" s="72">
        <v>14.5</v>
      </c>
      <c r="C199" s="4">
        <v>10.1</v>
      </c>
      <c r="D199" s="4"/>
      <c r="E199" s="16">
        <v>4.4000000000000004</v>
      </c>
    </row>
    <row r="200" spans="1:5" ht="15.6" x14ac:dyDescent="0.3">
      <c r="A200" s="89" t="s">
        <v>20</v>
      </c>
      <c r="B200" s="76">
        <f>B201+B202</f>
        <v>567.79999999999995</v>
      </c>
      <c r="C200" s="3">
        <f>C201+C202</f>
        <v>567.29999999999995</v>
      </c>
      <c r="D200" s="3">
        <f>D201+D202</f>
        <v>380</v>
      </c>
      <c r="E200" s="3">
        <f>E201+E202</f>
        <v>0.5</v>
      </c>
    </row>
    <row r="201" spans="1:5" x14ac:dyDescent="0.25">
      <c r="A201" s="55" t="s">
        <v>76</v>
      </c>
      <c r="B201" s="72">
        <v>527.5</v>
      </c>
      <c r="C201" s="4">
        <v>527.5</v>
      </c>
      <c r="D201" s="4">
        <v>380</v>
      </c>
      <c r="E201" s="16"/>
    </row>
    <row r="202" spans="1:5" ht="16.5" customHeight="1" x14ac:dyDescent="0.25">
      <c r="A202" s="91" t="s">
        <v>88</v>
      </c>
      <c r="B202" s="72">
        <v>40.299999999999997</v>
      </c>
      <c r="C202" s="4">
        <v>39.799999999999997</v>
      </c>
      <c r="D202" s="4"/>
      <c r="E202" s="16">
        <v>0.5</v>
      </c>
    </row>
    <row r="203" spans="1:5" ht="15.6" x14ac:dyDescent="0.3">
      <c r="A203" s="89" t="s">
        <v>52</v>
      </c>
      <c r="B203" s="76">
        <f>B204+B205</f>
        <v>226.4</v>
      </c>
      <c r="C203" s="3">
        <f>C204+C205</f>
        <v>226.4</v>
      </c>
      <c r="D203" s="3">
        <f>D204+D205</f>
        <v>92.4</v>
      </c>
      <c r="E203" s="3"/>
    </row>
    <row r="204" spans="1:5" x14ac:dyDescent="0.25">
      <c r="A204" s="55" t="s">
        <v>76</v>
      </c>
      <c r="B204" s="72">
        <v>139.4</v>
      </c>
      <c r="C204" s="4">
        <v>139.4</v>
      </c>
      <c r="D204" s="4">
        <v>92.4</v>
      </c>
      <c r="E204" s="16"/>
    </row>
    <row r="205" spans="1:5" x14ac:dyDescent="0.25">
      <c r="A205" s="91" t="s">
        <v>88</v>
      </c>
      <c r="B205" s="72">
        <v>87</v>
      </c>
      <c r="C205" s="4">
        <v>87</v>
      </c>
      <c r="D205" s="4"/>
      <c r="E205" s="16"/>
    </row>
    <row r="206" spans="1:5" x14ac:dyDescent="0.25">
      <c r="A206" s="92" t="s">
        <v>83</v>
      </c>
      <c r="B206" s="76">
        <f t="shared" ref="B206:E207" si="16">B176+B178+B181+B184+B187+B191+B194+B197+B200+B203</f>
        <v>3373.4999999999995</v>
      </c>
      <c r="C206" s="3">
        <f t="shared" si="16"/>
        <v>3351.4</v>
      </c>
      <c r="D206" s="3">
        <f t="shared" si="16"/>
        <v>1965.6</v>
      </c>
      <c r="E206" s="3">
        <f t="shared" si="16"/>
        <v>22.1</v>
      </c>
    </row>
    <row r="207" spans="1:5" x14ac:dyDescent="0.25">
      <c r="A207" s="55" t="s">
        <v>76</v>
      </c>
      <c r="B207" s="72">
        <f t="shared" si="16"/>
        <v>3053.9</v>
      </c>
      <c r="C207" s="72">
        <f t="shared" si="16"/>
        <v>3053.9</v>
      </c>
      <c r="D207" s="72">
        <f t="shared" si="16"/>
        <v>1963.1</v>
      </c>
      <c r="E207" s="72">
        <f t="shared" si="16"/>
        <v>0</v>
      </c>
    </row>
    <row r="208" spans="1:5" x14ac:dyDescent="0.25">
      <c r="A208" s="91" t="s">
        <v>89</v>
      </c>
      <c r="B208" s="77">
        <f>B180+B183+B186+B189+B193+B196+B199+B202+B205</f>
        <v>304.60000000000002</v>
      </c>
      <c r="C208" s="12">
        <f>C180+C183+C186+C189+C193+C196+C199+C202+C205</f>
        <v>297.5</v>
      </c>
      <c r="D208" s="12">
        <f>D180+D183+D186+D189+D193+D196+D199+D202+D205</f>
        <v>2.5</v>
      </c>
      <c r="E208" s="12">
        <f>E180+E183+E186+E189+E193+E196+E199+E202+E205</f>
        <v>7.1000000000000005</v>
      </c>
    </row>
    <row r="209" spans="1:5" x14ac:dyDescent="0.25">
      <c r="A209" s="82" t="s">
        <v>232</v>
      </c>
      <c r="B209" s="4">
        <f>B190</f>
        <v>15</v>
      </c>
      <c r="C209" s="4">
        <f t="shared" ref="C209:E209" si="17">C190</f>
        <v>0</v>
      </c>
      <c r="D209" s="4">
        <f t="shared" si="17"/>
        <v>0</v>
      </c>
      <c r="E209" s="4">
        <f t="shared" si="17"/>
        <v>15</v>
      </c>
    </row>
    <row r="210" spans="1:5" ht="24" customHeight="1" x14ac:dyDescent="0.25">
      <c r="A210" s="93" t="s">
        <v>84</v>
      </c>
      <c r="B210" s="22"/>
      <c r="C210" s="22"/>
      <c r="D210" s="17"/>
      <c r="E210" s="94"/>
    </row>
    <row r="211" spans="1:5" ht="20.25" customHeight="1" x14ac:dyDescent="0.25">
      <c r="A211" s="74" t="s">
        <v>54</v>
      </c>
      <c r="B211" s="3">
        <f>B212</f>
        <v>129.19999999999999</v>
      </c>
      <c r="C211" s="3">
        <f>C212</f>
        <v>129.19999999999999</v>
      </c>
      <c r="D211" s="3"/>
      <c r="E211" s="3"/>
    </row>
    <row r="212" spans="1:5" ht="15.75" customHeight="1" x14ac:dyDescent="0.25">
      <c r="A212" s="73" t="s">
        <v>94</v>
      </c>
      <c r="B212" s="4">
        <v>129.19999999999999</v>
      </c>
      <c r="C212" s="4">
        <v>129.19999999999999</v>
      </c>
      <c r="D212" s="4"/>
      <c r="E212" s="16"/>
    </row>
    <row r="213" spans="1:5" ht="18.75" customHeight="1" x14ac:dyDescent="0.25">
      <c r="A213" s="92" t="s">
        <v>3</v>
      </c>
      <c r="B213" s="20">
        <f>B214+B215+B216</f>
        <v>1882</v>
      </c>
      <c r="C213" s="14">
        <f>C214+C215+C216</f>
        <v>1876.2</v>
      </c>
      <c r="D213" s="14">
        <f>D214+D215+D216</f>
        <v>1125.6000000000001</v>
      </c>
      <c r="E213" s="14">
        <f>E214+E215+E216</f>
        <v>5.8</v>
      </c>
    </row>
    <row r="214" spans="1:5" ht="17.25" customHeight="1" x14ac:dyDescent="0.25">
      <c r="A214" s="55" t="s">
        <v>76</v>
      </c>
      <c r="B214" s="72">
        <v>1747.3</v>
      </c>
      <c r="C214" s="4">
        <v>1747.3</v>
      </c>
      <c r="D214" s="4">
        <v>1106.7</v>
      </c>
      <c r="E214" s="16"/>
    </row>
    <row r="215" spans="1:5" ht="16.5" customHeight="1" x14ac:dyDescent="0.25">
      <c r="A215" s="91" t="s">
        <v>88</v>
      </c>
      <c r="B215" s="72">
        <v>110</v>
      </c>
      <c r="C215" s="4">
        <v>104.2</v>
      </c>
      <c r="D215" s="4"/>
      <c r="E215" s="16">
        <v>5.8</v>
      </c>
    </row>
    <row r="216" spans="1:5" ht="18.75" customHeight="1" x14ac:dyDescent="0.25">
      <c r="A216" s="91" t="s">
        <v>85</v>
      </c>
      <c r="B216" s="72">
        <v>24.7</v>
      </c>
      <c r="C216" s="4">
        <v>24.7</v>
      </c>
      <c r="D216" s="4">
        <v>18.899999999999999</v>
      </c>
      <c r="E216" s="16"/>
    </row>
    <row r="217" spans="1:5" ht="19.5" customHeight="1" x14ac:dyDescent="0.3">
      <c r="A217" s="89" t="s">
        <v>25</v>
      </c>
      <c r="B217" s="76">
        <f>B218+B219+B220</f>
        <v>302.90000000000003</v>
      </c>
      <c r="C217" s="3">
        <f>C218+C219+C220</f>
        <v>302.90000000000003</v>
      </c>
      <c r="D217" s="3">
        <f>D218+D219+D220</f>
        <v>202.20000000000002</v>
      </c>
      <c r="E217" s="3"/>
    </row>
    <row r="218" spans="1:5" x14ac:dyDescent="0.25">
      <c r="A218" s="55" t="s">
        <v>76</v>
      </c>
      <c r="B218" s="72">
        <v>262.8</v>
      </c>
      <c r="C218" s="4">
        <v>262.8</v>
      </c>
      <c r="D218" s="4">
        <v>196.8</v>
      </c>
      <c r="E218" s="16"/>
    </row>
    <row r="219" spans="1:5" ht="16.5" customHeight="1" x14ac:dyDescent="0.25">
      <c r="A219" s="91" t="s">
        <v>88</v>
      </c>
      <c r="B219" s="72">
        <v>33</v>
      </c>
      <c r="C219" s="4">
        <v>33</v>
      </c>
      <c r="D219" s="4"/>
      <c r="E219" s="16"/>
    </row>
    <row r="220" spans="1:5" ht="16.5" customHeight="1" x14ac:dyDescent="0.25">
      <c r="A220" s="91" t="s">
        <v>85</v>
      </c>
      <c r="B220" s="77">
        <v>7.1</v>
      </c>
      <c r="C220" s="12">
        <v>7.1</v>
      </c>
      <c r="D220" s="12">
        <v>5.4</v>
      </c>
      <c r="E220" s="16"/>
    </row>
    <row r="221" spans="1:5" x14ac:dyDescent="0.25">
      <c r="A221" s="92" t="s">
        <v>86</v>
      </c>
      <c r="B221" s="76">
        <f t="shared" ref="B221:E222" si="18">B213+B217+B211</f>
        <v>2314.1</v>
      </c>
      <c r="C221" s="76">
        <f t="shared" si="18"/>
        <v>2308.2999999999997</v>
      </c>
      <c r="D221" s="76">
        <f t="shared" si="18"/>
        <v>1327.8000000000002</v>
      </c>
      <c r="E221" s="76">
        <f t="shared" si="18"/>
        <v>5.8</v>
      </c>
    </row>
    <row r="222" spans="1:5" ht="18.75" customHeight="1" x14ac:dyDescent="0.25">
      <c r="A222" s="55" t="s">
        <v>76</v>
      </c>
      <c r="B222" s="72">
        <f t="shared" si="18"/>
        <v>2139.2999999999997</v>
      </c>
      <c r="C222" s="72">
        <f t="shared" si="18"/>
        <v>2139.2999999999997</v>
      </c>
      <c r="D222" s="72">
        <f t="shared" si="18"/>
        <v>1303.5</v>
      </c>
      <c r="E222" s="72"/>
    </row>
    <row r="223" spans="1:5" x14ac:dyDescent="0.25">
      <c r="A223" s="91" t="s">
        <v>89</v>
      </c>
      <c r="B223" s="72">
        <f>B215+B219</f>
        <v>143</v>
      </c>
      <c r="C223" s="4">
        <f>C215+C219</f>
        <v>137.19999999999999</v>
      </c>
      <c r="D223" s="4"/>
      <c r="E223" s="4">
        <f>E215+E219</f>
        <v>5.8</v>
      </c>
    </row>
    <row r="224" spans="1:5" ht="16.5" customHeight="1" x14ac:dyDescent="0.25">
      <c r="A224" s="82" t="s">
        <v>85</v>
      </c>
      <c r="B224" s="72">
        <f>B216+B220</f>
        <v>31.799999999999997</v>
      </c>
      <c r="C224" s="4">
        <f>C216+C220</f>
        <v>31.799999999999997</v>
      </c>
      <c r="D224" s="4">
        <f>D216+D220</f>
        <v>24.299999999999997</v>
      </c>
      <c r="E224" s="4"/>
    </row>
    <row r="225" spans="1:8" ht="25.5" customHeight="1" x14ac:dyDescent="0.25">
      <c r="A225" s="158" t="s">
        <v>87</v>
      </c>
      <c r="B225" s="159"/>
      <c r="C225" s="159"/>
      <c r="D225" s="159"/>
      <c r="E225" s="159"/>
    </row>
    <row r="226" spans="1:8" ht="18.75" customHeight="1" x14ac:dyDescent="0.3">
      <c r="A226" s="89" t="s">
        <v>54</v>
      </c>
      <c r="B226" s="76">
        <f>B227+B228</f>
        <v>1981.1</v>
      </c>
      <c r="C226" s="76">
        <f>C227+C228</f>
        <v>1958.6</v>
      </c>
      <c r="D226" s="76">
        <f>D227+D228</f>
        <v>1008.0999999999999</v>
      </c>
      <c r="E226" s="76">
        <f>E227+E228</f>
        <v>22.5</v>
      </c>
    </row>
    <row r="227" spans="1:8" ht="17.25" customHeight="1" x14ac:dyDescent="0.25">
      <c r="A227" s="55" t="s">
        <v>76</v>
      </c>
      <c r="B227" s="60">
        <v>373.1</v>
      </c>
      <c r="C227" s="13">
        <v>350.6</v>
      </c>
      <c r="D227" s="4">
        <v>144.30000000000001</v>
      </c>
      <c r="E227" s="16">
        <v>22.5</v>
      </c>
      <c r="F227" s="49"/>
      <c r="G227" s="49"/>
      <c r="H227" s="49"/>
    </row>
    <row r="228" spans="1:8" ht="21" customHeight="1" x14ac:dyDescent="0.25">
      <c r="A228" s="95" t="s">
        <v>163</v>
      </c>
      <c r="B228" s="72">
        <v>1608</v>
      </c>
      <c r="C228" s="4">
        <v>1608</v>
      </c>
      <c r="D228" s="4">
        <v>863.8</v>
      </c>
      <c r="E228" s="16"/>
    </row>
    <row r="229" spans="1:8" ht="18" customHeight="1" x14ac:dyDescent="0.3">
      <c r="A229" s="90" t="s">
        <v>147</v>
      </c>
      <c r="B229" s="76">
        <f>B230+B231+B232</f>
        <v>863</v>
      </c>
      <c r="C229" s="3">
        <f>C230+C231+C232</f>
        <v>863</v>
      </c>
      <c r="D229" s="3">
        <f>D230+D231+D232</f>
        <v>537.1</v>
      </c>
      <c r="E229" s="3"/>
    </row>
    <row r="230" spans="1:8" x14ac:dyDescent="0.25">
      <c r="A230" s="55" t="s">
        <v>76</v>
      </c>
      <c r="B230" s="72">
        <v>562.6</v>
      </c>
      <c r="C230" s="4">
        <v>562.6</v>
      </c>
      <c r="D230" s="4">
        <v>373.6</v>
      </c>
      <c r="E230" s="16"/>
    </row>
    <row r="231" spans="1:8" ht="14.25" customHeight="1" x14ac:dyDescent="0.25">
      <c r="A231" s="91" t="s">
        <v>88</v>
      </c>
      <c r="B231" s="72">
        <v>77.8</v>
      </c>
      <c r="C231" s="4">
        <v>77.8</v>
      </c>
      <c r="D231" s="4"/>
      <c r="E231" s="16"/>
    </row>
    <row r="232" spans="1:8" ht="18" customHeight="1" x14ac:dyDescent="0.25">
      <c r="A232" s="82" t="s">
        <v>85</v>
      </c>
      <c r="B232" s="72">
        <v>222.6</v>
      </c>
      <c r="C232" s="4">
        <v>222.6</v>
      </c>
      <c r="D232" s="4">
        <v>163.5</v>
      </c>
      <c r="E232" s="16"/>
    </row>
    <row r="233" spans="1:8" ht="15.6" x14ac:dyDescent="0.25">
      <c r="A233" s="80" t="s">
        <v>55</v>
      </c>
      <c r="B233" s="76">
        <f>B234+B235+B236</f>
        <v>335.5</v>
      </c>
      <c r="C233" s="3">
        <f>C234+C235+C236</f>
        <v>335.5</v>
      </c>
      <c r="D233" s="3">
        <f>D234+D235+D236</f>
        <v>214</v>
      </c>
      <c r="E233" s="3"/>
    </row>
    <row r="234" spans="1:8" x14ac:dyDescent="0.25">
      <c r="A234" s="55" t="s">
        <v>76</v>
      </c>
      <c r="B234" s="72">
        <v>212.6</v>
      </c>
      <c r="C234" s="4">
        <v>212.6</v>
      </c>
      <c r="D234" s="4">
        <v>146.9</v>
      </c>
      <c r="E234" s="16"/>
    </row>
    <row r="235" spans="1:8" x14ac:dyDescent="0.25">
      <c r="A235" s="91" t="s">
        <v>88</v>
      </c>
      <c r="B235" s="72">
        <v>31.4</v>
      </c>
      <c r="C235" s="4">
        <v>31.4</v>
      </c>
      <c r="D235" s="4"/>
      <c r="E235" s="16"/>
    </row>
    <row r="236" spans="1:8" ht="17.25" customHeight="1" x14ac:dyDescent="0.25">
      <c r="A236" s="82" t="s">
        <v>85</v>
      </c>
      <c r="B236" s="72">
        <v>91.5</v>
      </c>
      <c r="C236" s="4">
        <v>91.5</v>
      </c>
      <c r="D236" s="4">
        <v>67.099999999999994</v>
      </c>
      <c r="E236" s="16"/>
    </row>
    <row r="237" spans="1:8" ht="15.6" x14ac:dyDescent="0.25">
      <c r="A237" s="54" t="s">
        <v>28</v>
      </c>
      <c r="B237" s="76">
        <f>B238+B239+B240</f>
        <v>719.30000000000007</v>
      </c>
      <c r="C237" s="76">
        <f>C238+C239+C240</f>
        <v>719.30000000000007</v>
      </c>
      <c r="D237" s="76">
        <f>D238+D239+D240</f>
        <v>473.1</v>
      </c>
      <c r="E237" s="76"/>
    </row>
    <row r="238" spans="1:8" x14ac:dyDescent="0.25">
      <c r="A238" s="55" t="s">
        <v>76</v>
      </c>
      <c r="B238" s="72">
        <v>445.6</v>
      </c>
      <c r="C238" s="4">
        <v>445.6</v>
      </c>
      <c r="D238" s="4">
        <v>310.7</v>
      </c>
      <c r="E238" s="16"/>
    </row>
    <row r="239" spans="1:8" ht="13.5" customHeight="1" x14ac:dyDescent="0.25">
      <c r="A239" s="91" t="s">
        <v>88</v>
      </c>
      <c r="B239" s="72">
        <v>55.3</v>
      </c>
      <c r="C239" s="4">
        <v>55.3</v>
      </c>
      <c r="D239" s="4"/>
      <c r="E239" s="16"/>
    </row>
    <row r="240" spans="1:8" ht="18.75" customHeight="1" x14ac:dyDescent="0.25">
      <c r="A240" s="82" t="s">
        <v>85</v>
      </c>
      <c r="B240" s="72">
        <v>218.4</v>
      </c>
      <c r="C240" s="4">
        <v>218.4</v>
      </c>
      <c r="D240" s="4">
        <v>162.4</v>
      </c>
      <c r="E240" s="16"/>
    </row>
    <row r="241" spans="1:7" ht="16.5" customHeight="1" x14ac:dyDescent="0.25">
      <c r="A241" s="54" t="s">
        <v>29</v>
      </c>
      <c r="B241" s="76">
        <f>B242+B243+B244</f>
        <v>563.79999999999995</v>
      </c>
      <c r="C241" s="3">
        <f>C242+C243+C244</f>
        <v>563.79999999999995</v>
      </c>
      <c r="D241" s="3">
        <f>D242+D243+D244</f>
        <v>345.4</v>
      </c>
      <c r="E241" s="3"/>
    </row>
    <row r="242" spans="1:7" ht="16.5" customHeight="1" x14ac:dyDescent="0.25">
      <c r="A242" s="55" t="s">
        <v>76</v>
      </c>
      <c r="B242" s="72">
        <v>314.2</v>
      </c>
      <c r="C242" s="4">
        <v>314.2</v>
      </c>
      <c r="D242" s="4">
        <v>210.4</v>
      </c>
      <c r="E242" s="16"/>
    </row>
    <row r="243" spans="1:7" ht="15" customHeight="1" x14ac:dyDescent="0.25">
      <c r="A243" s="91" t="s">
        <v>88</v>
      </c>
      <c r="B243" s="72">
        <v>66</v>
      </c>
      <c r="C243" s="4">
        <v>66</v>
      </c>
      <c r="D243" s="4"/>
      <c r="E243" s="16"/>
    </row>
    <row r="244" spans="1:7" ht="18.75" customHeight="1" x14ac:dyDescent="0.25">
      <c r="A244" s="91" t="s">
        <v>85</v>
      </c>
      <c r="B244" s="72">
        <v>183.6</v>
      </c>
      <c r="C244" s="4">
        <v>183.6</v>
      </c>
      <c r="D244" s="4">
        <v>135</v>
      </c>
      <c r="E244" s="16"/>
    </row>
    <row r="245" spans="1:7" ht="15.75" customHeight="1" x14ac:dyDescent="0.25">
      <c r="A245" s="96" t="s">
        <v>30</v>
      </c>
      <c r="B245" s="76">
        <f>B246+B247+B248</f>
        <v>558.5</v>
      </c>
      <c r="C245" s="3">
        <f>C246+C247+C248</f>
        <v>557.9</v>
      </c>
      <c r="D245" s="3">
        <f>D246+D247+D248</f>
        <v>340.5</v>
      </c>
      <c r="E245" s="3">
        <f>E246+E247+E248</f>
        <v>0.6</v>
      </c>
    </row>
    <row r="246" spans="1:7" ht="17.25" customHeight="1" x14ac:dyDescent="0.25">
      <c r="A246" s="55" t="s">
        <v>76</v>
      </c>
      <c r="B246" s="72">
        <v>311.5</v>
      </c>
      <c r="C246" s="4">
        <v>311.5</v>
      </c>
      <c r="D246" s="4">
        <v>204.2</v>
      </c>
      <c r="E246" s="16"/>
    </row>
    <row r="247" spans="1:7" x14ac:dyDescent="0.25">
      <c r="A247" s="91" t="s">
        <v>88</v>
      </c>
      <c r="B247" s="72">
        <v>60.8</v>
      </c>
      <c r="C247" s="72">
        <v>60.2</v>
      </c>
      <c r="D247" s="72"/>
      <c r="E247" s="16">
        <v>0.6</v>
      </c>
    </row>
    <row r="248" spans="1:7" ht="18" customHeight="1" x14ac:dyDescent="0.25">
      <c r="A248" s="91" t="s">
        <v>85</v>
      </c>
      <c r="B248" s="72">
        <v>186.2</v>
      </c>
      <c r="C248" s="4">
        <v>186.2</v>
      </c>
      <c r="D248" s="4">
        <v>136.30000000000001</v>
      </c>
      <c r="E248" s="16"/>
    </row>
    <row r="249" spans="1:7" ht="17.25" customHeight="1" x14ac:dyDescent="0.25">
      <c r="A249" s="54" t="s">
        <v>53</v>
      </c>
      <c r="B249" s="76">
        <f>B250+B251+B252</f>
        <v>311.39999999999998</v>
      </c>
      <c r="C249" s="3">
        <f>C250+C251+C252</f>
        <v>311.39999999999998</v>
      </c>
      <c r="D249" s="3">
        <f>D250+D251+D252</f>
        <v>195.9</v>
      </c>
      <c r="E249" s="3"/>
    </row>
    <row r="250" spans="1:7" ht="17.25" customHeight="1" x14ac:dyDescent="0.25">
      <c r="A250" s="55" t="s">
        <v>76</v>
      </c>
      <c r="B250" s="72">
        <v>207.2</v>
      </c>
      <c r="C250" s="4">
        <v>207.2</v>
      </c>
      <c r="D250" s="4">
        <v>139.30000000000001</v>
      </c>
      <c r="E250" s="16"/>
    </row>
    <row r="251" spans="1:7" ht="17.25" customHeight="1" x14ac:dyDescent="0.25">
      <c r="A251" s="91" t="s">
        <v>88</v>
      </c>
      <c r="B251" s="72">
        <v>27</v>
      </c>
      <c r="C251" s="4">
        <v>27</v>
      </c>
      <c r="D251" s="4"/>
      <c r="E251" s="16"/>
    </row>
    <row r="252" spans="1:7" ht="16.5" customHeight="1" x14ac:dyDescent="0.25">
      <c r="A252" s="91" t="s">
        <v>85</v>
      </c>
      <c r="B252" s="72">
        <v>77.2</v>
      </c>
      <c r="C252" s="4">
        <v>77.2</v>
      </c>
      <c r="D252" s="4">
        <v>56.6</v>
      </c>
      <c r="E252" s="16"/>
    </row>
    <row r="253" spans="1:7" ht="15.6" x14ac:dyDescent="0.25">
      <c r="A253" s="54" t="s">
        <v>31</v>
      </c>
      <c r="B253" s="76">
        <f>B254+B255+B256</f>
        <v>320.40000000000003</v>
      </c>
      <c r="C253" s="76">
        <f>C254+C255+C256</f>
        <v>320.40000000000003</v>
      </c>
      <c r="D253" s="76">
        <f>D254+D255+D256</f>
        <v>200.20000000000002</v>
      </c>
      <c r="E253" s="76"/>
    </row>
    <row r="254" spans="1:7" ht="19.5" customHeight="1" x14ac:dyDescent="0.25">
      <c r="A254" s="55" t="s">
        <v>76</v>
      </c>
      <c r="B254" s="60">
        <v>200.4</v>
      </c>
      <c r="C254" s="4">
        <v>200.4</v>
      </c>
      <c r="D254" s="4">
        <v>135.30000000000001</v>
      </c>
      <c r="E254" s="16"/>
    </row>
    <row r="255" spans="1:7" ht="15" customHeight="1" x14ac:dyDescent="0.25">
      <c r="A255" s="91" t="s">
        <v>88</v>
      </c>
      <c r="B255" s="72">
        <v>31.3</v>
      </c>
      <c r="C255" s="4">
        <v>31.3</v>
      </c>
      <c r="D255" s="4"/>
      <c r="E255" s="16"/>
      <c r="G255" s="7"/>
    </row>
    <row r="256" spans="1:7" ht="15.6" x14ac:dyDescent="0.25">
      <c r="A256" s="91" t="s">
        <v>85</v>
      </c>
      <c r="B256" s="21">
        <v>88.7</v>
      </c>
      <c r="C256" s="97">
        <v>88.7</v>
      </c>
      <c r="D256" s="98">
        <v>64.900000000000006</v>
      </c>
      <c r="E256" s="99"/>
      <c r="F256" s="23"/>
    </row>
    <row r="257" spans="1:20" ht="15.6" x14ac:dyDescent="0.3">
      <c r="A257" s="100" t="s">
        <v>32</v>
      </c>
      <c r="B257" s="25">
        <f>B258+B259+B260</f>
        <v>558.4</v>
      </c>
      <c r="C257" s="25">
        <f t="shared" ref="C257:E257" si="19">C258+C259+C260</f>
        <v>557.59999999999991</v>
      </c>
      <c r="D257" s="25">
        <f t="shared" si="19"/>
        <v>352.6</v>
      </c>
      <c r="E257" s="25">
        <f t="shared" si="19"/>
        <v>0.8</v>
      </c>
      <c r="F257" s="8"/>
      <c r="R257" s="7"/>
      <c r="S257" s="7"/>
      <c r="T257" s="7"/>
    </row>
    <row r="258" spans="1:20" x14ac:dyDescent="0.25">
      <c r="A258" s="55" t="s">
        <v>76</v>
      </c>
      <c r="B258" s="21">
        <v>341</v>
      </c>
      <c r="C258" s="16">
        <v>341</v>
      </c>
      <c r="D258" s="24">
        <v>232.5</v>
      </c>
      <c r="E258" s="16"/>
      <c r="H258" s="7"/>
      <c r="I258" s="7"/>
    </row>
    <row r="259" spans="1:20" x14ac:dyDescent="0.25">
      <c r="A259" s="91" t="s">
        <v>88</v>
      </c>
      <c r="B259" s="21">
        <v>55.2</v>
      </c>
      <c r="C259" s="16">
        <v>54.4</v>
      </c>
      <c r="D259" s="24"/>
      <c r="E259" s="16">
        <v>0.8</v>
      </c>
      <c r="F259" s="9"/>
      <c r="G259" s="7"/>
      <c r="H259" s="7"/>
      <c r="I259" s="7"/>
      <c r="T259" s="7"/>
    </row>
    <row r="260" spans="1:20" x14ac:dyDescent="0.25">
      <c r="A260" s="91" t="s">
        <v>85</v>
      </c>
      <c r="B260" s="21">
        <v>162.19999999999999</v>
      </c>
      <c r="C260" s="16">
        <v>162.19999999999999</v>
      </c>
      <c r="D260" s="24">
        <v>120.1</v>
      </c>
      <c r="E260" s="16"/>
      <c r="F260" s="9"/>
    </row>
    <row r="261" spans="1:20" ht="15.6" x14ac:dyDescent="0.3">
      <c r="A261" s="100" t="s">
        <v>170</v>
      </c>
      <c r="B261" s="25">
        <f>B262+B263+B264</f>
        <v>501.40000000000003</v>
      </c>
      <c r="C261" s="53">
        <f>C262+C263+C264</f>
        <v>501.40000000000003</v>
      </c>
      <c r="D261" s="53">
        <f>D262+D263+D264</f>
        <v>320.7</v>
      </c>
      <c r="E261" s="53"/>
      <c r="F261" s="9"/>
    </row>
    <row r="262" spans="1:20" x14ac:dyDescent="0.25">
      <c r="A262" s="55" t="s">
        <v>76</v>
      </c>
      <c r="B262" s="21">
        <v>298.10000000000002</v>
      </c>
      <c r="C262" s="16">
        <v>298.10000000000002</v>
      </c>
      <c r="D262" s="24">
        <v>203.7</v>
      </c>
      <c r="E262" s="16"/>
      <c r="F262" s="9"/>
      <c r="G262" s="7"/>
    </row>
    <row r="263" spans="1:20" x14ac:dyDescent="0.25">
      <c r="A263" s="91" t="s">
        <v>88</v>
      </c>
      <c r="B263" s="21">
        <v>43.6</v>
      </c>
      <c r="C263" s="16">
        <v>43.6</v>
      </c>
      <c r="D263" s="24"/>
      <c r="E263" s="16"/>
      <c r="F263" s="7"/>
    </row>
    <row r="264" spans="1:20" x14ac:dyDescent="0.25">
      <c r="A264" s="82" t="s">
        <v>85</v>
      </c>
      <c r="B264" s="21">
        <v>159.69999999999999</v>
      </c>
      <c r="C264" s="16">
        <v>159.69999999999999</v>
      </c>
      <c r="D264" s="24">
        <v>117</v>
      </c>
      <c r="E264" s="16"/>
    </row>
    <row r="265" spans="1:20" ht="15.6" x14ac:dyDescent="0.3">
      <c r="A265" s="101" t="s">
        <v>33</v>
      </c>
      <c r="B265" s="25">
        <f>B266+B267+B268</f>
        <v>313.89999999999998</v>
      </c>
      <c r="C265" s="53">
        <f>C266+C267+C268</f>
        <v>313.89999999999998</v>
      </c>
      <c r="D265" s="53">
        <f>D266+D267+D268</f>
        <v>198.3</v>
      </c>
      <c r="E265" s="53"/>
    </row>
    <row r="266" spans="1:20" x14ac:dyDescent="0.25">
      <c r="A266" s="55" t="s">
        <v>76</v>
      </c>
      <c r="B266" s="21">
        <v>204.2</v>
      </c>
      <c r="C266" s="16">
        <v>204.2</v>
      </c>
      <c r="D266" s="24">
        <v>139.4</v>
      </c>
      <c r="E266" s="16"/>
    </row>
    <row r="267" spans="1:20" x14ac:dyDescent="0.25">
      <c r="A267" s="91" t="s">
        <v>88</v>
      </c>
      <c r="B267" s="21">
        <v>29.2</v>
      </c>
      <c r="C267" s="16">
        <v>29.2</v>
      </c>
      <c r="D267" s="24"/>
      <c r="E267" s="16"/>
    </row>
    <row r="268" spans="1:20" x14ac:dyDescent="0.25">
      <c r="A268" s="82" t="s">
        <v>85</v>
      </c>
      <c r="B268" s="21">
        <v>80.5</v>
      </c>
      <c r="C268" s="16">
        <v>80.5</v>
      </c>
      <c r="D268" s="24">
        <v>58.9</v>
      </c>
      <c r="E268" s="16"/>
    </row>
    <row r="269" spans="1:20" ht="15.6" x14ac:dyDescent="0.3">
      <c r="A269" s="101" t="s">
        <v>34</v>
      </c>
      <c r="B269" s="25">
        <f>B270+B271+B272</f>
        <v>311.60000000000002</v>
      </c>
      <c r="C269" s="25">
        <f>C270+C271+C272</f>
        <v>311.60000000000002</v>
      </c>
      <c r="D269" s="25">
        <f>D270+D271+D272</f>
        <v>198.8</v>
      </c>
      <c r="E269" s="25"/>
    </row>
    <row r="270" spans="1:20" x14ac:dyDescent="0.25">
      <c r="A270" s="55" t="s">
        <v>76</v>
      </c>
      <c r="B270" s="21">
        <v>200.7</v>
      </c>
      <c r="C270" s="16">
        <v>200.7</v>
      </c>
      <c r="D270" s="24">
        <v>136.4</v>
      </c>
      <c r="E270" s="16"/>
    </row>
    <row r="271" spans="1:20" x14ac:dyDescent="0.25">
      <c r="A271" s="91" t="s">
        <v>88</v>
      </c>
      <c r="B271" s="21">
        <v>25.8</v>
      </c>
      <c r="C271" s="16">
        <v>25.8</v>
      </c>
      <c r="D271" s="24"/>
      <c r="E271" s="16"/>
    </row>
    <row r="272" spans="1:20" x14ac:dyDescent="0.25">
      <c r="A272" s="91" t="s">
        <v>85</v>
      </c>
      <c r="B272" s="21">
        <v>85.1</v>
      </c>
      <c r="C272" s="16">
        <v>85.1</v>
      </c>
      <c r="D272" s="24">
        <v>62.4</v>
      </c>
      <c r="E272" s="16"/>
    </row>
    <row r="273" spans="1:5" ht="15.6" x14ac:dyDescent="0.3">
      <c r="A273" s="100" t="s">
        <v>35</v>
      </c>
      <c r="B273" s="25">
        <f>B274+B275+B276</f>
        <v>596.1</v>
      </c>
      <c r="C273" s="25">
        <f>C274+C275+C276</f>
        <v>594.70000000000005</v>
      </c>
      <c r="D273" s="25">
        <f>D274+D275+D276</f>
        <v>362.3</v>
      </c>
      <c r="E273" s="25">
        <f>E274+E275+E276</f>
        <v>1.4</v>
      </c>
    </row>
    <row r="274" spans="1:5" x14ac:dyDescent="0.25">
      <c r="A274" s="55" t="s">
        <v>76</v>
      </c>
      <c r="B274" s="21">
        <v>315.3</v>
      </c>
      <c r="C274" s="16">
        <v>315.3</v>
      </c>
      <c r="D274" s="24">
        <v>214.8</v>
      </c>
      <c r="E274" s="16"/>
    </row>
    <row r="275" spans="1:5" x14ac:dyDescent="0.25">
      <c r="A275" s="91" t="s">
        <v>88</v>
      </c>
      <c r="B275" s="21">
        <v>80.7</v>
      </c>
      <c r="C275" s="16">
        <v>79.3</v>
      </c>
      <c r="D275" s="24"/>
      <c r="E275" s="16">
        <v>1.4</v>
      </c>
    </row>
    <row r="276" spans="1:5" x14ac:dyDescent="0.25">
      <c r="A276" s="82" t="s">
        <v>85</v>
      </c>
      <c r="B276" s="21">
        <v>200.1</v>
      </c>
      <c r="C276" s="16">
        <v>200.1</v>
      </c>
      <c r="D276" s="24">
        <v>147.5</v>
      </c>
      <c r="E276" s="16"/>
    </row>
    <row r="277" spans="1:5" ht="15.6" x14ac:dyDescent="0.3">
      <c r="A277" s="101" t="s">
        <v>36</v>
      </c>
      <c r="B277" s="25">
        <f>B278+B279+B280</f>
        <v>313.89999999999998</v>
      </c>
      <c r="C277" s="53">
        <f>C278+C279+C280</f>
        <v>313.89999999999998</v>
      </c>
      <c r="D277" s="53">
        <f>D278+D279+D280</f>
        <v>200.1</v>
      </c>
      <c r="E277" s="53"/>
    </row>
    <row r="278" spans="1:5" x14ac:dyDescent="0.25">
      <c r="A278" s="55" t="s">
        <v>76</v>
      </c>
      <c r="B278" s="21">
        <v>206</v>
      </c>
      <c r="C278" s="16">
        <v>206</v>
      </c>
      <c r="D278" s="24">
        <v>143.19999999999999</v>
      </c>
      <c r="E278" s="16"/>
    </row>
    <row r="279" spans="1:5" x14ac:dyDescent="0.25">
      <c r="A279" s="91" t="s">
        <v>88</v>
      </c>
      <c r="B279" s="21">
        <v>30.3</v>
      </c>
      <c r="C279" s="16">
        <v>30.3</v>
      </c>
      <c r="D279" s="24"/>
      <c r="E279" s="16"/>
    </row>
    <row r="280" spans="1:5" x14ac:dyDescent="0.25">
      <c r="A280" s="91" t="s">
        <v>85</v>
      </c>
      <c r="B280" s="21">
        <v>77.599999999999994</v>
      </c>
      <c r="C280" s="16">
        <v>77.599999999999994</v>
      </c>
      <c r="D280" s="24">
        <v>56.9</v>
      </c>
      <c r="E280" s="16"/>
    </row>
    <row r="281" spans="1:5" ht="15.6" x14ac:dyDescent="0.3">
      <c r="A281" s="100" t="s">
        <v>37</v>
      </c>
      <c r="B281" s="25">
        <f>B282+B283+B284</f>
        <v>402.9</v>
      </c>
      <c r="C281" s="25">
        <f>C282+C283+C284</f>
        <v>401.4</v>
      </c>
      <c r="D281" s="25">
        <f>D282+D283+D284</f>
        <v>255.2</v>
      </c>
      <c r="E281" s="25">
        <f>E282+E283+E284</f>
        <v>1.5</v>
      </c>
    </row>
    <row r="282" spans="1:5" x14ac:dyDescent="0.25">
      <c r="A282" s="55" t="s">
        <v>76</v>
      </c>
      <c r="B282" s="21">
        <v>251.3</v>
      </c>
      <c r="C282" s="16">
        <v>251.3</v>
      </c>
      <c r="D282" s="24">
        <v>171.5</v>
      </c>
      <c r="E282" s="16"/>
    </row>
    <row r="283" spans="1:5" x14ac:dyDescent="0.25">
      <c r="A283" s="91" t="s">
        <v>88</v>
      </c>
      <c r="B283" s="21">
        <v>37.4</v>
      </c>
      <c r="C283" s="16">
        <v>37.4</v>
      </c>
      <c r="D283" s="24"/>
      <c r="E283" s="16"/>
    </row>
    <row r="284" spans="1:5" x14ac:dyDescent="0.25">
      <c r="A284" s="82" t="s">
        <v>85</v>
      </c>
      <c r="B284" s="21">
        <v>114.2</v>
      </c>
      <c r="C284" s="16">
        <v>112.7</v>
      </c>
      <c r="D284" s="24">
        <v>83.7</v>
      </c>
      <c r="E284" s="16">
        <v>1.5</v>
      </c>
    </row>
    <row r="285" spans="1:5" ht="15.6" x14ac:dyDescent="0.3">
      <c r="A285" s="101" t="s">
        <v>56</v>
      </c>
      <c r="B285" s="25">
        <f>B286+B287+B288</f>
        <v>540.6</v>
      </c>
      <c r="C285" s="53">
        <f>C286+C287+C288</f>
        <v>540.6</v>
      </c>
      <c r="D285" s="53">
        <f>D286+D287+D288</f>
        <v>356.79999999999995</v>
      </c>
      <c r="E285" s="53"/>
    </row>
    <row r="286" spans="1:5" x14ac:dyDescent="0.25">
      <c r="A286" s="55" t="s">
        <v>76</v>
      </c>
      <c r="B286" s="21">
        <v>341.5</v>
      </c>
      <c r="C286" s="16">
        <v>341.5</v>
      </c>
      <c r="D286" s="24">
        <v>229.7</v>
      </c>
      <c r="E286" s="16"/>
    </row>
    <row r="287" spans="1:5" x14ac:dyDescent="0.25">
      <c r="A287" s="91" t="s">
        <v>88</v>
      </c>
      <c r="B287" s="21">
        <v>29</v>
      </c>
      <c r="C287" s="16">
        <v>29</v>
      </c>
      <c r="D287" s="24"/>
      <c r="E287" s="16"/>
    </row>
    <row r="288" spans="1:5" x14ac:dyDescent="0.25">
      <c r="A288" s="91" t="s">
        <v>85</v>
      </c>
      <c r="B288" s="21">
        <v>170.1</v>
      </c>
      <c r="C288" s="16">
        <v>170.1</v>
      </c>
      <c r="D288" s="24">
        <v>127.1</v>
      </c>
      <c r="E288" s="16"/>
    </row>
    <row r="289" spans="1:5" ht="15.6" x14ac:dyDescent="0.3">
      <c r="A289" s="100" t="s">
        <v>38</v>
      </c>
      <c r="B289" s="25">
        <f>B290+B291+B292</f>
        <v>532.79999999999995</v>
      </c>
      <c r="C289" s="53">
        <f>C290+C291+C292</f>
        <v>532.79999999999995</v>
      </c>
      <c r="D289" s="53">
        <f>D290+D291+D292</f>
        <v>329.6</v>
      </c>
      <c r="E289" s="53"/>
    </row>
    <row r="290" spans="1:5" x14ac:dyDescent="0.25">
      <c r="A290" s="55" t="s">
        <v>76</v>
      </c>
      <c r="B290" s="21">
        <v>302.60000000000002</v>
      </c>
      <c r="C290" s="16">
        <v>302.60000000000002</v>
      </c>
      <c r="D290" s="24">
        <v>204</v>
      </c>
      <c r="E290" s="16"/>
    </row>
    <row r="291" spans="1:5" x14ac:dyDescent="0.25">
      <c r="A291" s="91" t="s">
        <v>88</v>
      </c>
      <c r="B291" s="21">
        <v>58.7</v>
      </c>
      <c r="C291" s="16">
        <v>58.7</v>
      </c>
      <c r="D291" s="24"/>
      <c r="E291" s="16"/>
    </row>
    <row r="292" spans="1:5" x14ac:dyDescent="0.25">
      <c r="A292" s="91" t="s">
        <v>85</v>
      </c>
      <c r="B292" s="21">
        <v>171.5</v>
      </c>
      <c r="C292" s="16">
        <v>171.5</v>
      </c>
      <c r="D292" s="24">
        <v>125.6</v>
      </c>
      <c r="E292" s="16"/>
    </row>
    <row r="293" spans="1:5" ht="15.6" x14ac:dyDescent="0.3">
      <c r="A293" s="100" t="s">
        <v>131</v>
      </c>
      <c r="B293" s="25">
        <f>B294+B295+B296</f>
        <v>434.6</v>
      </c>
      <c r="C293" s="53">
        <f>C294+C295+C296</f>
        <v>434.6</v>
      </c>
      <c r="D293" s="53">
        <f>D294+D295+D296</f>
        <v>267</v>
      </c>
      <c r="E293" s="53"/>
    </row>
    <row r="294" spans="1:5" x14ac:dyDescent="0.25">
      <c r="A294" s="55" t="s">
        <v>76</v>
      </c>
      <c r="B294" s="21">
        <v>266.3</v>
      </c>
      <c r="C294" s="16">
        <v>266.3</v>
      </c>
      <c r="D294" s="24">
        <v>180</v>
      </c>
      <c r="E294" s="16"/>
    </row>
    <row r="295" spans="1:5" x14ac:dyDescent="0.25">
      <c r="A295" s="91" t="s">
        <v>88</v>
      </c>
      <c r="B295" s="21">
        <v>49.4</v>
      </c>
      <c r="C295" s="16">
        <v>49.4</v>
      </c>
      <c r="D295" s="24"/>
      <c r="E295" s="16"/>
    </row>
    <row r="296" spans="1:5" x14ac:dyDescent="0.25">
      <c r="A296" s="91" t="s">
        <v>85</v>
      </c>
      <c r="B296" s="21">
        <v>118.9</v>
      </c>
      <c r="C296" s="16">
        <v>118.9</v>
      </c>
      <c r="D296" s="24">
        <v>87</v>
      </c>
      <c r="E296" s="16"/>
    </row>
    <row r="297" spans="1:5" ht="15.6" x14ac:dyDescent="0.3">
      <c r="A297" s="100" t="s">
        <v>39</v>
      </c>
      <c r="B297" s="25">
        <f>B298+B299+B300</f>
        <v>383.9</v>
      </c>
      <c r="C297" s="25">
        <f>C298+C299+C300</f>
        <v>383.4</v>
      </c>
      <c r="D297" s="25">
        <f>D298+D299+D300</f>
        <v>240.3</v>
      </c>
      <c r="E297" s="25">
        <f>E298+E299+E300</f>
        <v>0.5</v>
      </c>
    </row>
    <row r="298" spans="1:5" x14ac:dyDescent="0.25">
      <c r="A298" s="55" t="s">
        <v>76</v>
      </c>
      <c r="B298" s="21">
        <v>243.6</v>
      </c>
      <c r="C298" s="16">
        <v>243.6</v>
      </c>
      <c r="D298" s="24">
        <v>162.9</v>
      </c>
      <c r="E298" s="16"/>
    </row>
    <row r="299" spans="1:5" x14ac:dyDescent="0.25">
      <c r="A299" s="91" t="s">
        <v>88</v>
      </c>
      <c r="B299" s="21">
        <v>34.700000000000003</v>
      </c>
      <c r="C299" s="16">
        <v>34.700000000000003</v>
      </c>
      <c r="D299" s="24"/>
      <c r="E299" s="16"/>
    </row>
    <row r="300" spans="1:5" x14ac:dyDescent="0.25">
      <c r="A300" s="91" t="s">
        <v>85</v>
      </c>
      <c r="B300" s="21">
        <v>105.6</v>
      </c>
      <c r="C300" s="16">
        <v>105.1</v>
      </c>
      <c r="D300" s="24">
        <v>77.400000000000006</v>
      </c>
      <c r="E300" s="16">
        <v>0.5</v>
      </c>
    </row>
    <row r="301" spans="1:5" ht="15.6" x14ac:dyDescent="0.3">
      <c r="A301" s="100" t="s">
        <v>40</v>
      </c>
      <c r="B301" s="25">
        <f>B302+B303+B304</f>
        <v>532.4</v>
      </c>
      <c r="C301" s="53">
        <f>C302+C303+C304</f>
        <v>532.4</v>
      </c>
      <c r="D301" s="53">
        <f>D302+D303+D304</f>
        <v>328.5</v>
      </c>
      <c r="E301" s="53"/>
    </row>
    <row r="302" spans="1:5" x14ac:dyDescent="0.25">
      <c r="A302" s="55" t="s">
        <v>76</v>
      </c>
      <c r="B302" s="21">
        <v>350.7</v>
      </c>
      <c r="C302" s="16">
        <v>350.7</v>
      </c>
      <c r="D302" s="24">
        <v>231.8</v>
      </c>
      <c r="E302" s="16"/>
    </row>
    <row r="303" spans="1:5" x14ac:dyDescent="0.25">
      <c r="A303" s="91" t="s">
        <v>88</v>
      </c>
      <c r="B303" s="21">
        <v>50.1</v>
      </c>
      <c r="C303" s="16">
        <v>50.1</v>
      </c>
      <c r="D303" s="24"/>
      <c r="E303" s="16"/>
    </row>
    <row r="304" spans="1:5" x14ac:dyDescent="0.25">
      <c r="A304" s="91" t="s">
        <v>85</v>
      </c>
      <c r="B304" s="21">
        <v>131.6</v>
      </c>
      <c r="C304" s="16">
        <v>131.6</v>
      </c>
      <c r="D304" s="24">
        <v>96.7</v>
      </c>
      <c r="E304" s="16"/>
    </row>
    <row r="305" spans="1:5" ht="15.6" x14ac:dyDescent="0.3">
      <c r="A305" s="100" t="s">
        <v>41</v>
      </c>
      <c r="B305" s="25">
        <f>B306+B307+B308</f>
        <v>427.6</v>
      </c>
      <c r="C305" s="53">
        <f>C306+C307+C308</f>
        <v>427.6</v>
      </c>
      <c r="D305" s="53">
        <f>D306+D307+D308</f>
        <v>264.8</v>
      </c>
      <c r="E305" s="53"/>
    </row>
    <row r="306" spans="1:5" x14ac:dyDescent="0.25">
      <c r="A306" s="55" t="s">
        <v>76</v>
      </c>
      <c r="B306" s="21">
        <v>268.8</v>
      </c>
      <c r="C306" s="16">
        <v>268.8</v>
      </c>
      <c r="D306" s="24">
        <v>176.5</v>
      </c>
      <c r="E306" s="16"/>
    </row>
    <row r="307" spans="1:5" x14ac:dyDescent="0.25">
      <c r="A307" s="91" t="s">
        <v>88</v>
      </c>
      <c r="B307" s="21">
        <v>38.299999999999997</v>
      </c>
      <c r="C307" s="16">
        <v>38.299999999999997</v>
      </c>
      <c r="D307" s="24"/>
      <c r="E307" s="16"/>
    </row>
    <row r="308" spans="1:5" x14ac:dyDescent="0.25">
      <c r="A308" s="82" t="s">
        <v>85</v>
      </c>
      <c r="B308" s="21">
        <v>120.5</v>
      </c>
      <c r="C308" s="16">
        <v>120.5</v>
      </c>
      <c r="D308" s="24">
        <v>88.3</v>
      </c>
      <c r="E308" s="16"/>
    </row>
    <row r="309" spans="1:5" ht="15.6" x14ac:dyDescent="0.3">
      <c r="A309" s="101" t="s">
        <v>42</v>
      </c>
      <c r="B309" s="25">
        <f>B310+B311+B312</f>
        <v>647.5</v>
      </c>
      <c r="C309" s="53">
        <f>C310+C311+C312</f>
        <v>647.5</v>
      </c>
      <c r="D309" s="53">
        <f>D310+D311+D312</f>
        <v>416.9</v>
      </c>
      <c r="E309" s="53"/>
    </row>
    <row r="310" spans="1:5" x14ac:dyDescent="0.25">
      <c r="A310" s="55" t="s">
        <v>76</v>
      </c>
      <c r="B310" s="21">
        <v>415.5</v>
      </c>
      <c r="C310" s="16">
        <v>415.5</v>
      </c>
      <c r="D310" s="24">
        <v>286.2</v>
      </c>
      <c r="E310" s="16"/>
    </row>
    <row r="311" spans="1:5" x14ac:dyDescent="0.25">
      <c r="A311" s="91" t="s">
        <v>88</v>
      </c>
      <c r="B311" s="21">
        <v>54.6</v>
      </c>
      <c r="C311" s="16">
        <v>54.6</v>
      </c>
      <c r="D311" s="24"/>
      <c r="E311" s="16"/>
    </row>
    <row r="312" spans="1:5" x14ac:dyDescent="0.25">
      <c r="A312" s="82" t="s">
        <v>85</v>
      </c>
      <c r="B312" s="21">
        <v>177.4</v>
      </c>
      <c r="C312" s="16">
        <v>177.4</v>
      </c>
      <c r="D312" s="24">
        <v>130.69999999999999</v>
      </c>
      <c r="E312" s="16"/>
    </row>
    <row r="313" spans="1:5" ht="15.6" x14ac:dyDescent="0.3">
      <c r="A313" s="101" t="s">
        <v>43</v>
      </c>
      <c r="B313" s="25">
        <f>B314+B315+B316</f>
        <v>472.20000000000005</v>
      </c>
      <c r="C313" s="53">
        <f>C314+C315+C316</f>
        <v>471.20000000000005</v>
      </c>
      <c r="D313" s="53">
        <f>D314+D315+D316</f>
        <v>297.60000000000002</v>
      </c>
      <c r="E313" s="53">
        <f>E314+E315+E316</f>
        <v>1</v>
      </c>
    </row>
    <row r="314" spans="1:5" x14ac:dyDescent="0.25">
      <c r="A314" s="55" t="s">
        <v>76</v>
      </c>
      <c r="B314" s="21">
        <v>284</v>
      </c>
      <c r="C314" s="16">
        <v>284</v>
      </c>
      <c r="D314" s="24">
        <v>196.2</v>
      </c>
      <c r="E314" s="16"/>
    </row>
    <row r="315" spans="1:5" x14ac:dyDescent="0.25">
      <c r="A315" s="91" t="s">
        <v>88</v>
      </c>
      <c r="B315" s="21">
        <v>49.8</v>
      </c>
      <c r="C315" s="16">
        <v>48.8</v>
      </c>
      <c r="D315" s="24"/>
      <c r="E315" s="16">
        <v>1</v>
      </c>
    </row>
    <row r="316" spans="1:5" x14ac:dyDescent="0.25">
      <c r="A316" s="82" t="s">
        <v>85</v>
      </c>
      <c r="B316" s="21">
        <v>138.4</v>
      </c>
      <c r="C316" s="16">
        <v>138.4</v>
      </c>
      <c r="D316" s="24">
        <v>101.4</v>
      </c>
      <c r="E316" s="16"/>
    </row>
    <row r="317" spans="1:5" ht="15.6" x14ac:dyDescent="0.3">
      <c r="A317" s="100" t="s">
        <v>44</v>
      </c>
      <c r="B317" s="25">
        <f>B318+B319+B320</f>
        <v>499.2</v>
      </c>
      <c r="C317" s="25">
        <f>C318+C319+C320</f>
        <v>499.2</v>
      </c>
      <c r="D317" s="25">
        <f>D318+D319+D320</f>
        <v>309.3</v>
      </c>
      <c r="E317" s="25"/>
    </row>
    <row r="318" spans="1:5" x14ac:dyDescent="0.25">
      <c r="A318" s="55" t="s">
        <v>76</v>
      </c>
      <c r="B318" s="21">
        <v>285.3</v>
      </c>
      <c r="C318" s="16">
        <v>285.3</v>
      </c>
      <c r="D318" s="24">
        <v>194.5</v>
      </c>
      <c r="E318" s="16"/>
    </row>
    <row r="319" spans="1:5" x14ac:dyDescent="0.25">
      <c r="A319" s="91" t="s">
        <v>88</v>
      </c>
      <c r="B319" s="21">
        <v>57.2</v>
      </c>
      <c r="C319" s="16">
        <v>57.2</v>
      </c>
      <c r="D319" s="24"/>
      <c r="E319" s="16"/>
    </row>
    <row r="320" spans="1:5" x14ac:dyDescent="0.25">
      <c r="A320" s="82" t="s">
        <v>85</v>
      </c>
      <c r="B320" s="21">
        <v>156.69999999999999</v>
      </c>
      <c r="C320" s="16">
        <v>156.69999999999999</v>
      </c>
      <c r="D320" s="24">
        <v>114.8</v>
      </c>
      <c r="E320" s="16"/>
    </row>
    <row r="321" spans="1:5" x14ac:dyDescent="0.25">
      <c r="A321" s="102" t="s">
        <v>45</v>
      </c>
      <c r="B321" s="25">
        <f>B322+B323+B324</f>
        <v>617.9</v>
      </c>
      <c r="C321" s="25">
        <f>C322+C323+C324</f>
        <v>617.9</v>
      </c>
      <c r="D321" s="25">
        <f>D322+D323+D324</f>
        <v>369.8</v>
      </c>
      <c r="E321" s="25"/>
    </row>
    <row r="322" spans="1:5" x14ac:dyDescent="0.25">
      <c r="A322" s="55" t="s">
        <v>76</v>
      </c>
      <c r="B322" s="21">
        <v>348.7</v>
      </c>
      <c r="C322" s="16">
        <v>348.7</v>
      </c>
      <c r="D322" s="24">
        <v>232.3</v>
      </c>
      <c r="E322" s="16"/>
    </row>
    <row r="323" spans="1:5" x14ac:dyDescent="0.25">
      <c r="A323" s="91" t="s">
        <v>88</v>
      </c>
      <c r="B323" s="21">
        <v>82</v>
      </c>
      <c r="C323" s="16">
        <v>82</v>
      </c>
      <c r="D323" s="24"/>
      <c r="E323" s="16"/>
    </row>
    <row r="324" spans="1:5" x14ac:dyDescent="0.25">
      <c r="A324" s="82" t="s">
        <v>85</v>
      </c>
      <c r="B324" s="21">
        <v>187.2</v>
      </c>
      <c r="C324" s="16">
        <v>187.2</v>
      </c>
      <c r="D324" s="24">
        <v>137.5</v>
      </c>
      <c r="E324" s="16"/>
    </row>
    <row r="325" spans="1:5" ht="15.6" x14ac:dyDescent="0.3">
      <c r="A325" s="100" t="s">
        <v>46</v>
      </c>
      <c r="B325" s="25">
        <f>B326+B327+B328</f>
        <v>466.29999999999995</v>
      </c>
      <c r="C325" s="25">
        <f>C326+C327+C328</f>
        <v>465.29999999999995</v>
      </c>
      <c r="D325" s="25">
        <f>D326+D327+D328</f>
        <v>277.7</v>
      </c>
      <c r="E325" s="25">
        <f>E326+E327+E328</f>
        <v>1</v>
      </c>
    </row>
    <row r="326" spans="1:5" x14ac:dyDescent="0.25">
      <c r="A326" s="55" t="s">
        <v>76</v>
      </c>
      <c r="B326" s="21">
        <v>276.39999999999998</v>
      </c>
      <c r="C326" s="16">
        <v>276.39999999999998</v>
      </c>
      <c r="D326" s="24">
        <v>179</v>
      </c>
      <c r="E326" s="16"/>
    </row>
    <row r="327" spans="1:5" x14ac:dyDescent="0.25">
      <c r="A327" s="91" t="s">
        <v>88</v>
      </c>
      <c r="B327" s="21">
        <v>55.3</v>
      </c>
      <c r="C327" s="16">
        <v>55.3</v>
      </c>
      <c r="D327" s="24"/>
      <c r="E327" s="16"/>
    </row>
    <row r="328" spans="1:5" x14ac:dyDescent="0.25">
      <c r="A328" s="82" t="s">
        <v>85</v>
      </c>
      <c r="B328" s="21">
        <v>134.6</v>
      </c>
      <c r="C328" s="16">
        <v>133.6</v>
      </c>
      <c r="D328" s="24">
        <v>98.7</v>
      </c>
      <c r="E328" s="16">
        <v>1</v>
      </c>
    </row>
    <row r="329" spans="1:5" ht="15.6" x14ac:dyDescent="0.3">
      <c r="A329" s="100" t="s">
        <v>47</v>
      </c>
      <c r="B329" s="25">
        <f>B330+B331+B332</f>
        <v>409.3</v>
      </c>
      <c r="C329" s="53">
        <f>C330+C331+C332</f>
        <v>409.3</v>
      </c>
      <c r="D329" s="53">
        <f>D330+D331+D332</f>
        <v>254.4</v>
      </c>
      <c r="E329" s="53"/>
    </row>
    <row r="330" spans="1:5" x14ac:dyDescent="0.25">
      <c r="A330" s="55" t="s">
        <v>76</v>
      </c>
      <c r="B330" s="21">
        <v>257.2</v>
      </c>
      <c r="C330" s="16">
        <v>257.2</v>
      </c>
      <c r="D330" s="24">
        <v>172.3</v>
      </c>
      <c r="E330" s="16"/>
    </row>
    <row r="331" spans="1:5" x14ac:dyDescent="0.25">
      <c r="A331" s="91" t="s">
        <v>88</v>
      </c>
      <c r="B331" s="21">
        <v>40.1</v>
      </c>
      <c r="C331" s="16">
        <v>40.1</v>
      </c>
      <c r="D331" s="24"/>
      <c r="E331" s="16"/>
    </row>
    <row r="332" spans="1:5" x14ac:dyDescent="0.25">
      <c r="A332" s="91" t="s">
        <v>85</v>
      </c>
      <c r="B332" s="21">
        <v>112</v>
      </c>
      <c r="C332" s="16">
        <v>112</v>
      </c>
      <c r="D332" s="24">
        <v>82.1</v>
      </c>
      <c r="E332" s="16"/>
    </row>
    <row r="333" spans="1:5" x14ac:dyDescent="0.25">
      <c r="A333" s="103" t="s">
        <v>171</v>
      </c>
      <c r="B333" s="25">
        <f>B334+B335+B336</f>
        <v>422.59999999999997</v>
      </c>
      <c r="C333" s="25">
        <f>C334+C335+C336</f>
        <v>420.59999999999997</v>
      </c>
      <c r="D333" s="25">
        <f>D334+D335+D336</f>
        <v>253.8</v>
      </c>
      <c r="E333" s="25">
        <f>E334+E335+E336</f>
        <v>2</v>
      </c>
    </row>
    <row r="334" spans="1:5" x14ac:dyDescent="0.25">
      <c r="A334" s="55" t="s">
        <v>76</v>
      </c>
      <c r="B334" s="21">
        <v>247.1</v>
      </c>
      <c r="C334" s="16">
        <v>245.1</v>
      </c>
      <c r="D334" s="24">
        <v>159.5</v>
      </c>
      <c r="E334" s="16">
        <v>2</v>
      </c>
    </row>
    <row r="335" spans="1:5" x14ac:dyDescent="0.25">
      <c r="A335" s="91" t="s">
        <v>88</v>
      </c>
      <c r="B335" s="21">
        <v>46.8</v>
      </c>
      <c r="C335" s="16">
        <v>46.8</v>
      </c>
      <c r="D335" s="24"/>
      <c r="E335" s="16"/>
    </row>
    <row r="336" spans="1:5" x14ac:dyDescent="0.25">
      <c r="A336" s="91" t="s">
        <v>85</v>
      </c>
      <c r="B336" s="21">
        <v>128.69999999999999</v>
      </c>
      <c r="C336" s="16">
        <v>128.69999999999999</v>
      </c>
      <c r="D336" s="24">
        <v>94.3</v>
      </c>
      <c r="E336" s="16"/>
    </row>
    <row r="337" spans="1:5" ht="15.6" x14ac:dyDescent="0.3">
      <c r="A337" s="100" t="s">
        <v>51</v>
      </c>
      <c r="B337" s="25">
        <f>B338+B339+B340</f>
        <v>503.99999999999994</v>
      </c>
      <c r="C337" s="53">
        <f>C338+C339+C340</f>
        <v>503.99999999999994</v>
      </c>
      <c r="D337" s="53">
        <f>D338+D339+D340</f>
        <v>307.39999999999998</v>
      </c>
      <c r="E337" s="53"/>
    </row>
    <row r="338" spans="1:5" x14ac:dyDescent="0.25">
      <c r="A338" s="55" t="s">
        <v>76</v>
      </c>
      <c r="B338" s="21">
        <v>291.89999999999998</v>
      </c>
      <c r="C338" s="16">
        <v>291.89999999999998</v>
      </c>
      <c r="D338" s="24">
        <v>191.1</v>
      </c>
      <c r="E338" s="16"/>
    </row>
    <row r="339" spans="1:5" x14ac:dyDescent="0.25">
      <c r="A339" s="91" t="s">
        <v>88</v>
      </c>
      <c r="B339" s="21">
        <v>53.4</v>
      </c>
      <c r="C339" s="16">
        <v>53.4</v>
      </c>
      <c r="D339" s="24"/>
      <c r="E339" s="16"/>
    </row>
    <row r="340" spans="1:5" x14ac:dyDescent="0.25">
      <c r="A340" s="91" t="s">
        <v>85</v>
      </c>
      <c r="B340" s="21">
        <v>158.69999999999999</v>
      </c>
      <c r="C340" s="16">
        <v>158.69999999999999</v>
      </c>
      <c r="D340" s="24">
        <v>116.3</v>
      </c>
      <c r="E340" s="16"/>
    </row>
    <row r="341" spans="1:5" ht="15.6" x14ac:dyDescent="0.3">
      <c r="A341" s="100" t="s">
        <v>90</v>
      </c>
      <c r="B341" s="25">
        <f>B342+B343+B344</f>
        <v>312.29999999999995</v>
      </c>
      <c r="C341" s="53">
        <f>C342+C343+C344</f>
        <v>312.29999999999995</v>
      </c>
      <c r="D341" s="53">
        <f>D342+D343+D344</f>
        <v>204.1</v>
      </c>
      <c r="E341" s="53"/>
    </row>
    <row r="342" spans="1:5" x14ac:dyDescent="0.25">
      <c r="A342" s="55" t="s">
        <v>76</v>
      </c>
      <c r="B342" s="21">
        <v>206.2</v>
      </c>
      <c r="C342" s="16">
        <v>206.2</v>
      </c>
      <c r="D342" s="24">
        <v>139</v>
      </c>
      <c r="E342" s="16"/>
    </row>
    <row r="343" spans="1:5" x14ac:dyDescent="0.25">
      <c r="A343" s="91" t="s">
        <v>88</v>
      </c>
      <c r="B343" s="21">
        <v>18.5</v>
      </c>
      <c r="C343" s="16">
        <v>18.5</v>
      </c>
      <c r="D343" s="24"/>
      <c r="E343" s="16"/>
    </row>
    <row r="344" spans="1:5" x14ac:dyDescent="0.25">
      <c r="A344" s="91" t="s">
        <v>85</v>
      </c>
      <c r="B344" s="21">
        <v>87.6</v>
      </c>
      <c r="C344" s="16">
        <v>87.6</v>
      </c>
      <c r="D344" s="24">
        <v>65.099999999999994</v>
      </c>
      <c r="E344" s="16"/>
    </row>
    <row r="345" spans="1:5" ht="15.6" x14ac:dyDescent="0.3">
      <c r="A345" s="100" t="s">
        <v>172</v>
      </c>
      <c r="B345" s="25">
        <f>B346+B347+B348</f>
        <v>1248</v>
      </c>
      <c r="C345" s="53">
        <f>C346+C347+C348</f>
        <v>1248</v>
      </c>
      <c r="D345" s="53">
        <f>D346+D347+D348</f>
        <v>871.5</v>
      </c>
      <c r="E345" s="53"/>
    </row>
    <row r="346" spans="1:5" x14ac:dyDescent="0.25">
      <c r="A346" s="55" t="s">
        <v>76</v>
      </c>
      <c r="B346" s="21">
        <v>236.5</v>
      </c>
      <c r="C346" s="16">
        <v>236.5</v>
      </c>
      <c r="D346" s="24">
        <v>125.8</v>
      </c>
      <c r="E346" s="16"/>
    </row>
    <row r="347" spans="1:5" x14ac:dyDescent="0.25">
      <c r="A347" s="91" t="s">
        <v>88</v>
      </c>
      <c r="B347" s="21">
        <v>6.9</v>
      </c>
      <c r="C347" s="16">
        <v>6.9</v>
      </c>
      <c r="D347" s="24"/>
      <c r="E347" s="16"/>
    </row>
    <row r="348" spans="1:5" x14ac:dyDescent="0.25">
      <c r="A348" s="91" t="s">
        <v>85</v>
      </c>
      <c r="B348" s="21">
        <v>1004.6</v>
      </c>
      <c r="C348" s="16">
        <v>1004.6</v>
      </c>
      <c r="D348" s="24">
        <v>745.7</v>
      </c>
      <c r="E348" s="16"/>
    </row>
    <row r="349" spans="1:5" ht="15.6" x14ac:dyDescent="0.3">
      <c r="A349" s="100" t="s">
        <v>173</v>
      </c>
      <c r="B349" s="25">
        <f>B350+B351+B352</f>
        <v>1028.2</v>
      </c>
      <c r="C349" s="53">
        <f>C350+C351+C352</f>
        <v>1028.2</v>
      </c>
      <c r="D349" s="53">
        <f>D350+D351+D352</f>
        <v>708.1</v>
      </c>
      <c r="E349" s="53"/>
    </row>
    <row r="350" spans="1:5" x14ac:dyDescent="0.25">
      <c r="A350" s="55" t="s">
        <v>76</v>
      </c>
      <c r="B350" s="21">
        <v>234.1</v>
      </c>
      <c r="C350" s="16">
        <v>234.1</v>
      </c>
      <c r="D350" s="24">
        <v>120.1</v>
      </c>
      <c r="E350" s="16"/>
    </row>
    <row r="351" spans="1:5" x14ac:dyDescent="0.25">
      <c r="A351" s="91" t="s">
        <v>88</v>
      </c>
      <c r="B351" s="21">
        <v>4.8</v>
      </c>
      <c r="C351" s="16">
        <v>4.8</v>
      </c>
      <c r="D351" s="24"/>
      <c r="E351" s="16"/>
    </row>
    <row r="352" spans="1:5" x14ac:dyDescent="0.25">
      <c r="A352" s="82" t="s">
        <v>85</v>
      </c>
      <c r="B352" s="21">
        <v>789.3</v>
      </c>
      <c r="C352" s="16">
        <v>789.3</v>
      </c>
      <c r="D352" s="24">
        <v>588</v>
      </c>
      <c r="E352" s="16"/>
    </row>
    <row r="353" spans="1:5" ht="15.6" x14ac:dyDescent="0.3">
      <c r="A353" s="100" t="s">
        <v>91</v>
      </c>
      <c r="B353" s="25">
        <f>B354+B355+B356</f>
        <v>1214</v>
      </c>
      <c r="C353" s="25">
        <f>C354+C355+C356</f>
        <v>1212</v>
      </c>
      <c r="D353" s="25">
        <f>D354+D355+D356</f>
        <v>848.5</v>
      </c>
      <c r="E353" s="25">
        <f>E354+E355+E356</f>
        <v>2</v>
      </c>
    </row>
    <row r="354" spans="1:5" x14ac:dyDescent="0.25">
      <c r="A354" s="55" t="s">
        <v>76</v>
      </c>
      <c r="B354" s="21">
        <v>229.4</v>
      </c>
      <c r="C354" s="16">
        <v>229.4</v>
      </c>
      <c r="D354" s="24">
        <v>121.4</v>
      </c>
      <c r="E354" s="16"/>
    </row>
    <row r="355" spans="1:5" x14ac:dyDescent="0.25">
      <c r="A355" s="91" t="s">
        <v>88</v>
      </c>
      <c r="B355" s="21">
        <v>5.4</v>
      </c>
      <c r="C355" s="16">
        <v>3.4</v>
      </c>
      <c r="D355" s="24"/>
      <c r="E355" s="16">
        <v>2</v>
      </c>
    </row>
    <row r="356" spans="1:5" x14ac:dyDescent="0.25">
      <c r="A356" s="82" t="s">
        <v>85</v>
      </c>
      <c r="B356" s="21">
        <v>979.2</v>
      </c>
      <c r="C356" s="16">
        <v>979.2</v>
      </c>
      <c r="D356" s="24">
        <v>727.1</v>
      </c>
      <c r="E356" s="16"/>
    </row>
    <row r="357" spans="1:5" ht="15.6" x14ac:dyDescent="0.3">
      <c r="A357" s="100" t="s">
        <v>174</v>
      </c>
      <c r="B357" s="25">
        <f>B358+B359+B360</f>
        <v>1226.9000000000001</v>
      </c>
      <c r="C357" s="53">
        <f>C358+C359+C360</f>
        <v>1226.9000000000001</v>
      </c>
      <c r="D357" s="53">
        <f>D358+D359+D360</f>
        <v>860.7</v>
      </c>
      <c r="E357" s="53"/>
    </row>
    <row r="358" spans="1:5" x14ac:dyDescent="0.25">
      <c r="A358" s="55" t="s">
        <v>76</v>
      </c>
      <c r="B358" s="21">
        <v>233.8</v>
      </c>
      <c r="C358" s="16">
        <v>233.8</v>
      </c>
      <c r="D358" s="24">
        <v>125.1</v>
      </c>
      <c r="E358" s="16"/>
    </row>
    <row r="359" spans="1:5" x14ac:dyDescent="0.25">
      <c r="A359" s="91" t="s">
        <v>88</v>
      </c>
      <c r="B359" s="21">
        <v>2.2000000000000002</v>
      </c>
      <c r="C359" s="16">
        <v>2.2000000000000002</v>
      </c>
      <c r="D359" s="24"/>
      <c r="E359" s="16"/>
    </row>
    <row r="360" spans="1:5" x14ac:dyDescent="0.25">
      <c r="A360" s="82" t="s">
        <v>85</v>
      </c>
      <c r="B360" s="21">
        <v>990.9</v>
      </c>
      <c r="C360" s="16">
        <v>990.9</v>
      </c>
      <c r="D360" s="24">
        <v>735.6</v>
      </c>
      <c r="E360" s="16"/>
    </row>
    <row r="361" spans="1:5" ht="15.6" x14ac:dyDescent="0.3">
      <c r="A361" s="101" t="s">
        <v>135</v>
      </c>
      <c r="B361" s="25">
        <f>B362+B363+B364</f>
        <v>979.4</v>
      </c>
      <c r="C361" s="53">
        <f>C362+C363+C364</f>
        <v>979.4</v>
      </c>
      <c r="D361" s="53">
        <f>D362+D363+D364</f>
        <v>660.6</v>
      </c>
      <c r="E361" s="53"/>
    </row>
    <row r="362" spans="1:5" x14ac:dyDescent="0.25">
      <c r="A362" s="55" t="s">
        <v>76</v>
      </c>
      <c r="B362" s="21">
        <v>273.60000000000002</v>
      </c>
      <c r="C362" s="16">
        <v>273.60000000000002</v>
      </c>
      <c r="D362" s="24">
        <v>138.4</v>
      </c>
      <c r="E362" s="16"/>
    </row>
    <row r="363" spans="1:5" x14ac:dyDescent="0.25">
      <c r="A363" s="91" t="s">
        <v>88</v>
      </c>
      <c r="B363" s="21">
        <v>2.9</v>
      </c>
      <c r="C363" s="16">
        <v>2.9</v>
      </c>
      <c r="D363" s="24"/>
      <c r="E363" s="16"/>
    </row>
    <row r="364" spans="1:5" x14ac:dyDescent="0.25">
      <c r="A364" s="91" t="s">
        <v>85</v>
      </c>
      <c r="B364" s="21">
        <v>702.9</v>
      </c>
      <c r="C364" s="16">
        <v>702.9</v>
      </c>
      <c r="D364" s="24">
        <v>522.20000000000005</v>
      </c>
      <c r="E364" s="16"/>
    </row>
    <row r="365" spans="1:5" ht="15.6" x14ac:dyDescent="0.3">
      <c r="A365" s="89" t="s">
        <v>242</v>
      </c>
      <c r="B365" s="25">
        <f>B366+B367+B368+B369</f>
        <v>1259.0999999999999</v>
      </c>
      <c r="C365" s="25">
        <f>C366+C367+C368+C369</f>
        <v>1251.8</v>
      </c>
      <c r="D365" s="25">
        <f>D366+D367+D368+D369</f>
        <v>564.20000000000005</v>
      </c>
      <c r="E365" s="25">
        <f>E366+E367+E368+E369</f>
        <v>7.3</v>
      </c>
    </row>
    <row r="366" spans="1:5" x14ac:dyDescent="0.25">
      <c r="A366" s="55" t="s">
        <v>76</v>
      </c>
      <c r="B366" s="21">
        <v>75.7</v>
      </c>
      <c r="C366" s="16">
        <v>75.7</v>
      </c>
      <c r="D366" s="24"/>
      <c r="E366" s="16"/>
    </row>
    <row r="367" spans="1:5" x14ac:dyDescent="0.25">
      <c r="A367" s="91" t="s">
        <v>88</v>
      </c>
      <c r="B367" s="21">
        <v>46</v>
      </c>
      <c r="C367" s="16">
        <v>46</v>
      </c>
      <c r="D367" s="24"/>
      <c r="E367" s="16"/>
    </row>
    <row r="368" spans="1:5" x14ac:dyDescent="0.25">
      <c r="A368" s="91" t="s">
        <v>85</v>
      </c>
      <c r="B368" s="21">
        <v>547.1</v>
      </c>
      <c r="C368" s="16">
        <v>541.79999999999995</v>
      </c>
      <c r="D368" s="24">
        <v>406.2</v>
      </c>
      <c r="E368" s="16">
        <v>5.3</v>
      </c>
    </row>
    <row r="369" spans="1:5" ht="26.4" x14ac:dyDescent="0.25">
      <c r="A369" s="73" t="s">
        <v>167</v>
      </c>
      <c r="B369" s="21">
        <v>590.29999999999995</v>
      </c>
      <c r="C369" s="16">
        <v>588.29999999999995</v>
      </c>
      <c r="D369" s="24">
        <v>158</v>
      </c>
      <c r="E369" s="16">
        <v>2</v>
      </c>
    </row>
    <row r="370" spans="1:5" ht="15.6" x14ac:dyDescent="0.3">
      <c r="A370" s="101" t="s">
        <v>10</v>
      </c>
      <c r="B370" s="25">
        <f>B371+B372</f>
        <v>294.39999999999998</v>
      </c>
      <c r="C370" s="25">
        <f>C371+C372</f>
        <v>294.39999999999998</v>
      </c>
      <c r="D370" s="25">
        <f>D371+D372</f>
        <v>207.9</v>
      </c>
      <c r="E370" s="53"/>
    </row>
    <row r="371" spans="1:5" x14ac:dyDescent="0.25">
      <c r="A371" s="55" t="s">
        <v>76</v>
      </c>
      <c r="B371" s="21">
        <v>81.5</v>
      </c>
      <c r="C371" s="16">
        <v>81.5</v>
      </c>
      <c r="D371" s="24">
        <v>48.1</v>
      </c>
      <c r="E371" s="16"/>
    </row>
    <row r="372" spans="1:5" x14ac:dyDescent="0.25">
      <c r="A372" s="91" t="s">
        <v>85</v>
      </c>
      <c r="B372" s="21">
        <v>212.9</v>
      </c>
      <c r="C372" s="16">
        <v>212.9</v>
      </c>
      <c r="D372" s="24">
        <v>159.80000000000001</v>
      </c>
      <c r="E372" s="16"/>
    </row>
    <row r="373" spans="1:5" ht="15.6" x14ac:dyDescent="0.3">
      <c r="A373" s="100" t="s">
        <v>191</v>
      </c>
      <c r="B373" s="25">
        <f>B374+B375+B376</f>
        <v>913.5</v>
      </c>
      <c r="C373" s="25">
        <f>C374+C375+C376</f>
        <v>905.5</v>
      </c>
      <c r="D373" s="25">
        <f>D374+D375+D376</f>
        <v>618.6</v>
      </c>
      <c r="E373" s="25">
        <f>E374+E375+E376</f>
        <v>8</v>
      </c>
    </row>
    <row r="374" spans="1:5" x14ac:dyDescent="0.25">
      <c r="A374" s="55" t="s">
        <v>76</v>
      </c>
      <c r="B374" s="21">
        <v>250.4</v>
      </c>
      <c r="C374" s="16">
        <v>250.4</v>
      </c>
      <c r="D374" s="24">
        <v>128</v>
      </c>
      <c r="E374" s="16"/>
    </row>
    <row r="375" spans="1:5" x14ac:dyDescent="0.25">
      <c r="A375" s="91" t="s">
        <v>88</v>
      </c>
      <c r="B375" s="21">
        <v>5.8</v>
      </c>
      <c r="C375" s="16">
        <v>4.8</v>
      </c>
      <c r="D375" s="24"/>
      <c r="E375" s="16">
        <v>1</v>
      </c>
    </row>
    <row r="376" spans="1:5" x14ac:dyDescent="0.25">
      <c r="A376" s="91" t="s">
        <v>85</v>
      </c>
      <c r="B376" s="21">
        <v>657.3</v>
      </c>
      <c r="C376" s="16">
        <v>650.29999999999995</v>
      </c>
      <c r="D376" s="24">
        <v>490.6</v>
      </c>
      <c r="E376" s="16">
        <v>7</v>
      </c>
    </row>
    <row r="377" spans="1:5" x14ac:dyDescent="0.25">
      <c r="A377" s="103" t="s">
        <v>190</v>
      </c>
      <c r="B377" s="25">
        <f>B378+B379+B380</f>
        <v>552.79999999999995</v>
      </c>
      <c r="C377" s="25">
        <f>C378+C379+C380</f>
        <v>552.79999999999995</v>
      </c>
      <c r="D377" s="25">
        <f>D378+D379+D380</f>
        <v>359.20000000000005</v>
      </c>
      <c r="E377" s="25"/>
    </row>
    <row r="378" spans="1:5" x14ac:dyDescent="0.25">
      <c r="A378" s="55" t="s">
        <v>76</v>
      </c>
      <c r="B378" s="21">
        <v>205.2</v>
      </c>
      <c r="C378" s="16">
        <v>205.2</v>
      </c>
      <c r="D378" s="24">
        <v>100.4</v>
      </c>
      <c r="E378" s="16"/>
    </row>
    <row r="379" spans="1:5" x14ac:dyDescent="0.25">
      <c r="A379" s="91" t="s">
        <v>88</v>
      </c>
      <c r="B379" s="21">
        <v>2.2000000000000002</v>
      </c>
      <c r="C379" s="16">
        <v>2.2000000000000002</v>
      </c>
      <c r="D379" s="24"/>
      <c r="E379" s="16"/>
    </row>
    <row r="380" spans="1:5" x14ac:dyDescent="0.25">
      <c r="A380" s="91" t="s">
        <v>85</v>
      </c>
      <c r="B380" s="21">
        <v>345.4</v>
      </c>
      <c r="C380" s="16">
        <v>345.4</v>
      </c>
      <c r="D380" s="24">
        <v>258.8</v>
      </c>
      <c r="E380" s="16"/>
    </row>
    <row r="381" spans="1:5" ht="15.6" x14ac:dyDescent="0.3">
      <c r="A381" s="100" t="s">
        <v>50</v>
      </c>
      <c r="B381" s="25">
        <f>B382+B383+B384</f>
        <v>522.5</v>
      </c>
      <c r="C381" s="53">
        <f>C382+C383+C384</f>
        <v>519.90000000000009</v>
      </c>
      <c r="D381" s="53">
        <f>D382+D383+D384</f>
        <v>328.29999999999995</v>
      </c>
      <c r="E381" s="53">
        <f>E382+E383+E384</f>
        <v>2.6</v>
      </c>
    </row>
    <row r="382" spans="1:5" x14ac:dyDescent="0.25">
      <c r="A382" s="55" t="s">
        <v>76</v>
      </c>
      <c r="B382" s="21">
        <v>226.8</v>
      </c>
      <c r="C382" s="16">
        <v>226.8</v>
      </c>
      <c r="D382" s="24">
        <v>114.1</v>
      </c>
      <c r="E382" s="16"/>
    </row>
    <row r="383" spans="1:5" x14ac:dyDescent="0.25">
      <c r="A383" s="91" t="s">
        <v>88</v>
      </c>
      <c r="B383" s="21">
        <v>7</v>
      </c>
      <c r="C383" s="16">
        <v>7</v>
      </c>
      <c r="D383" s="24"/>
      <c r="E383" s="16"/>
    </row>
    <row r="384" spans="1:5" x14ac:dyDescent="0.25">
      <c r="A384" s="91" t="s">
        <v>85</v>
      </c>
      <c r="B384" s="21">
        <v>288.7</v>
      </c>
      <c r="C384" s="16">
        <v>286.10000000000002</v>
      </c>
      <c r="D384" s="24">
        <v>214.2</v>
      </c>
      <c r="E384" s="16">
        <v>2.6</v>
      </c>
    </row>
    <row r="385" spans="1:5" ht="15.6" x14ac:dyDescent="0.3">
      <c r="A385" s="100" t="s">
        <v>151</v>
      </c>
      <c r="B385" s="25">
        <f>B386+B387+B388</f>
        <v>621.70000000000005</v>
      </c>
      <c r="C385" s="53">
        <f>C386+C387+C388</f>
        <v>621.70000000000005</v>
      </c>
      <c r="D385" s="53">
        <f>D386+D387+D388</f>
        <v>416.4</v>
      </c>
      <c r="E385" s="53"/>
    </row>
    <row r="386" spans="1:5" x14ac:dyDescent="0.25">
      <c r="A386" s="55" t="s">
        <v>76</v>
      </c>
      <c r="B386" s="21">
        <v>212.7</v>
      </c>
      <c r="C386" s="16">
        <v>212.7</v>
      </c>
      <c r="D386" s="24">
        <v>121.3</v>
      </c>
      <c r="E386" s="16"/>
    </row>
    <row r="387" spans="1:5" x14ac:dyDescent="0.25">
      <c r="A387" s="91" t="s">
        <v>88</v>
      </c>
      <c r="B387" s="21">
        <v>25.3</v>
      </c>
      <c r="C387" s="16">
        <v>25.3</v>
      </c>
      <c r="D387" s="24">
        <v>8.4</v>
      </c>
      <c r="E387" s="16"/>
    </row>
    <row r="388" spans="1:5" x14ac:dyDescent="0.25">
      <c r="A388" s="82" t="s">
        <v>85</v>
      </c>
      <c r="B388" s="21">
        <v>383.7</v>
      </c>
      <c r="C388" s="16">
        <v>383.7</v>
      </c>
      <c r="D388" s="24">
        <v>286.7</v>
      </c>
      <c r="E388" s="16"/>
    </row>
    <row r="389" spans="1:5" ht="15.6" x14ac:dyDescent="0.3">
      <c r="A389" s="101" t="s">
        <v>11</v>
      </c>
      <c r="B389" s="25">
        <f>B390+B391+B392</f>
        <v>675.4</v>
      </c>
      <c r="C389" s="25">
        <f>C390+C391+C392</f>
        <v>674.4</v>
      </c>
      <c r="D389" s="25">
        <f>D390+D391+D392</f>
        <v>464.5</v>
      </c>
      <c r="E389" s="25">
        <f>E390+E391+E392</f>
        <v>1</v>
      </c>
    </row>
    <row r="390" spans="1:5" x14ac:dyDescent="0.25">
      <c r="A390" s="55" t="s">
        <v>76</v>
      </c>
      <c r="B390" s="21">
        <v>220.5</v>
      </c>
      <c r="C390" s="16">
        <v>220.5</v>
      </c>
      <c r="D390" s="24">
        <v>126.3</v>
      </c>
      <c r="E390" s="16"/>
    </row>
    <row r="391" spans="1:5" x14ac:dyDescent="0.25">
      <c r="A391" s="91" t="s">
        <v>88</v>
      </c>
      <c r="B391" s="21">
        <v>3.5</v>
      </c>
      <c r="C391" s="16">
        <v>2.5</v>
      </c>
      <c r="D391" s="24"/>
      <c r="E391" s="16">
        <v>1</v>
      </c>
    </row>
    <row r="392" spans="1:5" x14ac:dyDescent="0.25">
      <c r="A392" s="91" t="s">
        <v>85</v>
      </c>
      <c r="B392" s="21">
        <v>451.4</v>
      </c>
      <c r="C392" s="16">
        <v>451.4</v>
      </c>
      <c r="D392" s="24">
        <v>338.2</v>
      </c>
      <c r="E392" s="16"/>
    </row>
    <row r="393" spans="1:5" ht="15.6" x14ac:dyDescent="0.3">
      <c r="A393" s="100" t="s">
        <v>104</v>
      </c>
      <c r="B393" s="25">
        <f>B394+B395+B396</f>
        <v>924.19999999999993</v>
      </c>
      <c r="C393" s="25">
        <f>C394+C395+C396</f>
        <v>924.19999999999993</v>
      </c>
      <c r="D393" s="25">
        <f>D394+D395+D396</f>
        <v>627.9</v>
      </c>
      <c r="E393" s="25"/>
    </row>
    <row r="394" spans="1:5" x14ac:dyDescent="0.25">
      <c r="A394" s="55" t="s">
        <v>76</v>
      </c>
      <c r="B394" s="21">
        <v>252.9</v>
      </c>
      <c r="C394" s="16">
        <v>252.9</v>
      </c>
      <c r="D394" s="24">
        <v>137</v>
      </c>
      <c r="E394" s="16"/>
    </row>
    <row r="395" spans="1:5" x14ac:dyDescent="0.25">
      <c r="A395" s="91" t="s">
        <v>88</v>
      </c>
      <c r="B395" s="21">
        <v>5.5</v>
      </c>
      <c r="C395" s="16">
        <v>5.5</v>
      </c>
      <c r="D395" s="24"/>
      <c r="E395" s="16"/>
    </row>
    <row r="396" spans="1:5" x14ac:dyDescent="0.25">
      <c r="A396" s="91" t="s">
        <v>85</v>
      </c>
      <c r="B396" s="21">
        <v>665.8</v>
      </c>
      <c r="C396" s="16">
        <v>665.8</v>
      </c>
      <c r="D396" s="24">
        <v>490.9</v>
      </c>
      <c r="E396" s="16"/>
    </row>
    <row r="397" spans="1:5" x14ac:dyDescent="0.25">
      <c r="A397" s="103" t="s">
        <v>175</v>
      </c>
      <c r="B397" s="25">
        <f>B398+B399+B400+B401</f>
        <v>1234.8999999999999</v>
      </c>
      <c r="C397" s="25">
        <f>C398+C399+C400+C401</f>
        <v>1234.8999999999999</v>
      </c>
      <c r="D397" s="25">
        <f>D398+D399+D400+D401</f>
        <v>840.8</v>
      </c>
      <c r="E397" s="53"/>
    </row>
    <row r="398" spans="1:5" x14ac:dyDescent="0.25">
      <c r="A398" s="55" t="s">
        <v>76</v>
      </c>
      <c r="B398" s="21">
        <v>269.8</v>
      </c>
      <c r="C398" s="16">
        <v>269.8</v>
      </c>
      <c r="D398" s="24">
        <v>147.19999999999999</v>
      </c>
      <c r="E398" s="16"/>
    </row>
    <row r="399" spans="1:5" x14ac:dyDescent="0.25">
      <c r="A399" s="91" t="s">
        <v>88</v>
      </c>
      <c r="B399" s="21">
        <v>25</v>
      </c>
      <c r="C399" s="16">
        <v>25</v>
      </c>
      <c r="D399" s="24">
        <v>6.5</v>
      </c>
      <c r="E399" s="16"/>
    </row>
    <row r="400" spans="1:5" x14ac:dyDescent="0.25">
      <c r="A400" s="91" t="s">
        <v>85</v>
      </c>
      <c r="B400" s="21">
        <v>880</v>
      </c>
      <c r="C400" s="16">
        <v>880</v>
      </c>
      <c r="D400" s="24">
        <v>658.4</v>
      </c>
      <c r="E400" s="16"/>
    </row>
    <row r="401" spans="1:5" ht="26.4" x14ac:dyDescent="0.25">
      <c r="A401" s="73" t="s">
        <v>153</v>
      </c>
      <c r="B401" s="21">
        <v>60.1</v>
      </c>
      <c r="C401" s="21">
        <v>60.1</v>
      </c>
      <c r="D401" s="104">
        <v>28.7</v>
      </c>
      <c r="E401" s="21"/>
    </row>
    <row r="402" spans="1:5" ht="15.6" x14ac:dyDescent="0.3">
      <c r="A402" s="101" t="s">
        <v>150</v>
      </c>
      <c r="B402" s="25">
        <f>B403+B404+B405</f>
        <v>1162.1999999999998</v>
      </c>
      <c r="C402" s="25">
        <f>C403+C404+C405</f>
        <v>1162.1999999999998</v>
      </c>
      <c r="D402" s="25">
        <f>D403+D404+D405</f>
        <v>734</v>
      </c>
      <c r="E402" s="25"/>
    </row>
    <row r="403" spans="1:5" x14ac:dyDescent="0.25">
      <c r="A403" s="55" t="s">
        <v>76</v>
      </c>
      <c r="B403" s="21">
        <v>535.9</v>
      </c>
      <c r="C403" s="16">
        <v>535.9</v>
      </c>
      <c r="D403" s="24">
        <v>297.7</v>
      </c>
      <c r="E403" s="16"/>
    </row>
    <row r="404" spans="1:5" x14ac:dyDescent="0.25">
      <c r="A404" s="91" t="s">
        <v>88</v>
      </c>
      <c r="B404" s="21">
        <v>48</v>
      </c>
      <c r="C404" s="16">
        <v>48</v>
      </c>
      <c r="D404" s="24">
        <v>9.6</v>
      </c>
      <c r="E404" s="16"/>
    </row>
    <row r="405" spans="1:5" x14ac:dyDescent="0.25">
      <c r="A405" s="82" t="s">
        <v>85</v>
      </c>
      <c r="B405" s="21">
        <v>578.29999999999995</v>
      </c>
      <c r="C405" s="16">
        <v>578.29999999999995</v>
      </c>
      <c r="D405" s="24">
        <v>426.7</v>
      </c>
      <c r="E405" s="16"/>
    </row>
    <row r="406" spans="1:5" ht="15.6" x14ac:dyDescent="0.3">
      <c r="A406" s="100" t="s">
        <v>92</v>
      </c>
      <c r="B406" s="25">
        <f>B407+B408+B409</f>
        <v>812.3</v>
      </c>
      <c r="C406" s="25">
        <f>C407+C408+C409</f>
        <v>811.3</v>
      </c>
      <c r="D406" s="25">
        <f>D407+D408+D409</f>
        <v>558.4</v>
      </c>
      <c r="E406" s="25">
        <f>E407+E408+E409</f>
        <v>1</v>
      </c>
    </row>
    <row r="407" spans="1:5" x14ac:dyDescent="0.25">
      <c r="A407" s="55" t="s">
        <v>76</v>
      </c>
      <c r="B407" s="21">
        <v>226.3</v>
      </c>
      <c r="C407" s="16">
        <v>226.3</v>
      </c>
      <c r="D407" s="24">
        <v>127.9</v>
      </c>
      <c r="E407" s="16"/>
    </row>
    <row r="408" spans="1:5" x14ac:dyDescent="0.25">
      <c r="A408" s="91" t="s">
        <v>88</v>
      </c>
      <c r="B408" s="21">
        <v>4.7</v>
      </c>
      <c r="C408" s="16">
        <v>4.7</v>
      </c>
      <c r="D408" s="24"/>
      <c r="E408" s="16"/>
    </row>
    <row r="409" spans="1:5" x14ac:dyDescent="0.25">
      <c r="A409" s="82" t="s">
        <v>85</v>
      </c>
      <c r="B409" s="21">
        <v>581.29999999999995</v>
      </c>
      <c r="C409" s="16">
        <v>580.29999999999995</v>
      </c>
      <c r="D409" s="24">
        <v>430.5</v>
      </c>
      <c r="E409" s="16">
        <v>1</v>
      </c>
    </row>
    <row r="410" spans="1:5" ht="15.6" x14ac:dyDescent="0.3">
      <c r="A410" s="101" t="s">
        <v>176</v>
      </c>
      <c r="B410" s="25">
        <f>B411+B412+B413</f>
        <v>642.79999999999995</v>
      </c>
      <c r="C410" s="53">
        <f>C411+C412+C413</f>
        <v>639.70000000000005</v>
      </c>
      <c r="D410" s="53">
        <f>D411+D412+D413</f>
        <v>420.5</v>
      </c>
      <c r="E410" s="53">
        <f>E411+E412+E413</f>
        <v>3.1</v>
      </c>
    </row>
    <row r="411" spans="1:5" x14ac:dyDescent="0.25">
      <c r="A411" s="55" t="s">
        <v>76</v>
      </c>
      <c r="B411" s="21">
        <v>239.2</v>
      </c>
      <c r="C411" s="16">
        <v>239.2</v>
      </c>
      <c r="D411" s="24">
        <v>124.4</v>
      </c>
      <c r="E411" s="16"/>
    </row>
    <row r="412" spans="1:5" x14ac:dyDescent="0.25">
      <c r="A412" s="91" t="s">
        <v>88</v>
      </c>
      <c r="B412" s="21">
        <v>3.7</v>
      </c>
      <c r="C412" s="16">
        <v>3.7</v>
      </c>
      <c r="D412" s="24"/>
      <c r="E412" s="16"/>
    </row>
    <row r="413" spans="1:5" x14ac:dyDescent="0.25">
      <c r="A413" s="91" t="s">
        <v>85</v>
      </c>
      <c r="B413" s="21">
        <v>399.9</v>
      </c>
      <c r="C413" s="16">
        <v>396.8</v>
      </c>
      <c r="D413" s="24">
        <v>296.10000000000002</v>
      </c>
      <c r="E413" s="16">
        <v>3.1</v>
      </c>
    </row>
    <row r="414" spans="1:5" ht="15.6" x14ac:dyDescent="0.3">
      <c r="A414" s="100" t="s">
        <v>194</v>
      </c>
      <c r="B414" s="25">
        <f>B415+B416+B417</f>
        <v>838.5</v>
      </c>
      <c r="C414" s="53">
        <f>C415+C416+C417</f>
        <v>838.5</v>
      </c>
      <c r="D414" s="53">
        <f>D415+D416+D417</f>
        <v>572.79999999999995</v>
      </c>
      <c r="E414" s="53"/>
    </row>
    <row r="415" spans="1:5" x14ac:dyDescent="0.25">
      <c r="A415" s="55" t="s">
        <v>76</v>
      </c>
      <c r="B415" s="21">
        <v>224.4</v>
      </c>
      <c r="C415" s="16">
        <v>224.4</v>
      </c>
      <c r="D415" s="24">
        <v>122.1</v>
      </c>
      <c r="E415" s="16"/>
    </row>
    <row r="416" spans="1:5" x14ac:dyDescent="0.25">
      <c r="A416" s="91" t="s">
        <v>88</v>
      </c>
      <c r="B416" s="21">
        <v>4</v>
      </c>
      <c r="C416" s="16">
        <v>4</v>
      </c>
      <c r="D416" s="24"/>
      <c r="E416" s="16"/>
    </row>
    <row r="417" spans="1:5" x14ac:dyDescent="0.25">
      <c r="A417" s="91" t="s">
        <v>85</v>
      </c>
      <c r="B417" s="21">
        <v>610.1</v>
      </c>
      <c r="C417" s="16">
        <v>610.1</v>
      </c>
      <c r="D417" s="24">
        <v>450.7</v>
      </c>
      <c r="E417" s="16"/>
    </row>
    <row r="418" spans="1:5" ht="15.6" x14ac:dyDescent="0.3">
      <c r="A418" s="100" t="s">
        <v>192</v>
      </c>
      <c r="B418" s="25">
        <f>B419+B420+B421</f>
        <v>582.29999999999995</v>
      </c>
      <c r="C418" s="53">
        <f>C419+C420+C421</f>
        <v>582.29999999999995</v>
      </c>
      <c r="D418" s="53">
        <f>D419+D420+D421</f>
        <v>388</v>
      </c>
      <c r="E418" s="53"/>
    </row>
    <row r="419" spans="1:5" x14ac:dyDescent="0.25">
      <c r="A419" s="55" t="s">
        <v>76</v>
      </c>
      <c r="B419" s="21">
        <v>184.6</v>
      </c>
      <c r="C419" s="16">
        <v>184.6</v>
      </c>
      <c r="D419" s="24">
        <v>95.3</v>
      </c>
      <c r="E419" s="16"/>
    </row>
    <row r="420" spans="1:5" x14ac:dyDescent="0.25">
      <c r="A420" s="91" t="s">
        <v>88</v>
      </c>
      <c r="B420" s="21">
        <v>2.5</v>
      </c>
      <c r="C420" s="16">
        <v>2.5</v>
      </c>
      <c r="D420" s="24"/>
      <c r="E420" s="16"/>
    </row>
    <row r="421" spans="1:5" x14ac:dyDescent="0.25">
      <c r="A421" s="91" t="s">
        <v>85</v>
      </c>
      <c r="B421" s="21">
        <v>395.2</v>
      </c>
      <c r="C421" s="16">
        <v>395.2</v>
      </c>
      <c r="D421" s="24">
        <v>292.7</v>
      </c>
      <c r="E421" s="16"/>
    </row>
    <row r="422" spans="1:5" ht="15.6" x14ac:dyDescent="0.3">
      <c r="A422" s="100" t="s">
        <v>149</v>
      </c>
      <c r="B422" s="25">
        <f>B423+B424+B425</f>
        <v>724.5</v>
      </c>
      <c r="C422" s="53">
        <f>C423+C424+C425</f>
        <v>724.5</v>
      </c>
      <c r="D422" s="53">
        <f>D423+D424+D425</f>
        <v>479.3</v>
      </c>
      <c r="E422" s="53"/>
    </row>
    <row r="423" spans="1:5" x14ac:dyDescent="0.25">
      <c r="A423" s="55" t="s">
        <v>76</v>
      </c>
      <c r="B423" s="21">
        <v>258.89999999999998</v>
      </c>
      <c r="C423" s="16">
        <v>258.89999999999998</v>
      </c>
      <c r="D423" s="24">
        <v>134.4</v>
      </c>
      <c r="E423" s="16"/>
    </row>
    <row r="424" spans="1:5" x14ac:dyDescent="0.25">
      <c r="A424" s="91" t="s">
        <v>88</v>
      </c>
      <c r="B424" s="21">
        <v>3.3</v>
      </c>
      <c r="C424" s="16">
        <v>3.3</v>
      </c>
      <c r="D424" s="24">
        <v>0.1</v>
      </c>
      <c r="E424" s="16"/>
    </row>
    <row r="425" spans="1:5" x14ac:dyDescent="0.25">
      <c r="A425" s="91" t="s">
        <v>85</v>
      </c>
      <c r="B425" s="21">
        <v>462.3</v>
      </c>
      <c r="C425" s="16">
        <v>462.3</v>
      </c>
      <c r="D425" s="24">
        <v>344.8</v>
      </c>
      <c r="E425" s="16"/>
    </row>
    <row r="426" spans="1:5" ht="15.6" x14ac:dyDescent="0.3">
      <c r="A426" s="100" t="s">
        <v>9</v>
      </c>
      <c r="B426" s="25">
        <f>B427+B428+B429</f>
        <v>427.9</v>
      </c>
      <c r="C426" s="53">
        <f>C427+C428+C429</f>
        <v>427.9</v>
      </c>
      <c r="D426" s="53">
        <f>D427+D428+D429</f>
        <v>289.60000000000002</v>
      </c>
      <c r="E426" s="53"/>
    </row>
    <row r="427" spans="1:5" x14ac:dyDescent="0.25">
      <c r="A427" s="55" t="s">
        <v>76</v>
      </c>
      <c r="B427" s="21">
        <v>151</v>
      </c>
      <c r="C427" s="16">
        <v>151</v>
      </c>
      <c r="D427" s="24">
        <v>83.7</v>
      </c>
      <c r="E427" s="16"/>
    </row>
    <row r="428" spans="1:5" x14ac:dyDescent="0.25">
      <c r="A428" s="91" t="s">
        <v>88</v>
      </c>
      <c r="B428" s="21">
        <v>1.2</v>
      </c>
      <c r="C428" s="16">
        <v>1.2</v>
      </c>
      <c r="D428" s="24"/>
      <c r="E428" s="16"/>
    </row>
    <row r="429" spans="1:5" x14ac:dyDescent="0.25">
      <c r="A429" s="91" t="s">
        <v>85</v>
      </c>
      <c r="B429" s="21">
        <v>275.7</v>
      </c>
      <c r="C429" s="16">
        <v>275.7</v>
      </c>
      <c r="D429" s="24">
        <v>205.9</v>
      </c>
      <c r="E429" s="16"/>
    </row>
    <row r="430" spans="1:5" ht="20.25" customHeight="1" x14ac:dyDescent="0.25">
      <c r="A430" s="92" t="s">
        <v>177</v>
      </c>
      <c r="B430" s="25">
        <f>B431+B433+B432</f>
        <v>1120.7</v>
      </c>
      <c r="C430" s="25">
        <f>C431+C433+C432</f>
        <v>1110.7</v>
      </c>
      <c r="D430" s="25">
        <f>D431+D433+D432</f>
        <v>706</v>
      </c>
      <c r="E430" s="25">
        <f>E431+E433+E432</f>
        <v>10</v>
      </c>
    </row>
    <row r="431" spans="1:5" ht="26.4" x14ac:dyDescent="0.25">
      <c r="A431" s="55" t="s">
        <v>141</v>
      </c>
      <c r="B431" s="21">
        <v>565.6</v>
      </c>
      <c r="C431" s="16">
        <v>555.6</v>
      </c>
      <c r="D431" s="24">
        <v>292.39999999999998</v>
      </c>
      <c r="E431" s="16">
        <v>10</v>
      </c>
    </row>
    <row r="432" spans="1:5" x14ac:dyDescent="0.25">
      <c r="A432" s="91" t="s">
        <v>88</v>
      </c>
      <c r="B432" s="21">
        <v>8.5</v>
      </c>
      <c r="C432" s="16">
        <v>8.5</v>
      </c>
      <c r="D432" s="24"/>
      <c r="E432" s="16"/>
    </row>
    <row r="433" spans="1:5" x14ac:dyDescent="0.25">
      <c r="A433" s="91" t="s">
        <v>85</v>
      </c>
      <c r="B433" s="21">
        <v>546.6</v>
      </c>
      <c r="C433" s="16">
        <v>546.6</v>
      </c>
      <c r="D433" s="24">
        <v>413.6</v>
      </c>
      <c r="E433" s="16"/>
    </row>
    <row r="434" spans="1:5" ht="33" customHeight="1" x14ac:dyDescent="0.3">
      <c r="A434" s="89" t="s">
        <v>58</v>
      </c>
      <c r="B434" s="25">
        <f>B436+B438+B437+B435</f>
        <v>474.7</v>
      </c>
      <c r="C434" s="25">
        <f t="shared" ref="C434:E434" si="20">C436+C438+C437+C435</f>
        <v>469.7</v>
      </c>
      <c r="D434" s="25">
        <f t="shared" si="20"/>
        <v>326</v>
      </c>
      <c r="E434" s="25">
        <f t="shared" si="20"/>
        <v>5</v>
      </c>
    </row>
    <row r="435" spans="1:5" ht="20.25" customHeight="1" x14ac:dyDescent="0.25">
      <c r="A435" s="55" t="s">
        <v>76</v>
      </c>
      <c r="B435" s="21">
        <v>5</v>
      </c>
      <c r="C435" s="21"/>
      <c r="D435" s="25"/>
      <c r="E435" s="16">
        <v>5</v>
      </c>
    </row>
    <row r="436" spans="1:5" ht="27" customHeight="1" x14ac:dyDescent="0.25">
      <c r="A436" s="55" t="s">
        <v>228</v>
      </c>
      <c r="B436" s="21">
        <v>261</v>
      </c>
      <c r="C436" s="16">
        <v>261</v>
      </c>
      <c r="D436" s="24">
        <v>171</v>
      </c>
      <c r="E436" s="16"/>
    </row>
    <row r="437" spans="1:5" ht="18" customHeight="1" x14ac:dyDescent="0.25">
      <c r="A437" s="91" t="s">
        <v>88</v>
      </c>
      <c r="B437" s="21">
        <v>3.5</v>
      </c>
      <c r="C437" s="16">
        <v>3.5</v>
      </c>
      <c r="D437" s="24"/>
      <c r="E437" s="16"/>
    </row>
    <row r="438" spans="1:5" x14ac:dyDescent="0.25">
      <c r="A438" s="91" t="s">
        <v>85</v>
      </c>
      <c r="B438" s="21">
        <v>205.2</v>
      </c>
      <c r="C438" s="16">
        <v>205.2</v>
      </c>
      <c r="D438" s="24">
        <v>155</v>
      </c>
      <c r="E438" s="16"/>
    </row>
    <row r="439" spans="1:5" ht="15.6" x14ac:dyDescent="0.3">
      <c r="A439" s="89" t="s">
        <v>18</v>
      </c>
      <c r="B439" s="25">
        <f>B440+B441+B443+B442</f>
        <v>579.4</v>
      </c>
      <c r="C439" s="25">
        <f>C440+C441+C443+C442</f>
        <v>579.4</v>
      </c>
      <c r="D439" s="25">
        <f>D440+D441+D443+D442</f>
        <v>392.79999999999995</v>
      </c>
      <c r="E439" s="25"/>
    </row>
    <row r="440" spans="1:5" x14ac:dyDescent="0.25">
      <c r="A440" s="55" t="s">
        <v>76</v>
      </c>
      <c r="B440" s="21">
        <v>195.1</v>
      </c>
      <c r="C440" s="16">
        <v>195.1</v>
      </c>
      <c r="D440" s="24">
        <v>111.2</v>
      </c>
      <c r="E440" s="16"/>
    </row>
    <row r="441" spans="1:5" x14ac:dyDescent="0.25">
      <c r="A441" s="91" t="s">
        <v>88</v>
      </c>
      <c r="B441" s="21">
        <v>0.4</v>
      </c>
      <c r="C441" s="16">
        <v>0.4</v>
      </c>
      <c r="D441" s="24"/>
      <c r="E441" s="16"/>
    </row>
    <row r="442" spans="1:5" ht="28.5" customHeight="1" x14ac:dyDescent="0.25">
      <c r="A442" s="55" t="s">
        <v>166</v>
      </c>
      <c r="B442" s="21">
        <v>4.4000000000000004</v>
      </c>
      <c r="C442" s="16">
        <v>4.4000000000000004</v>
      </c>
      <c r="D442" s="24">
        <v>3.4</v>
      </c>
      <c r="E442" s="16"/>
    </row>
    <row r="443" spans="1:5" x14ac:dyDescent="0.25">
      <c r="A443" s="82" t="s">
        <v>85</v>
      </c>
      <c r="B443" s="21">
        <v>379.5</v>
      </c>
      <c r="C443" s="16">
        <v>379.5</v>
      </c>
      <c r="D443" s="24">
        <v>278.2</v>
      </c>
      <c r="E443" s="16"/>
    </row>
    <row r="444" spans="1:5" ht="15.6" x14ac:dyDescent="0.3">
      <c r="A444" s="101" t="s">
        <v>16</v>
      </c>
      <c r="B444" s="105">
        <f>B445+B446+B447</f>
        <v>932.5</v>
      </c>
      <c r="C444" s="106">
        <f>C445+C446+C447</f>
        <v>922.5</v>
      </c>
      <c r="D444" s="106">
        <f>D445+D446+D447</f>
        <v>658.4</v>
      </c>
      <c r="E444" s="106">
        <f>E445+E446+E447</f>
        <v>10</v>
      </c>
    </row>
    <row r="445" spans="1:5" x14ac:dyDescent="0.25">
      <c r="A445" s="55" t="s">
        <v>76</v>
      </c>
      <c r="B445" s="21">
        <v>809.5</v>
      </c>
      <c r="C445" s="16">
        <v>809.5</v>
      </c>
      <c r="D445" s="24">
        <v>609.79999999999995</v>
      </c>
      <c r="E445" s="16"/>
    </row>
    <row r="446" spans="1:5" x14ac:dyDescent="0.25">
      <c r="A446" s="91" t="s">
        <v>88</v>
      </c>
      <c r="B446" s="21">
        <v>97</v>
      </c>
      <c r="C446" s="16">
        <v>87</v>
      </c>
      <c r="D446" s="24">
        <v>28.7</v>
      </c>
      <c r="E446" s="16">
        <v>10</v>
      </c>
    </row>
    <row r="447" spans="1:5" x14ac:dyDescent="0.25">
      <c r="A447" s="82" t="s">
        <v>85</v>
      </c>
      <c r="B447" s="21">
        <v>26</v>
      </c>
      <c r="C447" s="16">
        <v>26</v>
      </c>
      <c r="D447" s="24">
        <v>19.899999999999999</v>
      </c>
      <c r="E447" s="16"/>
    </row>
    <row r="448" spans="1:5" ht="15.6" x14ac:dyDescent="0.3">
      <c r="A448" s="101" t="s">
        <v>17</v>
      </c>
      <c r="B448" s="25">
        <f>B449+B450+B451</f>
        <v>293.09999999999997</v>
      </c>
      <c r="C448" s="25">
        <f>C449+C450+C451</f>
        <v>290.89999999999998</v>
      </c>
      <c r="D448" s="25">
        <f>D449+D450+D451</f>
        <v>190.1</v>
      </c>
      <c r="E448" s="25">
        <f>E449+E450+E451</f>
        <v>2.2000000000000002</v>
      </c>
    </row>
    <row r="449" spans="1:5" x14ac:dyDescent="0.25">
      <c r="A449" s="55" t="s">
        <v>76</v>
      </c>
      <c r="B449" s="21">
        <v>226.6</v>
      </c>
      <c r="C449" s="16">
        <v>226.6</v>
      </c>
      <c r="D449" s="24">
        <v>166.5</v>
      </c>
      <c r="E449" s="16"/>
    </row>
    <row r="450" spans="1:5" x14ac:dyDescent="0.25">
      <c r="A450" s="91" t="s">
        <v>88</v>
      </c>
      <c r="B450" s="21">
        <v>59.3</v>
      </c>
      <c r="C450" s="16">
        <v>57.1</v>
      </c>
      <c r="D450" s="24">
        <v>18.100000000000001</v>
      </c>
      <c r="E450" s="16">
        <v>2.2000000000000002</v>
      </c>
    </row>
    <row r="451" spans="1:5" x14ac:dyDescent="0.25">
      <c r="A451" s="82" t="s">
        <v>85</v>
      </c>
      <c r="B451" s="21">
        <v>7.2</v>
      </c>
      <c r="C451" s="16">
        <v>7.2</v>
      </c>
      <c r="D451" s="24">
        <v>5.5</v>
      </c>
      <c r="E451" s="16"/>
    </row>
    <row r="452" spans="1:5" ht="15.6" x14ac:dyDescent="0.3">
      <c r="A452" s="101" t="s">
        <v>2</v>
      </c>
      <c r="B452" s="25">
        <f>B453+B454</f>
        <v>212.2</v>
      </c>
      <c r="C452" s="25">
        <f t="shared" ref="C452:D452" si="21">C453+C454</f>
        <v>212.2</v>
      </c>
      <c r="D452" s="25">
        <f t="shared" si="21"/>
        <v>154.30000000000001</v>
      </c>
      <c r="E452" s="25"/>
    </row>
    <row r="453" spans="1:5" x14ac:dyDescent="0.25">
      <c r="A453" s="55" t="s">
        <v>76</v>
      </c>
      <c r="B453" s="21">
        <v>210.2</v>
      </c>
      <c r="C453" s="16">
        <v>210.2</v>
      </c>
      <c r="D453" s="24">
        <v>154.30000000000001</v>
      </c>
      <c r="E453" s="16"/>
    </row>
    <row r="454" spans="1:5" x14ac:dyDescent="0.25">
      <c r="A454" s="91" t="s">
        <v>88</v>
      </c>
      <c r="B454" s="21">
        <v>2</v>
      </c>
      <c r="C454" s="16">
        <v>2</v>
      </c>
      <c r="D454" s="24"/>
      <c r="E454" s="16"/>
    </row>
    <row r="455" spans="1:5" ht="15.6" x14ac:dyDescent="0.3">
      <c r="A455" s="100" t="s">
        <v>12</v>
      </c>
      <c r="B455" s="25">
        <f>B456+B457</f>
        <v>321.5</v>
      </c>
      <c r="C455" s="25">
        <f t="shared" ref="C455:E455" si="22">C456+C457</f>
        <v>319.7</v>
      </c>
      <c r="D455" s="25">
        <f t="shared" si="22"/>
        <v>216.7</v>
      </c>
      <c r="E455" s="25">
        <f t="shared" si="22"/>
        <v>1.8</v>
      </c>
    </row>
    <row r="456" spans="1:5" x14ac:dyDescent="0.25">
      <c r="A456" s="55" t="s">
        <v>76</v>
      </c>
      <c r="B456" s="21">
        <v>302.7</v>
      </c>
      <c r="C456" s="16">
        <v>302.7</v>
      </c>
      <c r="D456" s="24">
        <v>216.7</v>
      </c>
      <c r="E456" s="16"/>
    </row>
    <row r="457" spans="1:5" x14ac:dyDescent="0.25">
      <c r="A457" s="82" t="s">
        <v>88</v>
      </c>
      <c r="B457" s="21">
        <v>18.8</v>
      </c>
      <c r="C457" s="16">
        <v>17</v>
      </c>
      <c r="D457" s="24"/>
      <c r="E457" s="16">
        <v>1.8</v>
      </c>
    </row>
    <row r="458" spans="1:5" x14ac:dyDescent="0.25">
      <c r="A458" s="102" t="s">
        <v>13</v>
      </c>
      <c r="B458" s="25">
        <f>B459+B460</f>
        <v>101</v>
      </c>
      <c r="C458" s="53">
        <f>C459+C460</f>
        <v>101</v>
      </c>
      <c r="D458" s="53">
        <f>D459+D460</f>
        <v>62.7</v>
      </c>
      <c r="E458" s="53"/>
    </row>
    <row r="459" spans="1:5" x14ac:dyDescent="0.25">
      <c r="A459" s="55" t="s">
        <v>76</v>
      </c>
      <c r="B459" s="21">
        <v>89</v>
      </c>
      <c r="C459" s="16">
        <v>89</v>
      </c>
      <c r="D459" s="24">
        <v>62.7</v>
      </c>
      <c r="E459" s="16"/>
    </row>
    <row r="460" spans="1:5" x14ac:dyDescent="0.25">
      <c r="A460" s="91" t="s">
        <v>88</v>
      </c>
      <c r="B460" s="21">
        <v>12</v>
      </c>
      <c r="C460" s="16">
        <v>12</v>
      </c>
      <c r="D460" s="24"/>
      <c r="E460" s="16"/>
    </row>
    <row r="461" spans="1:5" ht="15.6" x14ac:dyDescent="0.3">
      <c r="A461" s="100" t="s">
        <v>21</v>
      </c>
      <c r="B461" s="25">
        <f>B462+B463</f>
        <v>192.5</v>
      </c>
      <c r="C461" s="25">
        <f>C462+C463</f>
        <v>192.5</v>
      </c>
      <c r="D461" s="25">
        <f>D462+D463</f>
        <v>138.6</v>
      </c>
      <c r="E461" s="25"/>
    </row>
    <row r="462" spans="1:5" x14ac:dyDescent="0.25">
      <c r="A462" s="55" t="s">
        <v>76</v>
      </c>
      <c r="B462" s="21">
        <v>32.9</v>
      </c>
      <c r="C462" s="16">
        <v>32.9</v>
      </c>
      <c r="D462" s="24">
        <v>16.7</v>
      </c>
      <c r="E462" s="16"/>
    </row>
    <row r="463" spans="1:5" x14ac:dyDescent="0.25">
      <c r="A463" s="55" t="s">
        <v>85</v>
      </c>
      <c r="B463" s="21">
        <v>159.6</v>
      </c>
      <c r="C463" s="16">
        <v>159.6</v>
      </c>
      <c r="D463" s="24">
        <v>121.9</v>
      </c>
      <c r="E463" s="16"/>
    </row>
    <row r="464" spans="1:5" ht="15.6" x14ac:dyDescent="0.3">
      <c r="A464" s="100" t="s">
        <v>95</v>
      </c>
      <c r="B464" s="25">
        <f>B226+B229+B233+B237+B241+B245+B249+B253+B257+B261+B265+B269+B273+B277+B281+B285+B289+B293+B297+B301+B305+B309+B313+B317+B321+B325+B329+B333+B337+B341+B345+B349+B353+B357+B361+B365+B370+B373+B377+B381+B385+B389+B393+B397+B402+B406+B410+B414+B418+B422+B426+B430+B434+B439+B444+B448+B452+B455+B458+B461</f>
        <v>37967.499999999993</v>
      </c>
      <c r="C464" s="25">
        <f>C226+C229+C233+C237+C241+C245+C249+C253+C257+C261+C265+C269+C273+C277+C281+C285+C289+C293+C297+C301+C305+C309+C313+C317+C321+C325+C329+C333+C337+C341+C345+C349+C353+C357+C361+C365+C370+C373+C377+C381+C385+C389+C393+C397+C402+C406+C410+C414+C418+C422+C426+C430+C434+C439+C444+C448+C452+C455+C458+C461</f>
        <v>37882.200000000004</v>
      </c>
      <c r="D464" s="25">
        <f>D226+D229+D233+D237+D241+D245+D249+D253+D257+D261+D265+D269+D273+D277+D281+D285+D289+D293+D297+D301+D305+D309+D313+D317+D321+D325+D329+D333+D337+D341+D345+D349+D353+D357+D361+D365+D370+D373+D377+D381+D385+D389+D393+D397+D402+D406+D410+D414+D418+D422+D426+D430+D434+D439+D444+D448+D452+D455+D458+D461</f>
        <v>24345.7</v>
      </c>
      <c r="E464" s="25">
        <f>E226+E229+E233+E237+E241+E245+E249+E253+E257+E261+E265+E269+E273+E277+E281+E285+E289+E293+E297+E301+E305+E309+E313+E317+E321+E325+E329+E333+E337+E341+E345+E349+E353+E357+E361+E365+E370+E373+E377+E381+E385+E389+E393+E397+E402+E406+E410+E414+E418+E422+E426+E430+E434+E439+E444+E448+E452+E455+E458+E461</f>
        <v>85.3</v>
      </c>
    </row>
    <row r="465" spans="1:5" x14ac:dyDescent="0.25">
      <c r="A465" s="55" t="s">
        <v>76</v>
      </c>
      <c r="B465" s="21">
        <f>B227+B230+B234+B238+B242+B246+B250+B254+B258+B262+B266+B270+B274+B278+B282+B286+B290+B294+B298+B302+B306+B310+B314+B318+B322+B326+B330+B334+B338+B342+B346+B350+B354+B358+B362+B366+B371+B374+B378+B382+B386+B390+B394+B398+B403+B407+B411+B415+B419+B423+B427+B435+B440+B445+B449+B453+B456+B459+B462</f>
        <v>15523.800000000001</v>
      </c>
      <c r="C465" s="21">
        <f>C227+C230+C234+C238+C242+C246+C250+C254+C258+C262+C266+C270+C274+C278+C282+C286+C290+C294+C298+C302+C306+C310+C314+C318+C322+C326+C330+C334+C338+C342+C346+C350+C354+C358+C362+C366+C371+C374+C378+C382+C386+C390+C394+C398+C403+C407+C411+C415+C419+C423+C427+C435+C440+C445+C449+C453+C456+C459+C462</f>
        <v>15494.300000000001</v>
      </c>
      <c r="D465" s="21">
        <f>D227+D230+D234+D238+D242+D246+D250+D254+D258+D262+D266+D270+D274+D278+D282+D286+D290+D294+D298+D302+D306+D310+D314+D318+D322+D326+D330+D334+D338+D342+D346+D350+D354+D358+D362+D366+D371+D374+D378+D382+D386+D390+D394+D398+D403+D407+D411+D415+D419+D423+D427+D435+D440+D445+D449+D453+D456+D459+D462</f>
        <v>9717.8000000000029</v>
      </c>
      <c r="E465" s="21">
        <f>E227+E230+E234+E238+E242+E246+E250+E254+E258+E262+E266+E270+E274+E278+E282+E286+E290+E294+E298+E302+E306+E310+E314+E318+E322+E326+E330+E334+E338+E342+E346+E350+E354+E358+E362+E366+E371+E374+E378+E382+E386+E390+E394+E398+E403+E407+E411+E415+E419+E423+E427+E435+E440+E445+E449+E453+E456+E459+E462</f>
        <v>29.5</v>
      </c>
    </row>
    <row r="466" spans="1:5" x14ac:dyDescent="0.25">
      <c r="A466" s="91" t="s">
        <v>89</v>
      </c>
      <c r="B466" s="21">
        <f>B231+B235+B239+B243+B247+B251+B255+B259+B263+B267+B271+B275+B279+B283+B287+B291+B295+B299+B303+B307+B311+B315+B319+B323+B327+B331+B335+B339+B343+B347+B351+B355+B359+B363+B367+B375+B379+B383+B387+B391+B395+B399+B404+B408+B412+B416+B420+B424+B428+B432+B437+B441+B446+B450+B454+B457+B460</f>
        <v>1781.1000000000001</v>
      </c>
      <c r="C466" s="21">
        <f>C231+C235+C239+C243+C247+C251+C255+C259+C263+C267+C271+C275+C279+C283+C287+C291+C295+C299+C303+C307+C311+C315+C319+C323+C327+C331+C335+C339+C343+C347+C351+C355+C359+C363+C367+C375+C379+C383+C387+C391+C395+C399+C404+C408+C412+C416+C420+C424+C428+C432+C437+C441+C446+C450+C454+C457+C460</f>
        <v>1759.3000000000002</v>
      </c>
      <c r="D466" s="21">
        <f>D231+D235+D239+D243+D247+D251+D255+D259+D263+D267+D271+D275+D279+D283+D287+D291+D295+D299+D303+D307+D311+D315+D319+D323+D327+D331+D335+D339+D343+D347+D351+D355+D359+D363+D367+D375+D379+D383+D387+D391+D395+D399+D404+D408+D412+D416+D420+D424+D428+D432+D437+D441+D446+D450+D454+D457+D460</f>
        <v>71.400000000000006</v>
      </c>
      <c r="E466" s="21">
        <f>E231+E235+E239+E243+E247+E251+E255+E259+E263+E267+E271+E275+E279+E283+E287+E291+E295+E299+E303+E307+E311+E315+E319+E323+E327+E331+E335+E339+E343+E347+E351+E355+E359+E363+E367+E375+E379+E383+E387+E391+E395+E399+E404+E408+E412+E416+E420+E424+E428+E432+E437+E441+E446+E450+E454+E457+E460</f>
        <v>21.8</v>
      </c>
    </row>
    <row r="467" spans="1:5" x14ac:dyDescent="0.25">
      <c r="A467" s="91" t="s">
        <v>85</v>
      </c>
      <c r="B467" s="21">
        <f>B228+B232+B236+B240+B244+B248+B252+B256+B260+B264+B268+B272+B276+B280+B284+B288+B292+B296+B300+B304+B308+B312+B316+B320+B324+B328+B332+B336+B340+B344+B348+B352+B356+B360+B364+B368+B372+B376+B380+B384+B388+B392+B396+B400+B405+B409+B413+B417+B421+B425+B429+B433+B438+B443+B447+B451+B463</f>
        <v>19181.199999999993</v>
      </c>
      <c r="C467" s="21">
        <f t="shared" ref="C467:E467" si="23">C228+C232+C236+C240+C244+C248+C252+C256+C260+C264+C268+C272+C276+C280+C284+C288+C292+C296+C300+C304+C308+C312+C316+C320+C324+C328+C332+C336+C340+C344+C348+C352+C356+C360+C364+C368+C372+C376+C380+C384+C388+C392+C396+C400+C405+C409+C413+C417+C421+C425+C429+C433+C438+C443+C447+C451+C463</f>
        <v>19159.199999999993</v>
      </c>
      <c r="D467" s="21">
        <f t="shared" si="23"/>
        <v>13903.000000000004</v>
      </c>
      <c r="E467" s="21">
        <f t="shared" si="23"/>
        <v>22.000000000000004</v>
      </c>
    </row>
    <row r="468" spans="1:5" ht="31.5" customHeight="1" x14ac:dyDescent="0.25">
      <c r="A468" s="73" t="s">
        <v>143</v>
      </c>
      <c r="B468" s="107">
        <f>B431+B436+B401+B442+B369</f>
        <v>1481.4</v>
      </c>
      <c r="C468" s="107">
        <f>C431+C436+C401+C442+C369</f>
        <v>1469.4</v>
      </c>
      <c r="D468" s="107">
        <f>D431+D436+D401+D442+D369</f>
        <v>653.5</v>
      </c>
      <c r="E468" s="107">
        <f>E431+E436+E401+E442+E369</f>
        <v>12</v>
      </c>
    </row>
    <row r="469" spans="1:5" ht="36" customHeight="1" x14ac:dyDescent="0.25">
      <c r="A469" s="156" t="s">
        <v>134</v>
      </c>
      <c r="B469" s="157"/>
      <c r="C469" s="157"/>
      <c r="D469" s="157"/>
      <c r="E469" s="157"/>
    </row>
    <row r="470" spans="1:5" ht="15.6" x14ac:dyDescent="0.3">
      <c r="A470" s="100" t="s">
        <v>54</v>
      </c>
      <c r="B470" s="108">
        <f>B471</f>
        <v>22.3</v>
      </c>
      <c r="C470" s="27">
        <f>C471</f>
        <v>22.3</v>
      </c>
      <c r="D470" s="27"/>
      <c r="E470" s="27"/>
    </row>
    <row r="471" spans="1:5" x14ac:dyDescent="0.25">
      <c r="A471" s="55" t="s">
        <v>93</v>
      </c>
      <c r="B471" s="21">
        <v>22.3</v>
      </c>
      <c r="C471" s="16">
        <v>22.3</v>
      </c>
      <c r="D471" s="24"/>
      <c r="E471" s="16"/>
    </row>
    <row r="472" spans="1:5" ht="15.6" x14ac:dyDescent="0.3">
      <c r="A472" s="100" t="s">
        <v>96</v>
      </c>
      <c r="B472" s="25">
        <f>B473</f>
        <v>22.3</v>
      </c>
      <c r="C472" s="25">
        <f>C473</f>
        <v>22.3</v>
      </c>
      <c r="D472" s="25"/>
      <c r="E472" s="25"/>
    </row>
    <row r="473" spans="1:5" x14ac:dyDescent="0.25">
      <c r="A473" s="109" t="s">
        <v>94</v>
      </c>
      <c r="B473" s="107">
        <f>B471</f>
        <v>22.3</v>
      </c>
      <c r="C473" s="107">
        <f>C471</f>
        <v>22.3</v>
      </c>
      <c r="D473" s="28"/>
      <c r="E473" s="26"/>
    </row>
    <row r="474" spans="1:5" ht="28.5" customHeight="1" x14ac:dyDescent="0.25">
      <c r="A474" s="110" t="s">
        <v>97</v>
      </c>
      <c r="B474" s="29"/>
      <c r="C474" s="29"/>
      <c r="D474" s="30"/>
      <c r="E474" s="29"/>
    </row>
    <row r="475" spans="1:5" ht="31.2" x14ac:dyDescent="0.3">
      <c r="A475" s="89" t="s">
        <v>98</v>
      </c>
      <c r="B475" s="108">
        <f>B476+B477</f>
        <v>5859.9</v>
      </c>
      <c r="C475" s="108">
        <f>C476+C477</f>
        <v>5859.9</v>
      </c>
      <c r="D475" s="108"/>
      <c r="E475" s="108"/>
    </row>
    <row r="476" spans="1:5" x14ac:dyDescent="0.25">
      <c r="A476" s="55" t="s">
        <v>76</v>
      </c>
      <c r="B476" s="21">
        <v>4494.8</v>
      </c>
      <c r="C476" s="16">
        <v>4494.8</v>
      </c>
      <c r="D476" s="24"/>
      <c r="E476" s="16"/>
    </row>
    <row r="477" spans="1:5" ht="39.6" x14ac:dyDescent="0.25">
      <c r="A477" s="55" t="s">
        <v>132</v>
      </c>
      <c r="B477" s="21">
        <v>1365.1</v>
      </c>
      <c r="C477" s="16">
        <v>1365.1</v>
      </c>
      <c r="D477" s="24"/>
      <c r="E477" s="16"/>
    </row>
    <row r="478" spans="1:5" ht="15.6" x14ac:dyDescent="0.3">
      <c r="A478" s="100" t="s">
        <v>54</v>
      </c>
      <c r="B478" s="25">
        <f>B479</f>
        <v>1490.5</v>
      </c>
      <c r="C478" s="53">
        <f>C479</f>
        <v>1474.9</v>
      </c>
      <c r="D478" s="53"/>
      <c r="E478" s="53">
        <f t="shared" ref="E478" si="24">E479</f>
        <v>15.6</v>
      </c>
    </row>
    <row r="479" spans="1:5" x14ac:dyDescent="0.25">
      <c r="A479" s="55" t="s">
        <v>94</v>
      </c>
      <c r="B479" s="21">
        <v>1490.5</v>
      </c>
      <c r="C479" s="16">
        <v>1474.9</v>
      </c>
      <c r="D479" s="24"/>
      <c r="E479" s="16">
        <v>15.6</v>
      </c>
    </row>
    <row r="480" spans="1:5" ht="15.6" x14ac:dyDescent="0.3">
      <c r="A480" s="100" t="s">
        <v>22</v>
      </c>
      <c r="B480" s="25">
        <f>B481+B482+B483</f>
        <v>969.3</v>
      </c>
      <c r="C480" s="25">
        <f>C481+C482+C483</f>
        <v>969.3</v>
      </c>
      <c r="D480" s="25">
        <f>D481+D482+D483</f>
        <v>650.4</v>
      </c>
      <c r="E480" s="25"/>
    </row>
    <row r="481" spans="1:5" x14ac:dyDescent="0.25">
      <c r="A481" s="55" t="s">
        <v>76</v>
      </c>
      <c r="B481" s="21">
        <v>702.4</v>
      </c>
      <c r="C481" s="16">
        <v>702.4</v>
      </c>
      <c r="D481" s="24">
        <v>506.7</v>
      </c>
      <c r="E481" s="16"/>
    </row>
    <row r="482" spans="1:5" ht="39.6" x14ac:dyDescent="0.25">
      <c r="A482" s="55" t="s">
        <v>132</v>
      </c>
      <c r="B482" s="21">
        <v>214.9</v>
      </c>
      <c r="C482" s="16">
        <v>214.9</v>
      </c>
      <c r="D482" s="24">
        <v>143.69999999999999</v>
      </c>
      <c r="E482" s="16"/>
    </row>
    <row r="483" spans="1:5" x14ac:dyDescent="0.25">
      <c r="A483" s="91" t="s">
        <v>89</v>
      </c>
      <c r="B483" s="21">
        <v>52</v>
      </c>
      <c r="C483" s="16">
        <v>52</v>
      </c>
      <c r="D483" s="24"/>
      <c r="E483" s="16"/>
    </row>
    <row r="484" spans="1:5" ht="15.6" x14ac:dyDescent="0.3">
      <c r="A484" s="100" t="s">
        <v>19</v>
      </c>
      <c r="B484" s="25">
        <f>B485+B486+B487</f>
        <v>247.1</v>
      </c>
      <c r="C484" s="53">
        <f>C485+C486+C487</f>
        <v>246.7</v>
      </c>
      <c r="D484" s="53">
        <f>D485+D486+D487</f>
        <v>155.90000000000003</v>
      </c>
      <c r="E484" s="53">
        <f>E485+E486+E487</f>
        <v>0.4</v>
      </c>
    </row>
    <row r="485" spans="1:5" x14ac:dyDescent="0.25">
      <c r="A485" s="55" t="s">
        <v>76</v>
      </c>
      <c r="B485" s="21">
        <v>69.3</v>
      </c>
      <c r="C485" s="16">
        <v>69.3</v>
      </c>
      <c r="D485" s="24">
        <v>45.7</v>
      </c>
      <c r="E485" s="16"/>
    </row>
    <row r="486" spans="1:5" ht="39.6" x14ac:dyDescent="0.25">
      <c r="A486" s="55" t="s">
        <v>132</v>
      </c>
      <c r="B486" s="21">
        <v>143.19999999999999</v>
      </c>
      <c r="C486" s="16">
        <v>143.19999999999999</v>
      </c>
      <c r="D486" s="24">
        <v>91.4</v>
      </c>
      <c r="E486" s="16"/>
    </row>
    <row r="487" spans="1:5" x14ac:dyDescent="0.25">
      <c r="A487" s="82" t="s">
        <v>89</v>
      </c>
      <c r="B487" s="21">
        <v>34.6</v>
      </c>
      <c r="C487" s="16">
        <v>34.200000000000003</v>
      </c>
      <c r="D487" s="24">
        <v>18.8</v>
      </c>
      <c r="E487" s="16">
        <v>0.4</v>
      </c>
    </row>
    <row r="488" spans="1:5" ht="15.6" x14ac:dyDescent="0.3">
      <c r="A488" s="111" t="s">
        <v>164</v>
      </c>
      <c r="B488" s="25">
        <f>B489+B490+B492+B493+B491</f>
        <v>429.4</v>
      </c>
      <c r="C488" s="25">
        <f>C489+C490+C492+C493+C491</f>
        <v>428.29999999999995</v>
      </c>
      <c r="D488" s="25">
        <f>D489+D490+D492+D493+D491</f>
        <v>288</v>
      </c>
      <c r="E488" s="25">
        <f>E489+E490+E492+E493+E491</f>
        <v>1.1000000000000001</v>
      </c>
    </row>
    <row r="489" spans="1:5" x14ac:dyDescent="0.25">
      <c r="A489" s="55" t="s">
        <v>76</v>
      </c>
      <c r="B489" s="21">
        <v>53.9</v>
      </c>
      <c r="C489" s="16">
        <v>53.9</v>
      </c>
      <c r="D489" s="24">
        <v>32.9</v>
      </c>
      <c r="E489" s="16"/>
    </row>
    <row r="490" spans="1:5" ht="39.6" x14ac:dyDescent="0.25">
      <c r="A490" s="55" t="s">
        <v>132</v>
      </c>
      <c r="B490" s="21">
        <v>126</v>
      </c>
      <c r="C490" s="16">
        <v>126</v>
      </c>
      <c r="D490" s="24">
        <v>85.1</v>
      </c>
      <c r="E490" s="16"/>
    </row>
    <row r="491" spans="1:5" ht="26.4" x14ac:dyDescent="0.25">
      <c r="A491" s="55" t="s">
        <v>142</v>
      </c>
      <c r="B491" s="21">
        <v>69.099999999999994</v>
      </c>
      <c r="C491" s="16">
        <v>69.099999999999994</v>
      </c>
      <c r="D491" s="24">
        <v>47.1</v>
      </c>
      <c r="E491" s="16"/>
    </row>
    <row r="492" spans="1:5" x14ac:dyDescent="0.25">
      <c r="A492" s="91" t="s">
        <v>89</v>
      </c>
      <c r="B492" s="21">
        <v>53.4</v>
      </c>
      <c r="C492" s="16">
        <v>52.3</v>
      </c>
      <c r="D492" s="24">
        <v>27</v>
      </c>
      <c r="E492" s="16">
        <v>1.1000000000000001</v>
      </c>
    </row>
    <row r="493" spans="1:5" x14ac:dyDescent="0.25">
      <c r="A493" s="82" t="s">
        <v>85</v>
      </c>
      <c r="B493" s="21">
        <v>127</v>
      </c>
      <c r="C493" s="16">
        <v>127</v>
      </c>
      <c r="D493" s="24">
        <v>95.9</v>
      </c>
      <c r="E493" s="16"/>
    </row>
    <row r="494" spans="1:5" ht="15.6" x14ac:dyDescent="0.3">
      <c r="A494" s="101" t="s">
        <v>99</v>
      </c>
      <c r="B494" s="25">
        <f t="shared" ref="B494:E495" si="25">B475+B478+B480+B484+B488</f>
        <v>8996.1999999999989</v>
      </c>
      <c r="C494" s="25">
        <f t="shared" si="25"/>
        <v>8979.0999999999985</v>
      </c>
      <c r="D494" s="25">
        <f t="shared" si="25"/>
        <v>1094.3</v>
      </c>
      <c r="E494" s="25">
        <f t="shared" si="25"/>
        <v>17.100000000000001</v>
      </c>
    </row>
    <row r="495" spans="1:5" x14ac:dyDescent="0.25">
      <c r="A495" s="55" t="s">
        <v>76</v>
      </c>
      <c r="B495" s="21">
        <f t="shared" si="25"/>
        <v>6810.9</v>
      </c>
      <c r="C495" s="21">
        <f t="shared" si="25"/>
        <v>6795.3</v>
      </c>
      <c r="D495" s="21">
        <f t="shared" si="25"/>
        <v>585.29999999999995</v>
      </c>
      <c r="E495" s="21">
        <f t="shared" si="25"/>
        <v>15.6</v>
      </c>
    </row>
    <row r="496" spans="1:5" ht="39.6" x14ac:dyDescent="0.25">
      <c r="A496" s="55" t="s">
        <v>132</v>
      </c>
      <c r="B496" s="21">
        <f>B477+B482+B486+B490</f>
        <v>1849.2</v>
      </c>
      <c r="C496" s="21">
        <f>C477+C482+C486+C490</f>
        <v>1849.2</v>
      </c>
      <c r="D496" s="21">
        <f>D477+D482+D486+D490</f>
        <v>320.2</v>
      </c>
      <c r="E496" s="21"/>
    </row>
    <row r="497" spans="1:8" ht="26.4" x14ac:dyDescent="0.25">
      <c r="A497" s="55" t="s">
        <v>142</v>
      </c>
      <c r="B497" s="21">
        <f>B491</f>
        <v>69.099999999999994</v>
      </c>
      <c r="C497" s="21">
        <f>C491</f>
        <v>69.099999999999994</v>
      </c>
      <c r="D497" s="21">
        <f>D491</f>
        <v>47.1</v>
      </c>
      <c r="E497" s="21"/>
    </row>
    <row r="498" spans="1:8" x14ac:dyDescent="0.25">
      <c r="A498" s="91" t="s">
        <v>89</v>
      </c>
      <c r="B498" s="21">
        <f>B483+B487+B492</f>
        <v>140</v>
      </c>
      <c r="C498" s="21">
        <f>C483+C487+C492</f>
        <v>138.5</v>
      </c>
      <c r="D498" s="21">
        <f>D483+D487+D492</f>
        <v>45.8</v>
      </c>
      <c r="E498" s="21">
        <f>E483+E487+E492</f>
        <v>1.5</v>
      </c>
    </row>
    <row r="499" spans="1:8" x14ac:dyDescent="0.25">
      <c r="A499" s="91" t="s">
        <v>85</v>
      </c>
      <c r="B499" s="107">
        <f>B493</f>
        <v>127</v>
      </c>
      <c r="C499" s="107">
        <f>C493</f>
        <v>127</v>
      </c>
      <c r="D499" s="107">
        <f>D493</f>
        <v>95.9</v>
      </c>
      <c r="E499" s="107"/>
    </row>
    <row r="500" spans="1:8" ht="26.25" customHeight="1" x14ac:dyDescent="0.25">
      <c r="A500" s="112" t="s">
        <v>100</v>
      </c>
      <c r="B500" s="29"/>
      <c r="C500" s="29"/>
      <c r="D500" s="30"/>
      <c r="E500" s="29"/>
    </row>
    <row r="501" spans="1:8" ht="15.6" x14ac:dyDescent="0.3">
      <c r="A501" s="100" t="s">
        <v>54</v>
      </c>
      <c r="B501" s="108">
        <f>B502</f>
        <v>38.6</v>
      </c>
      <c r="C501" s="27">
        <f>C502</f>
        <v>38.6</v>
      </c>
      <c r="D501" s="27"/>
      <c r="E501" s="27"/>
    </row>
    <row r="502" spans="1:8" x14ac:dyDescent="0.25">
      <c r="A502" s="109" t="s">
        <v>94</v>
      </c>
      <c r="B502" s="21">
        <v>38.6</v>
      </c>
      <c r="C502" s="16">
        <v>38.6</v>
      </c>
      <c r="D502" s="24"/>
      <c r="E502" s="16"/>
    </row>
    <row r="503" spans="1:8" ht="15.6" x14ac:dyDescent="0.3">
      <c r="A503" s="101" t="s">
        <v>101</v>
      </c>
      <c r="B503" s="25">
        <f>B506+B504+B505</f>
        <v>321</v>
      </c>
      <c r="C503" s="25">
        <f t="shared" ref="C503:D503" si="26">C506+C504+C505</f>
        <v>321</v>
      </c>
      <c r="D503" s="25">
        <f t="shared" si="26"/>
        <v>215.2</v>
      </c>
      <c r="E503" s="25"/>
    </row>
    <row r="504" spans="1:8" x14ac:dyDescent="0.25">
      <c r="A504" s="55" t="s">
        <v>76</v>
      </c>
      <c r="B504" s="21">
        <v>8.4</v>
      </c>
      <c r="C504" s="21">
        <v>8.4</v>
      </c>
      <c r="D504" s="21">
        <v>6.4</v>
      </c>
      <c r="E504" s="25"/>
    </row>
    <row r="505" spans="1:8" x14ac:dyDescent="0.25">
      <c r="A505" s="91" t="s">
        <v>89</v>
      </c>
      <c r="B505" s="21">
        <v>1.5</v>
      </c>
      <c r="C505" s="21">
        <v>1.5</v>
      </c>
      <c r="D505" s="21">
        <v>0.6</v>
      </c>
      <c r="E505" s="25"/>
    </row>
    <row r="506" spans="1:8" ht="39.6" x14ac:dyDescent="0.25">
      <c r="A506" s="55" t="s">
        <v>229</v>
      </c>
      <c r="B506" s="21">
        <v>311.10000000000002</v>
      </c>
      <c r="C506" s="21">
        <v>311.10000000000002</v>
      </c>
      <c r="D506" s="104">
        <v>208.2</v>
      </c>
      <c r="E506" s="21"/>
    </row>
    <row r="507" spans="1:8" ht="15.6" x14ac:dyDescent="0.3">
      <c r="A507" s="100" t="s">
        <v>148</v>
      </c>
      <c r="B507" s="25">
        <f>B501+B503</f>
        <v>359.6</v>
      </c>
      <c r="C507" s="25">
        <f>C501+C503</f>
        <v>359.6</v>
      </c>
      <c r="D507" s="25">
        <f>D501+D503</f>
        <v>215.2</v>
      </c>
      <c r="E507" s="25"/>
    </row>
    <row r="508" spans="1:8" x14ac:dyDescent="0.25">
      <c r="A508" s="113" t="s">
        <v>75</v>
      </c>
      <c r="B508" s="21">
        <f>B502+B504</f>
        <v>47</v>
      </c>
      <c r="C508" s="21">
        <f t="shared" ref="C508:D508" si="27">C502+C504</f>
        <v>47</v>
      </c>
      <c r="D508" s="21">
        <f t="shared" si="27"/>
        <v>6.4</v>
      </c>
      <c r="E508" s="21"/>
    </row>
    <row r="509" spans="1:8" x14ac:dyDescent="0.25">
      <c r="A509" s="91" t="s">
        <v>89</v>
      </c>
      <c r="B509" s="21">
        <f>B505</f>
        <v>1.5</v>
      </c>
      <c r="C509" s="21">
        <f t="shared" ref="C509:D509" si="28">C505</f>
        <v>1.5</v>
      </c>
      <c r="D509" s="21">
        <f t="shared" si="28"/>
        <v>0.6</v>
      </c>
      <c r="E509" s="21"/>
    </row>
    <row r="510" spans="1:8" ht="39.6" x14ac:dyDescent="0.25">
      <c r="A510" s="55" t="s">
        <v>132</v>
      </c>
      <c r="B510" s="21">
        <f>B506</f>
        <v>311.10000000000002</v>
      </c>
      <c r="C510" s="21">
        <f>C506</f>
        <v>311.10000000000002</v>
      </c>
      <c r="D510" s="21">
        <f>D506</f>
        <v>208.2</v>
      </c>
      <c r="E510" s="21"/>
      <c r="F510" s="7"/>
      <c r="H510" s="7"/>
    </row>
    <row r="511" spans="1:8" ht="15.6" x14ac:dyDescent="0.3">
      <c r="A511" s="100" t="s">
        <v>243</v>
      </c>
      <c r="B511" s="25">
        <f>B21+B29+B37+B44+B143+B149+B155+B161+B166+B172+B206+B221+B464+B472+B494+B507</f>
        <v>68547.099999999991</v>
      </c>
      <c r="C511" s="25">
        <f>C21+C29+C37+C44+C143+C149+C155+C161+C166+C172+C206+C221+C464+C472+C494+C507</f>
        <v>64595.400000000009</v>
      </c>
      <c r="D511" s="25">
        <f>D21+D29+D37+D44+D143+D149+D155+D161+D166+D172+D206+D221+D464+D472+D494+D507</f>
        <v>32190.300000000003</v>
      </c>
      <c r="E511" s="25">
        <f>E21+E29+E37+E44+E143+E149+E155+E161+E166+E172+E206+E221+E464+E472+E494+E507</f>
        <v>3951.7</v>
      </c>
    </row>
    <row r="512" spans="1:8" x14ac:dyDescent="0.25">
      <c r="A512" s="55" t="s">
        <v>75</v>
      </c>
      <c r="B512" s="21">
        <f>B22+B30+B38+B45+B144+B156+B162+B173+B207+B222+B465+B473+B495+B508+B167</f>
        <v>38569</v>
      </c>
      <c r="C512" s="21">
        <f t="shared" ref="C512:E512" si="29">C22+C30+C38+C45+C144+C156+C162+C173+C207+C222+C465+C473+C495+C508+C167</f>
        <v>37295.4</v>
      </c>
      <c r="D512" s="21">
        <f t="shared" si="29"/>
        <v>16490.500000000004</v>
      </c>
      <c r="E512" s="21">
        <f t="shared" si="29"/>
        <v>1273.5999999999999</v>
      </c>
    </row>
    <row r="513" spans="1:7" ht="39.6" x14ac:dyDescent="0.25">
      <c r="A513" s="55" t="s">
        <v>132</v>
      </c>
      <c r="B513" s="21">
        <f>B23+B145+B496+B510</f>
        <v>2765.7</v>
      </c>
      <c r="C513" s="21">
        <f>C23+C145+C496+C510</f>
        <v>2765.7</v>
      </c>
      <c r="D513" s="21">
        <f>D23+D145+D496+D510</f>
        <v>855.7</v>
      </c>
      <c r="E513" s="21"/>
    </row>
    <row r="514" spans="1:7" x14ac:dyDescent="0.25">
      <c r="A514" s="113" t="s">
        <v>102</v>
      </c>
      <c r="B514" s="21">
        <f>B150+B157+B208+B223+B466+B498+B509</f>
        <v>2576.5</v>
      </c>
      <c r="C514" s="21">
        <f t="shared" ref="C514:E514" si="30">C150+C157+C208+C223+C466+C498+C509</f>
        <v>2540.3000000000002</v>
      </c>
      <c r="D514" s="21">
        <f t="shared" si="30"/>
        <v>120.3</v>
      </c>
      <c r="E514" s="21">
        <f t="shared" si="30"/>
        <v>36.200000000000003</v>
      </c>
    </row>
    <row r="515" spans="1:7" x14ac:dyDescent="0.25">
      <c r="A515" s="113" t="s">
        <v>103</v>
      </c>
      <c r="B515" s="21">
        <f>B224+B467+B499</f>
        <v>19339.999999999993</v>
      </c>
      <c r="C515" s="21">
        <f>C224+C467+C499</f>
        <v>19317.999999999993</v>
      </c>
      <c r="D515" s="21">
        <f>D224+D467+D499</f>
        <v>14023.200000000003</v>
      </c>
      <c r="E515" s="21">
        <f>E224+E467+E499</f>
        <v>22.000000000000004</v>
      </c>
    </row>
    <row r="516" spans="1:7" ht="26.4" x14ac:dyDescent="0.25">
      <c r="A516" s="55" t="s">
        <v>144</v>
      </c>
      <c r="B516" s="21">
        <f>B468+B497</f>
        <v>1550.5</v>
      </c>
      <c r="C516" s="21">
        <f>C468+C497</f>
        <v>1538.5</v>
      </c>
      <c r="D516" s="21">
        <f>D468+D497</f>
        <v>700.6</v>
      </c>
      <c r="E516" s="21">
        <f>E468+E497</f>
        <v>12</v>
      </c>
    </row>
    <row r="517" spans="1:7" ht="26.4" x14ac:dyDescent="0.25">
      <c r="A517" s="55" t="s">
        <v>159</v>
      </c>
      <c r="B517" s="21">
        <f>B31</f>
        <v>983</v>
      </c>
      <c r="C517" s="21"/>
      <c r="D517" s="21"/>
      <c r="E517" s="21">
        <f>E31</f>
        <v>983</v>
      </c>
      <c r="G517" s="147"/>
    </row>
    <row r="518" spans="1:7" ht="39.6" x14ac:dyDescent="0.25">
      <c r="A518" s="55" t="s">
        <v>179</v>
      </c>
      <c r="B518" s="21">
        <f>B174</f>
        <v>2200</v>
      </c>
      <c r="C518" s="21">
        <f>C174</f>
        <v>1100</v>
      </c>
      <c r="D518" s="21"/>
      <c r="E518" s="21">
        <f>E174</f>
        <v>1100</v>
      </c>
    </row>
    <row r="519" spans="1:7" x14ac:dyDescent="0.25">
      <c r="A519" s="55" t="s">
        <v>230</v>
      </c>
      <c r="B519" s="21">
        <f>B46+B209</f>
        <v>18.100000000000001</v>
      </c>
      <c r="C519" s="21">
        <f t="shared" ref="C519:E519" si="31">C46+C209</f>
        <v>3.1</v>
      </c>
      <c r="D519" s="21"/>
      <c r="E519" s="21">
        <f t="shared" si="31"/>
        <v>15</v>
      </c>
    </row>
    <row r="520" spans="1:7" ht="18" customHeight="1" x14ac:dyDescent="0.25">
      <c r="A520" s="73" t="s">
        <v>161</v>
      </c>
      <c r="B520" s="114">
        <f>B39+B32</f>
        <v>544.29999999999995</v>
      </c>
      <c r="C520" s="114">
        <f>C39+C32</f>
        <v>34.4</v>
      </c>
      <c r="D520" s="114"/>
      <c r="E520" s="114">
        <f>E39+E32</f>
        <v>509.9</v>
      </c>
    </row>
    <row r="521" spans="1:7" ht="30.75" customHeight="1" x14ac:dyDescent="0.25">
      <c r="A521" s="148" t="s">
        <v>245</v>
      </c>
      <c r="B521" s="145">
        <v>67692.100000000006</v>
      </c>
      <c r="C521" s="145">
        <v>64595.4</v>
      </c>
      <c r="D521" s="146" t="s">
        <v>244</v>
      </c>
      <c r="E521" s="145">
        <v>3096.7</v>
      </c>
    </row>
    <row r="522" spans="1:7" x14ac:dyDescent="0.25">
      <c r="A522" s="7"/>
      <c r="B522" s="7"/>
      <c r="C522" s="7"/>
      <c r="D522" s="32"/>
      <c r="E522" s="7"/>
    </row>
    <row r="523" spans="1:7" x14ac:dyDescent="0.25">
      <c r="A523" s="7"/>
      <c r="B523" s="7"/>
      <c r="C523" s="7"/>
      <c r="D523" s="32"/>
      <c r="E523" s="7"/>
    </row>
    <row r="524" spans="1:7" x14ac:dyDescent="0.25">
      <c r="A524" s="7"/>
      <c r="B524" s="7"/>
      <c r="C524" s="7"/>
      <c r="D524" s="32"/>
      <c r="E524" s="7"/>
    </row>
    <row r="525" spans="1:7" x14ac:dyDescent="0.25">
      <c r="A525" s="7"/>
      <c r="B525" s="7"/>
      <c r="C525" s="7"/>
      <c r="D525" s="32"/>
      <c r="E525" s="7"/>
    </row>
    <row r="526" spans="1:7" x14ac:dyDescent="0.25">
      <c r="A526" s="7"/>
      <c r="B526" s="7"/>
      <c r="C526" s="7"/>
      <c r="D526" s="32"/>
      <c r="E526" s="7"/>
    </row>
    <row r="527" spans="1:7" x14ac:dyDescent="0.25">
      <c r="A527" s="7"/>
      <c r="B527" s="7"/>
      <c r="C527" s="7"/>
      <c r="D527" s="32"/>
      <c r="E527" s="7"/>
    </row>
    <row r="528" spans="1:7" x14ac:dyDescent="0.25">
      <c r="A528" s="7"/>
      <c r="B528" s="7"/>
      <c r="C528" s="7"/>
      <c r="D528" s="32"/>
      <c r="E528" s="7"/>
    </row>
    <row r="529" spans="1:5" x14ac:dyDescent="0.25">
      <c r="A529" s="7"/>
      <c r="B529" s="7"/>
      <c r="C529" s="7"/>
      <c r="D529" s="32"/>
      <c r="E529" s="7"/>
    </row>
    <row r="530" spans="1:5" x14ac:dyDescent="0.25">
      <c r="A530" s="7"/>
      <c r="B530" s="7"/>
      <c r="C530" s="7"/>
      <c r="D530" s="32"/>
      <c r="E530" s="7"/>
    </row>
    <row r="531" spans="1:5" x14ac:dyDescent="0.25">
      <c r="A531" s="7"/>
      <c r="B531" s="7"/>
      <c r="C531" s="7"/>
      <c r="D531" s="32"/>
      <c r="E531" s="7"/>
    </row>
    <row r="532" spans="1:5" x14ac:dyDescent="0.25">
      <c r="A532" s="7"/>
      <c r="B532" s="7"/>
      <c r="C532" s="7"/>
      <c r="D532" s="32"/>
      <c r="E532" s="7"/>
    </row>
    <row r="533" spans="1:5" x14ac:dyDescent="0.25">
      <c r="A533" s="7"/>
      <c r="B533" s="7"/>
      <c r="C533" s="7"/>
      <c r="D533" s="32"/>
      <c r="E533" s="7"/>
    </row>
    <row r="534" spans="1:5" x14ac:dyDescent="0.25">
      <c r="A534" s="7"/>
      <c r="B534" s="7"/>
      <c r="C534" s="7"/>
      <c r="D534" s="32"/>
      <c r="E534" s="7"/>
    </row>
    <row r="535" spans="1:5" x14ac:dyDescent="0.25">
      <c r="A535" s="7"/>
      <c r="B535" s="7"/>
      <c r="C535" s="7"/>
      <c r="D535" s="32"/>
      <c r="E535" s="7"/>
    </row>
    <row r="536" spans="1:5" x14ac:dyDescent="0.25">
      <c r="A536" s="7"/>
      <c r="B536" s="7"/>
      <c r="C536" s="7"/>
      <c r="D536" s="32"/>
      <c r="E536" s="7"/>
    </row>
    <row r="537" spans="1:5" x14ac:dyDescent="0.25">
      <c r="A537" s="7"/>
      <c r="B537" s="7"/>
      <c r="C537" s="7"/>
      <c r="D537" s="32"/>
      <c r="E537" s="7"/>
    </row>
    <row r="538" spans="1:5" x14ac:dyDescent="0.25">
      <c r="A538" s="7"/>
      <c r="B538" s="7"/>
      <c r="C538" s="7"/>
      <c r="D538" s="32"/>
      <c r="E538" s="7"/>
    </row>
    <row r="539" spans="1:5" x14ac:dyDescent="0.25">
      <c r="A539" s="7"/>
      <c r="B539" s="7"/>
      <c r="C539" s="7"/>
      <c r="D539" s="32"/>
      <c r="E539" s="7"/>
    </row>
    <row r="540" spans="1:5" x14ac:dyDescent="0.25">
      <c r="A540" s="7"/>
      <c r="B540" s="7"/>
      <c r="C540" s="7"/>
      <c r="D540" s="32"/>
      <c r="E540" s="7"/>
    </row>
    <row r="541" spans="1:5" x14ac:dyDescent="0.25">
      <c r="A541" s="7"/>
      <c r="B541" s="7"/>
      <c r="C541" s="7"/>
      <c r="D541" s="32"/>
      <c r="E541" s="7"/>
    </row>
    <row r="542" spans="1:5" x14ac:dyDescent="0.25">
      <c r="A542" s="7"/>
      <c r="B542" s="7"/>
      <c r="C542" s="7"/>
      <c r="D542" s="32"/>
      <c r="E542" s="7"/>
    </row>
    <row r="543" spans="1:5" x14ac:dyDescent="0.25">
      <c r="A543" s="7"/>
      <c r="B543" s="7"/>
      <c r="C543" s="7"/>
      <c r="D543" s="32"/>
      <c r="E543" s="7"/>
    </row>
    <row r="544" spans="1:5" x14ac:dyDescent="0.25">
      <c r="A544" s="7"/>
      <c r="B544" s="7"/>
      <c r="C544" s="7"/>
      <c r="D544" s="32"/>
      <c r="E544" s="7"/>
    </row>
    <row r="545" spans="1:5" x14ac:dyDescent="0.25">
      <c r="A545" s="7"/>
      <c r="B545" s="7"/>
      <c r="C545" s="7"/>
      <c r="D545" s="32"/>
      <c r="E545" s="7"/>
    </row>
    <row r="546" spans="1:5" x14ac:dyDescent="0.25">
      <c r="A546" s="7"/>
      <c r="B546" s="7"/>
      <c r="C546" s="7"/>
      <c r="D546" s="32"/>
      <c r="E546" s="7"/>
    </row>
    <row r="547" spans="1:5" x14ac:dyDescent="0.25">
      <c r="A547" s="7"/>
      <c r="B547" s="7"/>
      <c r="C547" s="7"/>
      <c r="D547" s="32"/>
      <c r="E547" s="7"/>
    </row>
    <row r="548" spans="1:5" x14ac:dyDescent="0.25">
      <c r="A548" s="7"/>
      <c r="B548" s="7"/>
      <c r="C548" s="7"/>
      <c r="D548" s="32"/>
      <c r="E548" s="7"/>
    </row>
    <row r="549" spans="1:5" x14ac:dyDescent="0.25">
      <c r="A549" s="7"/>
      <c r="B549" s="7"/>
      <c r="C549" s="7"/>
      <c r="D549" s="32"/>
      <c r="E549" s="7"/>
    </row>
    <row r="550" spans="1:5" x14ac:dyDescent="0.25">
      <c r="A550" s="7"/>
      <c r="B550" s="7"/>
      <c r="C550" s="7"/>
      <c r="D550" s="32"/>
      <c r="E550" s="7"/>
    </row>
    <row r="551" spans="1:5" x14ac:dyDescent="0.25">
      <c r="A551" s="7"/>
      <c r="B551" s="7"/>
      <c r="C551" s="7"/>
      <c r="D551" s="32"/>
      <c r="E551" s="7"/>
    </row>
    <row r="552" spans="1:5" x14ac:dyDescent="0.25">
      <c r="A552" s="7"/>
      <c r="B552" s="7"/>
      <c r="C552" s="7"/>
      <c r="D552" s="32"/>
      <c r="E552" s="7"/>
    </row>
    <row r="553" spans="1:5" x14ac:dyDescent="0.25">
      <c r="A553" s="7"/>
      <c r="B553" s="7"/>
      <c r="C553" s="7"/>
      <c r="D553" s="32"/>
      <c r="E553" s="7"/>
    </row>
    <row r="554" spans="1:5" x14ac:dyDescent="0.25">
      <c r="A554" s="7"/>
      <c r="B554" s="7"/>
      <c r="C554" s="7"/>
      <c r="D554" s="32"/>
      <c r="E554" s="7"/>
    </row>
    <row r="555" spans="1:5" x14ac:dyDescent="0.25">
      <c r="A555" s="7"/>
      <c r="B555" s="7"/>
      <c r="C555" s="7"/>
      <c r="D555" s="32"/>
      <c r="E555" s="7"/>
    </row>
    <row r="556" spans="1:5" x14ac:dyDescent="0.25">
      <c r="A556" s="7"/>
      <c r="B556" s="7"/>
      <c r="C556" s="7"/>
      <c r="D556" s="32"/>
      <c r="E556" s="7"/>
    </row>
    <row r="557" spans="1:5" x14ac:dyDescent="0.25">
      <c r="A557" s="7"/>
      <c r="B557" s="7"/>
      <c r="C557" s="7"/>
      <c r="D557" s="32"/>
      <c r="E557" s="7"/>
    </row>
    <row r="558" spans="1:5" x14ac:dyDescent="0.25">
      <c r="A558" s="7"/>
      <c r="B558" s="7"/>
      <c r="C558" s="7"/>
      <c r="D558" s="32"/>
      <c r="E558" s="7"/>
    </row>
    <row r="559" spans="1:5" x14ac:dyDescent="0.25">
      <c r="A559" s="7"/>
      <c r="B559" s="7"/>
      <c r="C559" s="7"/>
      <c r="D559" s="32"/>
      <c r="E559" s="7"/>
    </row>
    <row r="560" spans="1:5" x14ac:dyDescent="0.25">
      <c r="A560" s="7"/>
      <c r="B560" s="7"/>
      <c r="C560" s="7"/>
      <c r="D560" s="32"/>
      <c r="E560" s="7"/>
    </row>
    <row r="561" spans="1:5" x14ac:dyDescent="0.25">
      <c r="A561" s="7"/>
      <c r="B561" s="7"/>
      <c r="C561" s="7"/>
      <c r="D561" s="32"/>
      <c r="E561" s="7"/>
    </row>
    <row r="562" spans="1:5" x14ac:dyDescent="0.25">
      <c r="A562" s="7"/>
      <c r="B562" s="7"/>
      <c r="C562" s="7"/>
      <c r="D562" s="32"/>
      <c r="E562" s="7"/>
    </row>
    <row r="563" spans="1:5" x14ac:dyDescent="0.25">
      <c r="A563" s="7"/>
      <c r="B563" s="7"/>
      <c r="C563" s="7"/>
      <c r="D563" s="32"/>
      <c r="E563" s="7"/>
    </row>
    <row r="564" spans="1:5" x14ac:dyDescent="0.25">
      <c r="A564" s="7"/>
      <c r="B564" s="7"/>
      <c r="C564" s="7"/>
      <c r="D564" s="32"/>
      <c r="E564" s="7"/>
    </row>
    <row r="565" spans="1:5" x14ac:dyDescent="0.25">
      <c r="A565" s="7"/>
      <c r="B565" s="7"/>
      <c r="C565" s="7"/>
      <c r="D565" s="32"/>
      <c r="E565" s="7"/>
    </row>
    <row r="566" spans="1:5" x14ac:dyDescent="0.25">
      <c r="A566" s="7"/>
      <c r="B566" s="7"/>
      <c r="C566" s="7"/>
      <c r="D566" s="32"/>
      <c r="E566" s="7"/>
    </row>
    <row r="567" spans="1:5" x14ac:dyDescent="0.25">
      <c r="A567" s="7"/>
      <c r="B567" s="7"/>
      <c r="C567" s="7"/>
      <c r="D567" s="32"/>
      <c r="E567" s="7"/>
    </row>
    <row r="568" spans="1:5" x14ac:dyDescent="0.25">
      <c r="A568" s="7"/>
      <c r="B568" s="7"/>
      <c r="C568" s="7"/>
      <c r="D568" s="32"/>
      <c r="E568" s="7"/>
    </row>
    <row r="569" spans="1:5" x14ac:dyDescent="0.25">
      <c r="A569" s="7"/>
      <c r="B569" s="7"/>
      <c r="C569" s="7"/>
      <c r="D569" s="32"/>
      <c r="E569" s="7"/>
    </row>
    <row r="570" spans="1:5" x14ac:dyDescent="0.25">
      <c r="A570" s="7"/>
      <c r="B570" s="7"/>
      <c r="C570" s="7"/>
      <c r="D570" s="32"/>
      <c r="E570" s="7"/>
    </row>
    <row r="571" spans="1:5" x14ac:dyDescent="0.25">
      <c r="A571" s="7"/>
      <c r="B571" s="7"/>
      <c r="C571" s="7"/>
      <c r="D571" s="32"/>
      <c r="E571" s="7"/>
    </row>
    <row r="572" spans="1:5" x14ac:dyDescent="0.25">
      <c r="A572" s="7"/>
      <c r="B572" s="7"/>
      <c r="C572" s="7"/>
      <c r="D572" s="32"/>
      <c r="E572" s="7"/>
    </row>
    <row r="573" spans="1:5" x14ac:dyDescent="0.25">
      <c r="A573" s="7"/>
      <c r="B573" s="7"/>
      <c r="C573" s="7"/>
      <c r="D573" s="32"/>
      <c r="E573" s="7"/>
    </row>
    <row r="574" spans="1:5" x14ac:dyDescent="0.25">
      <c r="A574" s="7"/>
      <c r="B574" s="7"/>
      <c r="C574" s="7"/>
      <c r="D574" s="32"/>
      <c r="E574" s="7"/>
    </row>
    <row r="575" spans="1:5" x14ac:dyDescent="0.25">
      <c r="A575" s="7"/>
      <c r="B575" s="7"/>
      <c r="C575" s="7"/>
      <c r="D575" s="32"/>
      <c r="E575" s="7"/>
    </row>
    <row r="576" spans="1:5" x14ac:dyDescent="0.25">
      <c r="A576" s="7"/>
      <c r="B576" s="7"/>
      <c r="C576" s="7"/>
      <c r="D576" s="32"/>
      <c r="E576" s="7"/>
    </row>
    <row r="577" spans="1:5" x14ac:dyDescent="0.25">
      <c r="A577" s="7"/>
      <c r="B577" s="7"/>
      <c r="C577" s="7"/>
      <c r="D577" s="32"/>
      <c r="E577" s="7"/>
    </row>
    <row r="578" spans="1:5" x14ac:dyDescent="0.25">
      <c r="A578" s="7"/>
      <c r="B578" s="7"/>
      <c r="C578" s="7"/>
      <c r="D578" s="32"/>
      <c r="E578" s="7"/>
    </row>
    <row r="579" spans="1:5" x14ac:dyDescent="0.25">
      <c r="A579" s="7"/>
      <c r="B579" s="7"/>
      <c r="C579" s="7"/>
      <c r="D579" s="32"/>
      <c r="E579" s="7"/>
    </row>
    <row r="580" spans="1:5" x14ac:dyDescent="0.25">
      <c r="A580" s="7"/>
      <c r="B580" s="7"/>
      <c r="C580" s="7"/>
      <c r="D580" s="32"/>
      <c r="E580" s="7"/>
    </row>
    <row r="581" spans="1:5" x14ac:dyDescent="0.25">
      <c r="A581" s="7"/>
      <c r="B581" s="7"/>
      <c r="C581" s="7"/>
      <c r="D581" s="32"/>
      <c r="E581" s="7"/>
    </row>
    <row r="582" spans="1:5" x14ac:dyDescent="0.25">
      <c r="A582" s="7"/>
      <c r="B582" s="7"/>
      <c r="C582" s="7"/>
      <c r="D582" s="32"/>
      <c r="E582" s="7"/>
    </row>
    <row r="583" spans="1:5" x14ac:dyDescent="0.25">
      <c r="A583" s="7"/>
      <c r="B583" s="7"/>
      <c r="C583" s="7"/>
      <c r="D583" s="32"/>
      <c r="E583" s="7"/>
    </row>
    <row r="584" spans="1:5" x14ac:dyDescent="0.25">
      <c r="A584" s="7"/>
      <c r="B584" s="7"/>
      <c r="C584" s="7"/>
      <c r="D584" s="32"/>
      <c r="E584" s="7"/>
    </row>
    <row r="585" spans="1:5" x14ac:dyDescent="0.25">
      <c r="A585" s="7"/>
      <c r="B585" s="7"/>
      <c r="C585" s="7"/>
      <c r="D585" s="32"/>
      <c r="E585" s="7"/>
    </row>
    <row r="586" spans="1:5" x14ac:dyDescent="0.25">
      <c r="A586" s="7"/>
      <c r="B586" s="7"/>
      <c r="C586" s="7"/>
      <c r="D586" s="32"/>
      <c r="E586" s="7"/>
    </row>
    <row r="587" spans="1:5" x14ac:dyDescent="0.25">
      <c r="A587" s="7"/>
      <c r="B587" s="7"/>
      <c r="C587" s="7"/>
      <c r="D587" s="32"/>
      <c r="E587" s="7"/>
    </row>
    <row r="588" spans="1:5" x14ac:dyDescent="0.25">
      <c r="A588" s="7"/>
      <c r="B588" s="7"/>
      <c r="C588" s="7"/>
      <c r="D588" s="32"/>
      <c r="E588" s="7"/>
    </row>
    <row r="589" spans="1:5" x14ac:dyDescent="0.25">
      <c r="A589" s="7"/>
      <c r="B589" s="7"/>
      <c r="C589" s="7"/>
      <c r="D589" s="32"/>
      <c r="E589" s="7"/>
    </row>
    <row r="590" spans="1:5" x14ac:dyDescent="0.25">
      <c r="A590" s="7"/>
      <c r="B590" s="7"/>
      <c r="C590" s="7"/>
      <c r="D590" s="32"/>
      <c r="E590" s="7"/>
    </row>
    <row r="591" spans="1:5" x14ac:dyDescent="0.25">
      <c r="A591" s="7"/>
      <c r="B591" s="7"/>
      <c r="C591" s="7"/>
      <c r="D591" s="32"/>
      <c r="E591" s="7"/>
    </row>
    <row r="592" spans="1:5" x14ac:dyDescent="0.25">
      <c r="A592" s="7"/>
      <c r="B592" s="7"/>
      <c r="C592" s="7"/>
      <c r="D592" s="32"/>
      <c r="E592" s="7"/>
    </row>
    <row r="593" spans="1:5" x14ac:dyDescent="0.25">
      <c r="A593" s="7"/>
      <c r="B593" s="7"/>
      <c r="C593" s="7"/>
      <c r="D593" s="32"/>
      <c r="E593" s="7"/>
    </row>
    <row r="594" spans="1:5" x14ac:dyDescent="0.25">
      <c r="A594" s="7"/>
      <c r="B594" s="7"/>
      <c r="C594" s="7"/>
      <c r="D594" s="32"/>
      <c r="E594" s="7"/>
    </row>
    <row r="595" spans="1:5" x14ac:dyDescent="0.25">
      <c r="A595" s="7"/>
      <c r="B595" s="7"/>
      <c r="C595" s="7"/>
      <c r="D595" s="32"/>
      <c r="E595" s="7"/>
    </row>
    <row r="596" spans="1:5" x14ac:dyDescent="0.25">
      <c r="A596" s="7"/>
      <c r="B596" s="7"/>
      <c r="C596" s="7"/>
      <c r="D596" s="32"/>
      <c r="E596" s="7"/>
    </row>
    <row r="597" spans="1:5" x14ac:dyDescent="0.25">
      <c r="A597" s="7"/>
      <c r="B597" s="7"/>
      <c r="C597" s="7"/>
      <c r="D597" s="32"/>
      <c r="E597" s="7"/>
    </row>
    <row r="598" spans="1:5" x14ac:dyDescent="0.25">
      <c r="A598" s="7"/>
      <c r="B598" s="7"/>
      <c r="C598" s="7"/>
      <c r="D598" s="32"/>
      <c r="E598" s="7"/>
    </row>
    <row r="599" spans="1:5" x14ac:dyDescent="0.25">
      <c r="A599" s="7"/>
      <c r="B599" s="7"/>
      <c r="C599" s="7"/>
      <c r="D599" s="32"/>
      <c r="E599" s="7"/>
    </row>
    <row r="600" spans="1:5" x14ac:dyDescent="0.25">
      <c r="A600" s="7"/>
      <c r="B600" s="7"/>
      <c r="C600" s="7"/>
      <c r="D600" s="32"/>
      <c r="E600" s="7"/>
    </row>
    <row r="601" spans="1:5" x14ac:dyDescent="0.25">
      <c r="A601" s="7"/>
      <c r="B601" s="7"/>
      <c r="C601" s="7"/>
      <c r="D601" s="32"/>
      <c r="E601" s="7"/>
    </row>
    <row r="602" spans="1:5" x14ac:dyDescent="0.25">
      <c r="A602" s="7"/>
      <c r="B602" s="7"/>
      <c r="C602" s="7"/>
      <c r="D602" s="32"/>
      <c r="E602" s="7"/>
    </row>
    <row r="603" spans="1:5" x14ac:dyDescent="0.25">
      <c r="A603" s="7"/>
      <c r="B603" s="7"/>
      <c r="C603" s="7"/>
      <c r="D603" s="32"/>
      <c r="E603" s="7"/>
    </row>
    <row r="604" spans="1:5" x14ac:dyDescent="0.25">
      <c r="A604" s="7"/>
      <c r="B604" s="7"/>
      <c r="C604" s="7"/>
      <c r="D604" s="32"/>
      <c r="E604" s="7"/>
    </row>
    <row r="605" spans="1:5" x14ac:dyDescent="0.25">
      <c r="A605" s="7"/>
      <c r="B605" s="7"/>
      <c r="C605" s="7"/>
      <c r="D605" s="32"/>
      <c r="E605" s="7"/>
    </row>
    <row r="606" spans="1:5" x14ac:dyDescent="0.25">
      <c r="A606" s="7"/>
      <c r="B606" s="7"/>
      <c r="C606" s="7"/>
      <c r="D606" s="32"/>
      <c r="E606" s="7"/>
    </row>
    <row r="607" spans="1:5" x14ac:dyDescent="0.25">
      <c r="A607" s="7"/>
      <c r="B607" s="7"/>
      <c r="C607" s="7"/>
      <c r="D607" s="32"/>
      <c r="E607" s="7"/>
    </row>
    <row r="608" spans="1:5" x14ac:dyDescent="0.25">
      <c r="A608" s="7"/>
      <c r="B608" s="7"/>
      <c r="C608" s="7"/>
      <c r="D608" s="32"/>
      <c r="E608" s="7"/>
    </row>
    <row r="609" spans="1:5" x14ac:dyDescent="0.25">
      <c r="A609" s="7"/>
      <c r="B609" s="7"/>
      <c r="C609" s="7"/>
      <c r="D609" s="32"/>
      <c r="E609" s="7"/>
    </row>
    <row r="610" spans="1:5" x14ac:dyDescent="0.25">
      <c r="A610" s="7"/>
      <c r="B610" s="7"/>
      <c r="C610" s="7"/>
      <c r="D610" s="32"/>
      <c r="E610" s="7"/>
    </row>
    <row r="611" spans="1:5" x14ac:dyDescent="0.25">
      <c r="A611" s="7"/>
      <c r="B611" s="7"/>
      <c r="C611" s="7"/>
      <c r="D611" s="32"/>
      <c r="E611" s="7"/>
    </row>
    <row r="612" spans="1:5" x14ac:dyDescent="0.25">
      <c r="A612" s="7"/>
      <c r="B612" s="7"/>
      <c r="C612" s="7"/>
      <c r="D612" s="32"/>
      <c r="E612" s="7"/>
    </row>
    <row r="613" spans="1:5" x14ac:dyDescent="0.25">
      <c r="A613" s="7"/>
      <c r="B613" s="7"/>
      <c r="C613" s="7"/>
      <c r="D613" s="32"/>
      <c r="E613" s="7"/>
    </row>
    <row r="614" spans="1:5" x14ac:dyDescent="0.25">
      <c r="A614" s="7"/>
      <c r="B614" s="7"/>
      <c r="C614" s="7"/>
      <c r="D614" s="32"/>
      <c r="E614" s="7"/>
    </row>
    <row r="615" spans="1:5" x14ac:dyDescent="0.25">
      <c r="A615" s="7"/>
      <c r="B615" s="7"/>
      <c r="C615" s="7"/>
      <c r="D615" s="32"/>
      <c r="E615" s="7"/>
    </row>
    <row r="616" spans="1:5" x14ac:dyDescent="0.25">
      <c r="A616" s="7"/>
      <c r="B616" s="7"/>
      <c r="C616" s="7"/>
      <c r="D616" s="32"/>
      <c r="E616" s="7"/>
    </row>
    <row r="617" spans="1:5" x14ac:dyDescent="0.25">
      <c r="A617" s="7"/>
      <c r="B617" s="7"/>
      <c r="C617" s="7"/>
      <c r="D617" s="32"/>
      <c r="E617" s="7"/>
    </row>
  </sheetData>
  <mergeCells count="16">
    <mergeCell ref="A2:E2"/>
    <mergeCell ref="A24:E24"/>
    <mergeCell ref="A4:A6"/>
    <mergeCell ref="B4:B6"/>
    <mergeCell ref="C4:E4"/>
    <mergeCell ref="C5:D5"/>
    <mergeCell ref="A7:E7"/>
    <mergeCell ref="A469:E469"/>
    <mergeCell ref="A225:E225"/>
    <mergeCell ref="A33:E33"/>
    <mergeCell ref="A40:E40"/>
    <mergeCell ref="A175:E175"/>
    <mergeCell ref="A47:E47"/>
    <mergeCell ref="A146:E146"/>
    <mergeCell ref="A168:E168"/>
    <mergeCell ref="A151:E151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19" workbookViewId="0">
      <selection activeCell="D25" sqref="D25"/>
    </sheetView>
  </sheetViews>
  <sheetFormatPr defaultRowHeight="13.2" x14ac:dyDescent="0.25"/>
  <cols>
    <col min="1" max="1" width="56.5546875" customWidth="1"/>
    <col min="2" max="2" width="26.5546875" customWidth="1"/>
  </cols>
  <sheetData>
    <row r="1" spans="1:2" ht="89.25" customHeight="1" x14ac:dyDescent="0.25">
      <c r="A1" s="11"/>
    </row>
    <row r="2" spans="1:2" ht="15.6" x14ac:dyDescent="0.3">
      <c r="A2" s="182"/>
      <c r="B2" s="169"/>
    </row>
    <row r="3" spans="1:2" ht="15.6" x14ac:dyDescent="0.3">
      <c r="A3" s="134"/>
      <c r="B3" s="135"/>
    </row>
    <row r="4" spans="1:2" ht="15.6" x14ac:dyDescent="0.3">
      <c r="A4" s="183" t="s">
        <v>224</v>
      </c>
      <c r="B4" s="183"/>
    </row>
    <row r="5" spans="1:2" ht="15.6" x14ac:dyDescent="0.3">
      <c r="A5" s="182"/>
      <c r="B5" s="182"/>
    </row>
    <row r="6" spans="1:2" x14ac:dyDescent="0.25">
      <c r="A6" s="11"/>
    </row>
    <row r="8" spans="1:2" ht="15.6" x14ac:dyDescent="0.25">
      <c r="A8" s="136" t="s">
        <v>197</v>
      </c>
      <c r="B8" s="136" t="s">
        <v>236</v>
      </c>
    </row>
    <row r="9" spans="1:2" ht="18.75" customHeight="1" x14ac:dyDescent="0.25">
      <c r="A9" s="48" t="s">
        <v>198</v>
      </c>
      <c r="B9" s="139">
        <f>SUM(B10+B13+B17)</f>
        <v>37823</v>
      </c>
    </row>
    <row r="10" spans="1:2" ht="20.25" customHeight="1" x14ac:dyDescent="0.25">
      <c r="A10" s="48" t="s">
        <v>199</v>
      </c>
      <c r="B10" s="139">
        <f>SUM(B11:B12)</f>
        <v>35375</v>
      </c>
    </row>
    <row r="11" spans="1:2" ht="17.25" customHeight="1" x14ac:dyDescent="0.25">
      <c r="A11" s="1" t="s">
        <v>233</v>
      </c>
      <c r="B11" s="138">
        <v>31634</v>
      </c>
    </row>
    <row r="12" spans="1:2" ht="33.75" customHeight="1" x14ac:dyDescent="0.25">
      <c r="A12" s="1" t="s">
        <v>200</v>
      </c>
      <c r="B12" s="138">
        <v>3741</v>
      </c>
    </row>
    <row r="13" spans="1:2" ht="18.75" customHeight="1" x14ac:dyDescent="0.25">
      <c r="A13" s="48" t="s">
        <v>201</v>
      </c>
      <c r="B13" s="139">
        <f>SUM(B14:B16)</f>
        <v>1962</v>
      </c>
    </row>
    <row r="14" spans="1:2" ht="17.25" customHeight="1" x14ac:dyDescent="0.25">
      <c r="A14" s="1" t="s">
        <v>202</v>
      </c>
      <c r="B14" s="138">
        <v>240</v>
      </c>
    </row>
    <row r="15" spans="1:2" ht="20.25" customHeight="1" x14ac:dyDescent="0.25">
      <c r="A15" s="1" t="s">
        <v>203</v>
      </c>
      <c r="B15" s="138">
        <v>32</v>
      </c>
    </row>
    <row r="16" spans="1:2" ht="19.5" customHeight="1" x14ac:dyDescent="0.25">
      <c r="A16" s="1" t="s">
        <v>204</v>
      </c>
      <c r="B16" s="138">
        <v>1690</v>
      </c>
    </row>
    <row r="17" spans="1:2" ht="15.6" x14ac:dyDescent="0.25">
      <c r="A17" s="48" t="s">
        <v>205</v>
      </c>
      <c r="B17" s="139">
        <f>SUM(B18:B20)</f>
        <v>486</v>
      </c>
    </row>
    <row r="18" spans="1:2" ht="15.6" x14ac:dyDescent="0.25">
      <c r="A18" s="1" t="s">
        <v>206</v>
      </c>
      <c r="B18" s="138">
        <v>188</v>
      </c>
    </row>
    <row r="19" spans="1:2" ht="15.6" x14ac:dyDescent="0.25">
      <c r="A19" s="1" t="s">
        <v>207</v>
      </c>
      <c r="B19" s="138">
        <v>43</v>
      </c>
    </row>
    <row r="20" spans="1:2" ht="15.6" x14ac:dyDescent="0.25">
      <c r="A20" s="1" t="s">
        <v>208</v>
      </c>
      <c r="B20" s="138">
        <v>255</v>
      </c>
    </row>
    <row r="21" spans="1:2" ht="15.6" x14ac:dyDescent="0.25">
      <c r="A21" s="48" t="s">
        <v>209</v>
      </c>
      <c r="B21" s="139">
        <f>B22</f>
        <v>26857.3</v>
      </c>
    </row>
    <row r="22" spans="1:2" ht="15.6" x14ac:dyDescent="0.25">
      <c r="A22" s="48" t="s">
        <v>210</v>
      </c>
      <c r="B22" s="139">
        <f>B23+B24+B25+B27+B28+B26</f>
        <v>26857.3</v>
      </c>
    </row>
    <row r="23" spans="1:2" ht="31.2" x14ac:dyDescent="0.25">
      <c r="A23" s="1" t="s">
        <v>211</v>
      </c>
      <c r="B23" s="138">
        <v>2765.7</v>
      </c>
    </row>
    <row r="24" spans="1:2" ht="15.6" x14ac:dyDescent="0.25">
      <c r="A24" s="1" t="s">
        <v>212</v>
      </c>
      <c r="B24" s="138">
        <v>19340</v>
      </c>
    </row>
    <row r="25" spans="1:2" ht="46.8" x14ac:dyDescent="0.25">
      <c r="A25" s="1" t="s">
        <v>241</v>
      </c>
      <c r="B25" s="138">
        <v>1550.5</v>
      </c>
    </row>
    <row r="26" spans="1:2" ht="31.2" x14ac:dyDescent="0.25">
      <c r="A26" s="1" t="s">
        <v>225</v>
      </c>
      <c r="B26" s="138">
        <v>983</v>
      </c>
    </row>
    <row r="27" spans="1:2" ht="31.2" x14ac:dyDescent="0.25">
      <c r="A27" s="1" t="s">
        <v>226</v>
      </c>
      <c r="B27" s="138">
        <v>2200</v>
      </c>
    </row>
    <row r="28" spans="1:2" ht="18.75" customHeight="1" x14ac:dyDescent="0.25">
      <c r="A28" s="1" t="s">
        <v>227</v>
      </c>
      <c r="B28" s="138">
        <v>18.100000000000001</v>
      </c>
    </row>
    <row r="29" spans="1:2" ht="15.6" x14ac:dyDescent="0.25">
      <c r="A29" s="48" t="s">
        <v>213</v>
      </c>
      <c r="B29" s="139">
        <f>SUM(B30,B33,B37,B39)</f>
        <v>3286.5</v>
      </c>
    </row>
    <row r="30" spans="1:2" ht="15.6" x14ac:dyDescent="0.25">
      <c r="A30" s="48" t="s">
        <v>214</v>
      </c>
      <c r="B30" s="139">
        <f>B31+B32</f>
        <v>605</v>
      </c>
    </row>
    <row r="31" spans="1:2" ht="15.6" x14ac:dyDescent="0.25">
      <c r="A31" s="1" t="s">
        <v>215</v>
      </c>
      <c r="B31" s="138">
        <v>600</v>
      </c>
    </row>
    <row r="32" spans="1:2" ht="15.6" x14ac:dyDescent="0.25">
      <c r="A32" s="1" t="s">
        <v>216</v>
      </c>
      <c r="B32" s="138">
        <v>5</v>
      </c>
    </row>
    <row r="33" spans="1:2" ht="15.6" x14ac:dyDescent="0.25">
      <c r="A33" s="48" t="s">
        <v>217</v>
      </c>
      <c r="B33" s="142">
        <f>B34+B35+B36</f>
        <v>2576.5</v>
      </c>
    </row>
    <row r="34" spans="1:2" ht="15.6" x14ac:dyDescent="0.25">
      <c r="A34" s="1" t="s">
        <v>217</v>
      </c>
      <c r="B34" s="143">
        <v>495.3</v>
      </c>
    </row>
    <row r="35" spans="1:2" ht="15.6" x14ac:dyDescent="0.25">
      <c r="A35" s="1" t="s">
        <v>218</v>
      </c>
      <c r="B35" s="143">
        <v>410.7</v>
      </c>
    </row>
    <row r="36" spans="1:2" ht="31.2" x14ac:dyDescent="0.25">
      <c r="A36" s="1" t="s">
        <v>219</v>
      </c>
      <c r="B36" s="143">
        <v>1670.5</v>
      </c>
    </row>
    <row r="37" spans="1:2" ht="15.6" x14ac:dyDescent="0.25">
      <c r="A37" s="48" t="s">
        <v>220</v>
      </c>
      <c r="B37" s="139">
        <f>B38</f>
        <v>20</v>
      </c>
    </row>
    <row r="38" spans="1:2" ht="15.6" x14ac:dyDescent="0.25">
      <c r="A38" s="1" t="s">
        <v>220</v>
      </c>
      <c r="B38" s="138">
        <v>20</v>
      </c>
    </row>
    <row r="39" spans="1:2" ht="15.6" x14ac:dyDescent="0.25">
      <c r="A39" s="48" t="s">
        <v>221</v>
      </c>
      <c r="B39" s="139">
        <f>SUM(B40)</f>
        <v>85</v>
      </c>
    </row>
    <row r="40" spans="1:2" ht="15.6" x14ac:dyDescent="0.25">
      <c r="A40" s="1" t="s">
        <v>221</v>
      </c>
      <c r="B40" s="138">
        <v>85</v>
      </c>
    </row>
    <row r="41" spans="1:2" ht="15.6" x14ac:dyDescent="0.25">
      <c r="A41" s="48" t="s">
        <v>222</v>
      </c>
      <c r="B41" s="139">
        <v>36</v>
      </c>
    </row>
    <row r="42" spans="1:2" ht="15.6" x14ac:dyDescent="0.25">
      <c r="A42" s="48" t="s">
        <v>223</v>
      </c>
      <c r="B42" s="137">
        <f>B9+B21+B29+B41</f>
        <v>68002.8</v>
      </c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3 priedas</vt:lpstr>
      <vt:lpstr>2 priedas</vt:lpstr>
      <vt:lpstr>1priedas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Petruitytė</cp:lastModifiedBy>
  <cp:lastPrinted>2016-01-27T07:26:27Z</cp:lastPrinted>
  <dcterms:created xsi:type="dcterms:W3CDTF">2005-12-13T07:19:10Z</dcterms:created>
  <dcterms:modified xsi:type="dcterms:W3CDTF">2016-01-27T07:27:44Z</dcterms:modified>
</cp:coreProperties>
</file>