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465" windowWidth="15015" windowHeight="8835" activeTab="15"/>
  </bookViews>
  <sheets>
    <sheet name="01 Savivaldybės valdymo" sheetId="2" r:id="rId1"/>
    <sheet name="02 Turizmo" sheetId="4" r:id="rId2"/>
    <sheet name="03 Urbanistinės plėtros" sheetId="5" r:id="rId3"/>
    <sheet name="04 Aplinkos apsaugos" sheetId="6" r:id="rId4"/>
    <sheet name="05 Ekonominės plėtros" sheetId="7" r:id="rId5"/>
    <sheet name="06 Savivaldybės turto" sheetId="8" r:id="rId6"/>
    <sheet name="07 Būsto" sheetId="9" r:id="rId7"/>
    <sheet name="08 Rinkodaros" sheetId="10" r:id="rId8"/>
    <sheet name="09 Informacinės visuomenės" sheetId="11" r:id="rId9"/>
    <sheet name="10 Miesto infrastruktūros" sheetId="12" r:id="rId10"/>
    <sheet name="11 Kultūros ir meno" sheetId="13" r:id="rId11"/>
    <sheet name="12 Sporto" sheetId="14" r:id="rId12"/>
    <sheet name="13 Švietimo" sheetId="15" r:id="rId13"/>
    <sheet name="14 Visuomenės iniciatyvų" sheetId="16" r:id="rId14"/>
    <sheet name="15 Socialinės paramos" sheetId="17" r:id="rId15"/>
    <sheet name="16 Sveikatos" sheetId="18" r:id="rId16"/>
    <sheet name="Priemoniu vykdytoju kodai" sheetId="3" r:id="rId17"/>
  </sheets>
  <definedNames>
    <definedName name="OLE_LINK1" localSheetId="8">'09 Informacinės visuomenės'!$E$2</definedName>
  </definedNames>
  <calcPr calcId="125725"/>
</workbook>
</file>

<file path=xl/calcChain.xml><?xml version="1.0" encoding="utf-8"?>
<calcChain xmlns="http://schemas.openxmlformats.org/spreadsheetml/2006/main">
  <c r="H55" i="18"/>
  <c r="H52" s="1"/>
  <c r="H57" s="1"/>
  <c r="H47"/>
  <c r="H45"/>
  <c r="H30"/>
  <c r="M29"/>
  <c r="M30" s="1"/>
  <c r="J29"/>
  <c r="J30" s="1"/>
  <c r="J31" s="1"/>
  <c r="I29"/>
  <c r="I30" s="1"/>
  <c r="H29"/>
  <c r="M28"/>
  <c r="L28"/>
  <c r="L29" s="1"/>
  <c r="L30" s="1"/>
  <c r="L31" s="1"/>
  <c r="K28"/>
  <c r="K29" s="1"/>
  <c r="K30" s="1"/>
  <c r="K31" s="1"/>
  <c r="I28"/>
  <c r="H28"/>
  <c r="M23"/>
  <c r="L23"/>
  <c r="K23"/>
  <c r="K24" s="1"/>
  <c r="J23"/>
  <c r="J24" s="1"/>
  <c r="I23"/>
  <c r="H23"/>
  <c r="M20"/>
  <c r="L20"/>
  <c r="K20"/>
  <c r="J20"/>
  <c r="I20"/>
  <c r="H20"/>
  <c r="M17"/>
  <c r="L17"/>
  <c r="K17"/>
  <c r="J17"/>
  <c r="I17"/>
  <c r="H17"/>
  <c r="K14"/>
  <c r="J14"/>
  <c r="I14"/>
  <c r="H14"/>
  <c r="M12"/>
  <c r="M24" s="1"/>
  <c r="L12"/>
  <c r="L24" s="1"/>
  <c r="K12"/>
  <c r="J12"/>
  <c r="I12"/>
  <c r="I24" s="1"/>
  <c r="H12"/>
  <c r="H24" s="1"/>
  <c r="H113" i="17"/>
  <c r="H119" s="1"/>
  <c r="K98"/>
  <c r="M94"/>
  <c r="L94"/>
  <c r="K94"/>
  <c r="J94"/>
  <c r="I94"/>
  <c r="H94"/>
  <c r="K86"/>
  <c r="K83"/>
  <c r="M76"/>
  <c r="L76"/>
  <c r="K76"/>
  <c r="K71"/>
  <c r="M61"/>
  <c r="L61"/>
  <c r="K61"/>
  <c r="I61"/>
  <c r="H61"/>
  <c r="L58"/>
  <c r="K58"/>
  <c r="I58"/>
  <c r="H58"/>
  <c r="M53"/>
  <c r="L53"/>
  <c r="K53"/>
  <c r="I53"/>
  <c r="H53"/>
  <c r="M51"/>
  <c r="L51"/>
  <c r="K51"/>
  <c r="I51"/>
  <c r="H51"/>
  <c r="M48"/>
  <c r="I48"/>
  <c r="H48"/>
  <c r="M47"/>
  <c r="L47"/>
  <c r="L48" s="1"/>
  <c r="K47"/>
  <c r="K48" s="1"/>
  <c r="I47"/>
  <c r="H47"/>
  <c r="K40"/>
  <c r="K38"/>
  <c r="K36"/>
  <c r="M28"/>
  <c r="L28"/>
  <c r="K28"/>
  <c r="I28"/>
  <c r="H28"/>
  <c r="L26"/>
  <c r="K26"/>
  <c r="I26"/>
  <c r="H26"/>
  <c r="M24"/>
  <c r="L24"/>
  <c r="K24"/>
  <c r="K21"/>
  <c r="K18"/>
  <c r="M15"/>
  <c r="L15"/>
  <c r="K15"/>
  <c r="I15"/>
  <c r="H15"/>
  <c r="L12"/>
  <c r="K12"/>
  <c r="H79" i="16"/>
  <c r="H73"/>
  <c r="H84" s="1"/>
  <c r="K60"/>
  <c r="K61" s="1"/>
  <c r="I60"/>
  <c r="I61" s="1"/>
  <c r="H60"/>
  <c r="M58"/>
  <c r="M61" s="1"/>
  <c r="L58"/>
  <c r="L61" s="1"/>
  <c r="K58"/>
  <c r="J58"/>
  <c r="J61" s="1"/>
  <c r="I58"/>
  <c r="H58"/>
  <c r="H61" s="1"/>
  <c r="H62" s="1"/>
  <c r="H63" s="1"/>
  <c r="J55"/>
  <c r="M54"/>
  <c r="M55" s="1"/>
  <c r="L54"/>
  <c r="L55" s="1"/>
  <c r="K54"/>
  <c r="I54"/>
  <c r="H54"/>
  <c r="H55" s="1"/>
  <c r="K51"/>
  <c r="K55" s="1"/>
  <c r="I51"/>
  <c r="I55" s="1"/>
  <c r="H51"/>
  <c r="K49"/>
  <c r="I49"/>
  <c r="H49"/>
  <c r="K47"/>
  <c r="I47"/>
  <c r="H47"/>
  <c r="K45"/>
  <c r="I45"/>
  <c r="H45"/>
  <c r="M43"/>
  <c r="L43"/>
  <c r="K43"/>
  <c r="I43"/>
  <c r="H43"/>
  <c r="M39"/>
  <c r="M40" s="1"/>
  <c r="L39"/>
  <c r="L40" s="1"/>
  <c r="K39"/>
  <c r="J39"/>
  <c r="I39"/>
  <c r="I40" s="1"/>
  <c r="H39"/>
  <c r="H40" s="1"/>
  <c r="M37"/>
  <c r="L37"/>
  <c r="K37"/>
  <c r="J37"/>
  <c r="I37"/>
  <c r="H37"/>
  <c r="M35"/>
  <c r="L35"/>
  <c r="K35"/>
  <c r="J35"/>
  <c r="I35"/>
  <c r="H35"/>
  <c r="M33"/>
  <c r="L33"/>
  <c r="K33"/>
  <c r="J33"/>
  <c r="J40" s="1"/>
  <c r="I33"/>
  <c r="H33"/>
  <c r="M30"/>
  <c r="L30"/>
  <c r="K30"/>
  <c r="K40" s="1"/>
  <c r="J30"/>
  <c r="I30"/>
  <c r="H30"/>
  <c r="M27"/>
  <c r="L27"/>
  <c r="K27"/>
  <c r="J27"/>
  <c r="I27"/>
  <c r="H27"/>
  <c r="K26"/>
  <c r="H23"/>
  <c r="M19"/>
  <c r="L19"/>
  <c r="H19"/>
  <c r="M18"/>
  <c r="L18"/>
  <c r="K18"/>
  <c r="I18"/>
  <c r="H18"/>
  <c r="H96" i="15"/>
  <c r="H102" s="1"/>
  <c r="H90"/>
  <c r="M82"/>
  <c r="L82"/>
  <c r="K82"/>
  <c r="J82"/>
  <c r="I82"/>
  <c r="H82"/>
  <c r="M76"/>
  <c r="L76"/>
  <c r="K76"/>
  <c r="J76"/>
  <c r="I76"/>
  <c r="H76"/>
  <c r="M74"/>
  <c r="L74"/>
  <c r="K74"/>
  <c r="J74"/>
  <c r="I74"/>
  <c r="H74"/>
  <c r="M72"/>
  <c r="L72"/>
  <c r="K72"/>
  <c r="J72"/>
  <c r="I72"/>
  <c r="H72"/>
  <c r="M70"/>
  <c r="L70"/>
  <c r="K70"/>
  <c r="J70"/>
  <c r="I70"/>
  <c r="H70"/>
  <c r="M68"/>
  <c r="L68"/>
  <c r="K68"/>
  <c r="J68"/>
  <c r="I68"/>
  <c r="H68"/>
  <c r="M66"/>
  <c r="L66"/>
  <c r="K66"/>
  <c r="J66"/>
  <c r="I66"/>
  <c r="H66"/>
  <c r="M64"/>
  <c r="L64"/>
  <c r="K64"/>
  <c r="J64"/>
  <c r="I64"/>
  <c r="H64"/>
  <c r="M62"/>
  <c r="M77" s="1"/>
  <c r="L62"/>
  <c r="K62"/>
  <c r="J62"/>
  <c r="I62"/>
  <c r="I77" s="1"/>
  <c r="H62"/>
  <c r="M60"/>
  <c r="M78" s="1"/>
  <c r="L60"/>
  <c r="L77" s="1"/>
  <c r="K60"/>
  <c r="K77" s="1"/>
  <c r="J60"/>
  <c r="J78" s="1"/>
  <c r="I60"/>
  <c r="I78" s="1"/>
  <c r="H60"/>
  <c r="H77" s="1"/>
  <c r="M56"/>
  <c r="L56"/>
  <c r="K56"/>
  <c r="J56"/>
  <c r="I56"/>
  <c r="H56"/>
  <c r="M54"/>
  <c r="M57" s="1"/>
  <c r="M79" s="1"/>
  <c r="L54"/>
  <c r="K54"/>
  <c r="J54"/>
  <c r="I54"/>
  <c r="I57" s="1"/>
  <c r="I79" s="1"/>
  <c r="H54"/>
  <c r="M52"/>
  <c r="L52"/>
  <c r="L57" s="1"/>
  <c r="K52"/>
  <c r="K57" s="1"/>
  <c r="J52"/>
  <c r="J57" s="1"/>
  <c r="I52"/>
  <c r="H52"/>
  <c r="H57" s="1"/>
  <c r="M46"/>
  <c r="M47" s="1"/>
  <c r="L46"/>
  <c r="K46"/>
  <c r="J46"/>
  <c r="J47" s="1"/>
  <c r="I46"/>
  <c r="I47" s="1"/>
  <c r="H46"/>
  <c r="M42"/>
  <c r="L42"/>
  <c r="L47" s="1"/>
  <c r="K42"/>
  <c r="K47" s="1"/>
  <c r="J42"/>
  <c r="I42"/>
  <c r="H42"/>
  <c r="H47" s="1"/>
  <c r="M36"/>
  <c r="L36"/>
  <c r="K36"/>
  <c r="J36"/>
  <c r="I36"/>
  <c r="H36"/>
  <c r="M34"/>
  <c r="M37" s="1"/>
  <c r="L34"/>
  <c r="L37" s="1"/>
  <c r="K34"/>
  <c r="K37" s="1"/>
  <c r="J34"/>
  <c r="J37" s="1"/>
  <c r="I34"/>
  <c r="I37" s="1"/>
  <c r="H34"/>
  <c r="H37" s="1"/>
  <c r="M29"/>
  <c r="L29"/>
  <c r="K29"/>
  <c r="J29"/>
  <c r="I29"/>
  <c r="H29"/>
  <c r="M25"/>
  <c r="L25"/>
  <c r="K25"/>
  <c r="J25"/>
  <c r="I25"/>
  <c r="H25"/>
  <c r="M23"/>
  <c r="L23"/>
  <c r="K23"/>
  <c r="J23"/>
  <c r="I23"/>
  <c r="H23"/>
  <c r="M20"/>
  <c r="M30" s="1"/>
  <c r="L20"/>
  <c r="L30" s="1"/>
  <c r="L48" s="1"/>
  <c r="K20"/>
  <c r="K30" s="1"/>
  <c r="J20"/>
  <c r="J30" s="1"/>
  <c r="I20"/>
  <c r="I30" s="1"/>
  <c r="H20"/>
  <c r="H30" s="1"/>
  <c r="H48" s="1"/>
  <c r="M15"/>
  <c r="L15"/>
  <c r="L16" s="1"/>
  <c r="K15"/>
  <c r="K16" s="1"/>
  <c r="J15"/>
  <c r="I15"/>
  <c r="H15"/>
  <c r="H16" s="1"/>
  <c r="M13"/>
  <c r="M16" s="1"/>
  <c r="L13"/>
  <c r="K13"/>
  <c r="J13"/>
  <c r="I13"/>
  <c r="I16" s="1"/>
  <c r="H13"/>
  <c r="M11"/>
  <c r="L11"/>
  <c r="K11"/>
  <c r="J11"/>
  <c r="J16" s="1"/>
  <c r="I11"/>
  <c r="H11"/>
  <c r="H70" i="14"/>
  <c r="H76" s="1"/>
  <c r="H64"/>
  <c r="M46"/>
  <c r="L46"/>
  <c r="K46"/>
  <c r="J46"/>
  <c r="I46"/>
  <c r="H46"/>
  <c r="M43"/>
  <c r="M47" s="1"/>
  <c r="L43"/>
  <c r="L47" s="1"/>
  <c r="K43"/>
  <c r="K47" s="1"/>
  <c r="J43"/>
  <c r="J47" s="1"/>
  <c r="I43"/>
  <c r="I47" s="1"/>
  <c r="H43"/>
  <c r="H47" s="1"/>
  <c r="M38"/>
  <c r="L38"/>
  <c r="L39" s="1"/>
  <c r="K38"/>
  <c r="K39" s="1"/>
  <c r="J38"/>
  <c r="I38"/>
  <c r="H38"/>
  <c r="H39" s="1"/>
  <c r="M35"/>
  <c r="M39" s="1"/>
  <c r="L35"/>
  <c r="K35"/>
  <c r="J35"/>
  <c r="J39" s="1"/>
  <c r="I35"/>
  <c r="I39" s="1"/>
  <c r="H35"/>
  <c r="L31"/>
  <c r="M30"/>
  <c r="L30"/>
  <c r="K30"/>
  <c r="I30"/>
  <c r="H30"/>
  <c r="H31" s="1"/>
  <c r="M27"/>
  <c r="M31" s="1"/>
  <c r="L27"/>
  <c r="K27"/>
  <c r="K31" s="1"/>
  <c r="J27"/>
  <c r="J31" s="1"/>
  <c r="I27"/>
  <c r="I31" s="1"/>
  <c r="H27"/>
  <c r="M22"/>
  <c r="L22"/>
  <c r="K22"/>
  <c r="K23" s="1"/>
  <c r="K48" s="1"/>
  <c r="K49" s="1"/>
  <c r="J22"/>
  <c r="J23" s="1"/>
  <c r="J48" s="1"/>
  <c r="J49" s="1"/>
  <c r="I22"/>
  <c r="H22"/>
  <c r="M19"/>
  <c r="M23" s="1"/>
  <c r="M48" s="1"/>
  <c r="M49" s="1"/>
  <c r="L19"/>
  <c r="L23" s="1"/>
  <c r="L48" s="1"/>
  <c r="L49" s="1"/>
  <c r="K19"/>
  <c r="J19"/>
  <c r="I19"/>
  <c r="I23" s="1"/>
  <c r="I48" s="1"/>
  <c r="I49" s="1"/>
  <c r="H19"/>
  <c r="H23" s="1"/>
  <c r="H48" s="1"/>
  <c r="H49" s="1"/>
  <c r="M17"/>
  <c r="L17"/>
  <c r="K17"/>
  <c r="J17"/>
  <c r="I17"/>
  <c r="H17"/>
  <c r="M13"/>
  <c r="L13"/>
  <c r="K13"/>
  <c r="J13"/>
  <c r="I13"/>
  <c r="H13"/>
  <c r="H133" i="13"/>
  <c r="H139" s="1"/>
  <c r="H127"/>
  <c r="M110"/>
  <c r="L110"/>
  <c r="K110"/>
  <c r="J110"/>
  <c r="I110"/>
  <c r="H110"/>
  <c r="M107"/>
  <c r="L107"/>
  <c r="K107"/>
  <c r="J107"/>
  <c r="I107"/>
  <c r="H107"/>
  <c r="M105"/>
  <c r="L105"/>
  <c r="K105"/>
  <c r="J105"/>
  <c r="I105"/>
  <c r="H105"/>
  <c r="M102"/>
  <c r="L102"/>
  <c r="K102"/>
  <c r="J102"/>
  <c r="I102"/>
  <c r="H102"/>
  <c r="H99"/>
  <c r="M95"/>
  <c r="M111" s="1"/>
  <c r="L95"/>
  <c r="L111" s="1"/>
  <c r="K95"/>
  <c r="K111" s="1"/>
  <c r="J95"/>
  <c r="J111" s="1"/>
  <c r="I95"/>
  <c r="I111" s="1"/>
  <c r="H95"/>
  <c r="H111" s="1"/>
  <c r="M90"/>
  <c r="L90"/>
  <c r="K90"/>
  <c r="J90"/>
  <c r="I90"/>
  <c r="H90"/>
  <c r="M88"/>
  <c r="L88"/>
  <c r="K88"/>
  <c r="J88"/>
  <c r="I88"/>
  <c r="H88"/>
  <c r="M85"/>
  <c r="L85"/>
  <c r="K85"/>
  <c r="J85"/>
  <c r="I85"/>
  <c r="H85"/>
  <c r="M82"/>
  <c r="M91" s="1"/>
  <c r="L82"/>
  <c r="L91" s="1"/>
  <c r="K82"/>
  <c r="K91" s="1"/>
  <c r="J82"/>
  <c r="J91" s="1"/>
  <c r="I82"/>
  <c r="I91" s="1"/>
  <c r="H82"/>
  <c r="H91" s="1"/>
  <c r="M76"/>
  <c r="L76"/>
  <c r="K76"/>
  <c r="J76"/>
  <c r="I76"/>
  <c r="H76"/>
  <c r="M73"/>
  <c r="L73"/>
  <c r="K73"/>
  <c r="J73"/>
  <c r="I73"/>
  <c r="H73"/>
  <c r="M71"/>
  <c r="L71"/>
  <c r="K71"/>
  <c r="J71"/>
  <c r="I71"/>
  <c r="H71"/>
  <c r="M69"/>
  <c r="M77" s="1"/>
  <c r="L69"/>
  <c r="L77" s="1"/>
  <c r="K69"/>
  <c r="K77" s="1"/>
  <c r="J69"/>
  <c r="J77" s="1"/>
  <c r="I69"/>
  <c r="I77" s="1"/>
  <c r="H69"/>
  <c r="H77" s="1"/>
  <c r="M64"/>
  <c r="L64"/>
  <c r="K64"/>
  <c r="J64"/>
  <c r="I64"/>
  <c r="H64"/>
  <c r="M61"/>
  <c r="L61"/>
  <c r="K61"/>
  <c r="J61"/>
  <c r="I61"/>
  <c r="H61"/>
  <c r="M59"/>
  <c r="L59"/>
  <c r="K59"/>
  <c r="J59"/>
  <c r="I59"/>
  <c r="H59"/>
  <c r="M56"/>
  <c r="L56"/>
  <c r="K56"/>
  <c r="J56"/>
  <c r="I56"/>
  <c r="H56"/>
  <c r="M54"/>
  <c r="L54"/>
  <c r="K54"/>
  <c r="J54"/>
  <c r="I54"/>
  <c r="H54"/>
  <c r="M51"/>
  <c r="L51"/>
  <c r="L65" s="1"/>
  <c r="K51"/>
  <c r="J51"/>
  <c r="I51"/>
  <c r="H51"/>
  <c r="H65" s="1"/>
  <c r="M48"/>
  <c r="M65" s="1"/>
  <c r="L48"/>
  <c r="K48"/>
  <c r="K65" s="1"/>
  <c r="J48"/>
  <c r="J65" s="1"/>
  <c r="I48"/>
  <c r="I65" s="1"/>
  <c r="H48"/>
  <c r="M42"/>
  <c r="L42"/>
  <c r="K42"/>
  <c r="J42"/>
  <c r="I42"/>
  <c r="H42"/>
  <c r="M40"/>
  <c r="L40"/>
  <c r="K40"/>
  <c r="J40"/>
  <c r="I40"/>
  <c r="H40"/>
  <c r="M38"/>
  <c r="L38"/>
  <c r="K38"/>
  <c r="J38"/>
  <c r="I38"/>
  <c r="H38"/>
  <c r="M34"/>
  <c r="L34"/>
  <c r="K34"/>
  <c r="J34"/>
  <c r="I34"/>
  <c r="H34"/>
  <c r="M32"/>
  <c r="L32"/>
  <c r="K32"/>
  <c r="J32"/>
  <c r="I32"/>
  <c r="H32"/>
  <c r="M28"/>
  <c r="L28"/>
  <c r="K28"/>
  <c r="J28"/>
  <c r="I28"/>
  <c r="H28"/>
  <c r="M24"/>
  <c r="L24"/>
  <c r="K24"/>
  <c r="J24"/>
  <c r="I24"/>
  <c r="H24"/>
  <c r="M21"/>
  <c r="L21"/>
  <c r="K21"/>
  <c r="J21"/>
  <c r="I21"/>
  <c r="H21"/>
  <c r="M16"/>
  <c r="L16"/>
  <c r="K16"/>
  <c r="J16"/>
  <c r="I16"/>
  <c r="H16"/>
  <c r="M12"/>
  <c r="M43" s="1"/>
  <c r="M112" s="1"/>
  <c r="M113" s="1"/>
  <c r="L12"/>
  <c r="L43" s="1"/>
  <c r="K12"/>
  <c r="K43" s="1"/>
  <c r="K112" s="1"/>
  <c r="K113" s="1"/>
  <c r="J12"/>
  <c r="J43" s="1"/>
  <c r="J112" s="1"/>
  <c r="J113" s="1"/>
  <c r="I12"/>
  <c r="I43" s="1"/>
  <c r="I112" s="1"/>
  <c r="I113" s="1"/>
  <c r="H12"/>
  <c r="H43" s="1"/>
  <c r="H112" s="1"/>
  <c r="H113" s="1"/>
  <c r="H180" i="12"/>
  <c r="H187" s="1"/>
  <c r="H174"/>
  <c r="K163"/>
  <c r="J163"/>
  <c r="I163"/>
  <c r="H163"/>
  <c r="K160"/>
  <c r="J160"/>
  <c r="I160"/>
  <c r="H160"/>
  <c r="K157"/>
  <c r="J157"/>
  <c r="I157"/>
  <c r="H157"/>
  <c r="K154"/>
  <c r="J154"/>
  <c r="I154"/>
  <c r="H154"/>
  <c r="K152"/>
  <c r="J152"/>
  <c r="I152"/>
  <c r="H152"/>
  <c r="K149"/>
  <c r="J149"/>
  <c r="I149"/>
  <c r="H149"/>
  <c r="K147"/>
  <c r="J147"/>
  <c r="I147"/>
  <c r="H147"/>
  <c r="H145"/>
  <c r="K143"/>
  <c r="J143"/>
  <c r="I143"/>
  <c r="H143"/>
  <c r="M141"/>
  <c r="L141"/>
  <c r="K141"/>
  <c r="J141"/>
  <c r="I141"/>
  <c r="H141"/>
  <c r="M137"/>
  <c r="L137"/>
  <c r="K137"/>
  <c r="J137"/>
  <c r="I137"/>
  <c r="H137"/>
  <c r="M134"/>
  <c r="L134"/>
  <c r="K134"/>
  <c r="J134"/>
  <c r="I134"/>
  <c r="H134"/>
  <c r="M131"/>
  <c r="L131"/>
  <c r="K131"/>
  <c r="J131"/>
  <c r="I131"/>
  <c r="H131"/>
  <c r="M128"/>
  <c r="L128"/>
  <c r="K128"/>
  <c r="J128"/>
  <c r="I128"/>
  <c r="H128"/>
  <c r="M125"/>
  <c r="L125"/>
  <c r="K125"/>
  <c r="J125"/>
  <c r="I125"/>
  <c r="H125"/>
  <c r="M123"/>
  <c r="L123"/>
  <c r="K123"/>
  <c r="I123"/>
  <c r="H123"/>
  <c r="M121"/>
  <c r="L121"/>
  <c r="K121"/>
  <c r="J121"/>
  <c r="I121"/>
  <c r="H121"/>
  <c r="M119"/>
  <c r="L119"/>
  <c r="K119"/>
  <c r="J119"/>
  <c r="I119"/>
  <c r="H119"/>
  <c r="M116"/>
  <c r="L116"/>
  <c r="K116"/>
  <c r="J116"/>
  <c r="I116"/>
  <c r="H116"/>
  <c r="M114"/>
  <c r="L114"/>
  <c r="K114"/>
  <c r="J114"/>
  <c r="I114"/>
  <c r="H114"/>
  <c r="M111"/>
  <c r="L111"/>
  <c r="K111"/>
  <c r="J111"/>
  <c r="I111"/>
  <c r="H111"/>
  <c r="M109"/>
  <c r="L109"/>
  <c r="K109"/>
  <c r="J109"/>
  <c r="I109"/>
  <c r="H109"/>
  <c r="M105"/>
  <c r="L105"/>
  <c r="K105"/>
  <c r="J105"/>
  <c r="I105"/>
  <c r="H105"/>
  <c r="M100"/>
  <c r="L100"/>
  <c r="K100"/>
  <c r="J100"/>
  <c r="I100"/>
  <c r="H100"/>
  <c r="M96"/>
  <c r="L96"/>
  <c r="K96"/>
  <c r="J96"/>
  <c r="I96"/>
  <c r="H96"/>
  <c r="M92"/>
  <c r="L92"/>
  <c r="J92"/>
  <c r="I92"/>
  <c r="H92"/>
  <c r="M88"/>
  <c r="L88"/>
  <c r="K88"/>
  <c r="J88"/>
  <c r="I88"/>
  <c r="H88"/>
  <c r="M83"/>
  <c r="L83"/>
  <c r="K83"/>
  <c r="J83"/>
  <c r="I83"/>
  <c r="H83"/>
  <c r="M79"/>
  <c r="L79"/>
  <c r="K79"/>
  <c r="J79"/>
  <c r="I79"/>
  <c r="H79"/>
  <c r="M76"/>
  <c r="L76"/>
  <c r="K76"/>
  <c r="J76"/>
  <c r="I76"/>
  <c r="H76"/>
  <c r="M73"/>
  <c r="M164" s="1"/>
  <c r="L73"/>
  <c r="L164" s="1"/>
  <c r="K73"/>
  <c r="K164" s="1"/>
  <c r="J73"/>
  <c r="J164" s="1"/>
  <c r="I73"/>
  <c r="I164" s="1"/>
  <c r="H73"/>
  <c r="H164" s="1"/>
  <c r="M69"/>
  <c r="M70" s="1"/>
  <c r="L69"/>
  <c r="K69"/>
  <c r="K70" s="1"/>
  <c r="J69"/>
  <c r="J70" s="1"/>
  <c r="I69"/>
  <c r="I70" s="1"/>
  <c r="H69"/>
  <c r="M67"/>
  <c r="L67"/>
  <c r="H67"/>
  <c r="M65"/>
  <c r="L65"/>
  <c r="K65"/>
  <c r="J65"/>
  <c r="I65"/>
  <c r="H65"/>
  <c r="M62"/>
  <c r="L62"/>
  <c r="K62"/>
  <c r="J62"/>
  <c r="I62"/>
  <c r="H62"/>
  <c r="M58"/>
  <c r="L58"/>
  <c r="K58"/>
  <c r="J58"/>
  <c r="I58"/>
  <c r="H58"/>
  <c r="M56"/>
  <c r="L56"/>
  <c r="K56"/>
  <c r="J56"/>
  <c r="I56"/>
  <c r="H56"/>
  <c r="M54"/>
  <c r="L54"/>
  <c r="K54"/>
  <c r="J54"/>
  <c r="I54"/>
  <c r="H54"/>
  <c r="M52"/>
  <c r="L52"/>
  <c r="K52"/>
  <c r="J52"/>
  <c r="I52"/>
  <c r="H52"/>
  <c r="M50"/>
  <c r="L50"/>
  <c r="K50"/>
  <c r="J50"/>
  <c r="I50"/>
  <c r="H50"/>
  <c r="M47"/>
  <c r="L47"/>
  <c r="K47"/>
  <c r="J47"/>
  <c r="I47"/>
  <c r="H47"/>
  <c r="M45"/>
  <c r="L45"/>
  <c r="L70" s="1"/>
  <c r="K45"/>
  <c r="J45"/>
  <c r="I45"/>
  <c r="H45"/>
  <c r="M43"/>
  <c r="L43"/>
  <c r="K43"/>
  <c r="J43"/>
  <c r="I43"/>
  <c r="H43"/>
  <c r="H70" s="1"/>
  <c r="K38"/>
  <c r="I38"/>
  <c r="H38"/>
  <c r="M36"/>
  <c r="L36"/>
  <c r="K36"/>
  <c r="J36"/>
  <c r="I36"/>
  <c r="H36"/>
  <c r="M33"/>
  <c r="L33"/>
  <c r="K33"/>
  <c r="J33"/>
  <c r="I33"/>
  <c r="H33"/>
  <c r="M30"/>
  <c r="L30"/>
  <c r="K30"/>
  <c r="J30"/>
  <c r="I30"/>
  <c r="H30"/>
  <c r="M25"/>
  <c r="L25"/>
  <c r="K25"/>
  <c r="J25"/>
  <c r="J39" s="1"/>
  <c r="I25"/>
  <c r="H25"/>
  <c r="M23"/>
  <c r="M39" s="1"/>
  <c r="L23"/>
  <c r="L39" s="1"/>
  <c r="K23"/>
  <c r="K39" s="1"/>
  <c r="J23"/>
  <c r="I23"/>
  <c r="I39" s="1"/>
  <c r="H23"/>
  <c r="H39" s="1"/>
  <c r="M19"/>
  <c r="L19"/>
  <c r="K19"/>
  <c r="I19"/>
  <c r="H19"/>
  <c r="M16"/>
  <c r="L16"/>
  <c r="K16"/>
  <c r="J16"/>
  <c r="I16"/>
  <c r="H16"/>
  <c r="M14"/>
  <c r="L14"/>
  <c r="K14"/>
  <c r="K20" s="1"/>
  <c r="J14"/>
  <c r="I14"/>
  <c r="H14"/>
  <c r="M11"/>
  <c r="M20" s="1"/>
  <c r="L11"/>
  <c r="L20" s="1"/>
  <c r="K11"/>
  <c r="J11"/>
  <c r="J20" s="1"/>
  <c r="I11"/>
  <c r="I20" s="1"/>
  <c r="H11"/>
  <c r="H20" s="1"/>
  <c r="I51" i="11"/>
  <c r="I58" s="1"/>
  <c r="I45"/>
  <c r="M34"/>
  <c r="M36" s="1"/>
  <c r="L34"/>
  <c r="L36" s="1"/>
  <c r="K34"/>
  <c r="J34"/>
  <c r="J36" s="1"/>
  <c r="J37" s="1"/>
  <c r="J38" s="1"/>
  <c r="I34"/>
  <c r="I36" s="1"/>
  <c r="H34"/>
  <c r="H36" s="1"/>
  <c r="M32"/>
  <c r="L32"/>
  <c r="K32"/>
  <c r="K36" s="1"/>
  <c r="K37" s="1"/>
  <c r="K38" s="1"/>
  <c r="I32"/>
  <c r="H32"/>
  <c r="M29"/>
  <c r="L29"/>
  <c r="K29"/>
  <c r="I29"/>
  <c r="H29"/>
  <c r="M26"/>
  <c r="L26"/>
  <c r="K26"/>
  <c r="I26"/>
  <c r="H26"/>
  <c r="M24"/>
  <c r="L24"/>
  <c r="K24"/>
  <c r="J24"/>
  <c r="I24"/>
  <c r="H24"/>
  <c r="J20"/>
  <c r="M19"/>
  <c r="L19"/>
  <c r="K19"/>
  <c r="K20" s="1"/>
  <c r="I19"/>
  <c r="I20" s="1"/>
  <c r="H19"/>
  <c r="M16"/>
  <c r="L16"/>
  <c r="L20" s="1"/>
  <c r="K16"/>
  <c r="I16"/>
  <c r="H16"/>
  <c r="M13"/>
  <c r="M20" s="1"/>
  <c r="L13"/>
  <c r="K13"/>
  <c r="I13"/>
  <c r="H13"/>
  <c r="H20" s="1"/>
  <c r="M11"/>
  <c r="L11"/>
  <c r="K11"/>
  <c r="I11"/>
  <c r="H11"/>
  <c r="H53" i="10"/>
  <c r="H59" s="1"/>
  <c r="H47"/>
  <c r="M41"/>
  <c r="L41"/>
  <c r="L42" s="1"/>
  <c r="L43" s="1"/>
  <c r="M40"/>
  <c r="L40"/>
  <c r="K40"/>
  <c r="I40"/>
  <c r="H40"/>
  <c r="K39"/>
  <c r="J39"/>
  <c r="J41" s="1"/>
  <c r="I39"/>
  <c r="H39"/>
  <c r="H41" s="1"/>
  <c r="K37"/>
  <c r="J37"/>
  <c r="I37"/>
  <c r="H37"/>
  <c r="K35"/>
  <c r="I35"/>
  <c r="H35"/>
  <c r="K32"/>
  <c r="K41" s="1"/>
  <c r="I32"/>
  <c r="I41" s="1"/>
  <c r="H32"/>
  <c r="M28"/>
  <c r="M42" s="1"/>
  <c r="M43" s="1"/>
  <c r="L28"/>
  <c r="H28"/>
  <c r="M27"/>
  <c r="L27"/>
  <c r="K27"/>
  <c r="K28" s="1"/>
  <c r="I27"/>
  <c r="I28" s="1"/>
  <c r="H27"/>
  <c r="K25"/>
  <c r="J25"/>
  <c r="J28" s="1"/>
  <c r="I25"/>
  <c r="M19"/>
  <c r="L19"/>
  <c r="J19"/>
  <c r="K18"/>
  <c r="K19" s="1"/>
  <c r="I18"/>
  <c r="I19" s="1"/>
  <c r="H18"/>
  <c r="H19" s="1"/>
  <c r="H15"/>
  <c r="H44" i="9"/>
  <c r="H50" s="1"/>
  <c r="H38"/>
  <c r="J24"/>
  <c r="M23"/>
  <c r="L23"/>
  <c r="L24" s="1"/>
  <c r="K23"/>
  <c r="I23"/>
  <c r="H23"/>
  <c r="M20"/>
  <c r="L20"/>
  <c r="K20"/>
  <c r="K24" s="1"/>
  <c r="I20"/>
  <c r="H20"/>
  <c r="M17"/>
  <c r="L17"/>
  <c r="K17"/>
  <c r="I17"/>
  <c r="H17"/>
  <c r="L13"/>
  <c r="K13"/>
  <c r="M12"/>
  <c r="M13" s="1"/>
  <c r="L12"/>
  <c r="K12"/>
  <c r="I12"/>
  <c r="I13" s="1"/>
  <c r="H12"/>
  <c r="H13" s="1"/>
  <c r="H54" i="8"/>
  <c r="H60" s="1"/>
  <c r="H48"/>
  <c r="M30"/>
  <c r="M31" s="1"/>
  <c r="L30"/>
  <c r="L31" s="1"/>
  <c r="K30"/>
  <c r="I30"/>
  <c r="I31" s="1"/>
  <c r="H30"/>
  <c r="H31" s="1"/>
  <c r="M28"/>
  <c r="L28"/>
  <c r="K28"/>
  <c r="I28"/>
  <c r="H28"/>
  <c r="M26"/>
  <c r="L26"/>
  <c r="K26"/>
  <c r="I26"/>
  <c r="H26"/>
  <c r="M24"/>
  <c r="L24"/>
  <c r="K24"/>
  <c r="J24"/>
  <c r="I24"/>
  <c r="H24"/>
  <c r="M22"/>
  <c r="L22"/>
  <c r="K22"/>
  <c r="K31" s="1"/>
  <c r="K32" s="1"/>
  <c r="K33" s="1"/>
  <c r="J22"/>
  <c r="J31" s="1"/>
  <c r="J32" s="1"/>
  <c r="J33" s="1"/>
  <c r="I22"/>
  <c r="H22"/>
  <c r="M19"/>
  <c r="L19"/>
  <c r="K19"/>
  <c r="I19"/>
  <c r="H19"/>
  <c r="M16"/>
  <c r="L16"/>
  <c r="K16"/>
  <c r="J16"/>
  <c r="I16"/>
  <c r="H16"/>
  <c r="K12"/>
  <c r="M11"/>
  <c r="M12" s="1"/>
  <c r="L11"/>
  <c r="L12" s="1"/>
  <c r="K11"/>
  <c r="J11"/>
  <c r="J12" s="1"/>
  <c r="I11"/>
  <c r="I12" s="1"/>
  <c r="H11"/>
  <c r="H12" s="1"/>
  <c r="H56" i="7"/>
  <c r="H62" s="1"/>
  <c r="H50"/>
  <c r="M46"/>
  <c r="I46"/>
  <c r="M44"/>
  <c r="L44"/>
  <c r="L46" s="1"/>
  <c r="K44"/>
  <c r="K46" s="1"/>
  <c r="J44"/>
  <c r="J46" s="1"/>
  <c r="I44"/>
  <c r="H44"/>
  <c r="H46" s="1"/>
  <c r="M39"/>
  <c r="I39"/>
  <c r="M38"/>
  <c r="L38"/>
  <c r="K38"/>
  <c r="I38"/>
  <c r="H38"/>
  <c r="M36"/>
  <c r="L36"/>
  <c r="L39" s="1"/>
  <c r="K36"/>
  <c r="K39" s="1"/>
  <c r="J36"/>
  <c r="J39" s="1"/>
  <c r="I36"/>
  <c r="H36"/>
  <c r="H39" s="1"/>
  <c r="J29"/>
  <c r="M28"/>
  <c r="M29" s="1"/>
  <c r="L28"/>
  <c r="L29" s="1"/>
  <c r="K28"/>
  <c r="K29" s="1"/>
  <c r="I28"/>
  <c r="H28"/>
  <c r="H29" s="1"/>
  <c r="M26"/>
  <c r="L26"/>
  <c r="K26"/>
  <c r="I26"/>
  <c r="H26"/>
  <c r="M24"/>
  <c r="L24"/>
  <c r="K24"/>
  <c r="I24"/>
  <c r="I29" s="1"/>
  <c r="H24"/>
  <c r="M21"/>
  <c r="L21"/>
  <c r="K21"/>
  <c r="I21"/>
  <c r="H21"/>
  <c r="M19"/>
  <c r="L19"/>
  <c r="K19"/>
  <c r="I19"/>
  <c r="H19"/>
  <c r="M16"/>
  <c r="L16"/>
  <c r="K16"/>
  <c r="I16"/>
  <c r="H16"/>
  <c r="M14"/>
  <c r="L14"/>
  <c r="K14"/>
  <c r="I14"/>
  <c r="H14"/>
  <c r="M11"/>
  <c r="L11"/>
  <c r="K11"/>
  <c r="I11"/>
  <c r="H87" i="6"/>
  <c r="M67"/>
  <c r="L67"/>
  <c r="K67"/>
  <c r="J67"/>
  <c r="J68" s="1"/>
  <c r="I67"/>
  <c r="H67"/>
  <c r="M65"/>
  <c r="L65"/>
  <c r="K65"/>
  <c r="K68" s="1"/>
  <c r="I65"/>
  <c r="H65"/>
  <c r="M63"/>
  <c r="M68" s="1"/>
  <c r="L63"/>
  <c r="L68" s="1"/>
  <c r="K63"/>
  <c r="I63"/>
  <c r="I68" s="1"/>
  <c r="H63"/>
  <c r="H68" s="1"/>
  <c r="I60"/>
  <c r="M59"/>
  <c r="L59"/>
  <c r="K59"/>
  <c r="I59"/>
  <c r="H59"/>
  <c r="M57"/>
  <c r="L57"/>
  <c r="K57"/>
  <c r="I57"/>
  <c r="H57"/>
  <c r="M55"/>
  <c r="M60" s="1"/>
  <c r="L55"/>
  <c r="K55"/>
  <c r="I55"/>
  <c r="H55"/>
  <c r="M53"/>
  <c r="L53"/>
  <c r="L60" s="1"/>
  <c r="K53"/>
  <c r="K60" s="1"/>
  <c r="J53"/>
  <c r="J60" s="1"/>
  <c r="I53"/>
  <c r="H53"/>
  <c r="H60" s="1"/>
  <c r="M49"/>
  <c r="L49"/>
  <c r="K49"/>
  <c r="J49"/>
  <c r="I49"/>
  <c r="H49"/>
  <c r="M47"/>
  <c r="L47"/>
  <c r="L50" s="1"/>
  <c r="K47"/>
  <c r="J47"/>
  <c r="I47"/>
  <c r="H47"/>
  <c r="H50" s="1"/>
  <c r="M45"/>
  <c r="L45"/>
  <c r="K45"/>
  <c r="I45"/>
  <c r="H45"/>
  <c r="M43"/>
  <c r="L43"/>
  <c r="K43"/>
  <c r="J43"/>
  <c r="I43"/>
  <c r="H43"/>
  <c r="M41"/>
  <c r="M50" s="1"/>
  <c r="L41"/>
  <c r="K41"/>
  <c r="J41"/>
  <c r="I41"/>
  <c r="I50" s="1"/>
  <c r="H41"/>
  <c r="M39"/>
  <c r="L39"/>
  <c r="K39"/>
  <c r="K50" s="1"/>
  <c r="J39"/>
  <c r="J50" s="1"/>
  <c r="I39"/>
  <c r="H39"/>
  <c r="M35"/>
  <c r="L35"/>
  <c r="L36" s="1"/>
  <c r="K35"/>
  <c r="K36" s="1"/>
  <c r="J35"/>
  <c r="I35"/>
  <c r="H35"/>
  <c r="H36" s="1"/>
  <c r="M33"/>
  <c r="M36" s="1"/>
  <c r="L33"/>
  <c r="K33"/>
  <c r="J33"/>
  <c r="J36" s="1"/>
  <c r="I33"/>
  <c r="I36" s="1"/>
  <c r="H33"/>
  <c r="M31"/>
  <c r="L31"/>
  <c r="K31"/>
  <c r="J31"/>
  <c r="I31"/>
  <c r="H31"/>
  <c r="M29"/>
  <c r="L29"/>
  <c r="K29"/>
  <c r="J29"/>
  <c r="I29"/>
  <c r="H29"/>
  <c r="M25"/>
  <c r="L25"/>
  <c r="K25"/>
  <c r="J25"/>
  <c r="I25"/>
  <c r="H25"/>
  <c r="M22"/>
  <c r="L22"/>
  <c r="K22"/>
  <c r="J22"/>
  <c r="I22"/>
  <c r="H22"/>
  <c r="K17"/>
  <c r="K18" s="1"/>
  <c r="J17"/>
  <c r="J18" s="1"/>
  <c r="I17"/>
  <c r="I18" s="1"/>
  <c r="H17"/>
  <c r="H18" s="1"/>
  <c r="M15"/>
  <c r="M18" s="1"/>
  <c r="L15"/>
  <c r="K15"/>
  <c r="J15"/>
  <c r="I15"/>
  <c r="H15"/>
  <c r="M13"/>
  <c r="L13"/>
  <c r="L18" s="1"/>
  <c r="K13"/>
  <c r="J13"/>
  <c r="I13"/>
  <c r="H13"/>
  <c r="M11"/>
  <c r="L11"/>
  <c r="K11"/>
  <c r="J11"/>
  <c r="I11"/>
  <c r="H11"/>
  <c r="H79" i="5"/>
  <c r="H73"/>
  <c r="H67"/>
  <c r="K58"/>
  <c r="K59" s="1"/>
  <c r="J58"/>
  <c r="J59" s="1"/>
  <c r="I58"/>
  <c r="I59" s="1"/>
  <c r="H58"/>
  <c r="H59" s="1"/>
  <c r="K56"/>
  <c r="J56"/>
  <c r="I56"/>
  <c r="H56"/>
  <c r="L53"/>
  <c r="H53"/>
  <c r="M52"/>
  <c r="M53" s="1"/>
  <c r="L52"/>
  <c r="K52"/>
  <c r="I52"/>
  <c r="I53" s="1"/>
  <c r="H52"/>
  <c r="M49"/>
  <c r="L49"/>
  <c r="K49"/>
  <c r="J49"/>
  <c r="I49"/>
  <c r="H49"/>
  <c r="K47"/>
  <c r="K53" s="1"/>
  <c r="J47"/>
  <c r="J53" s="1"/>
  <c r="I47"/>
  <c r="H47"/>
  <c r="M40"/>
  <c r="L40"/>
  <c r="K40"/>
  <c r="I40"/>
  <c r="H40"/>
  <c r="M38"/>
  <c r="L38"/>
  <c r="K38"/>
  <c r="I38"/>
  <c r="H38"/>
  <c r="M36"/>
  <c r="M41" s="1"/>
  <c r="L36"/>
  <c r="L41" s="1"/>
  <c r="K36"/>
  <c r="K41" s="1"/>
  <c r="J36"/>
  <c r="J41" s="1"/>
  <c r="I36"/>
  <c r="I41" s="1"/>
  <c r="H36"/>
  <c r="H41" s="1"/>
  <c r="M31"/>
  <c r="L31"/>
  <c r="K31"/>
  <c r="J31"/>
  <c r="I31"/>
  <c r="H31"/>
  <c r="M27"/>
  <c r="L27"/>
  <c r="K27"/>
  <c r="K32" s="1"/>
  <c r="K61" s="1"/>
  <c r="I27"/>
  <c r="H27"/>
  <c r="M24"/>
  <c r="L24"/>
  <c r="L32" s="1"/>
  <c r="L61" s="1"/>
  <c r="K24"/>
  <c r="I24"/>
  <c r="I32" s="1"/>
  <c r="I61" s="1"/>
  <c r="H24"/>
  <c r="H32" s="1"/>
  <c r="H61" s="1"/>
  <c r="M22"/>
  <c r="L22"/>
  <c r="K22"/>
  <c r="I22"/>
  <c r="H22"/>
  <c r="M20"/>
  <c r="M32" s="1"/>
  <c r="M61" s="1"/>
  <c r="L20"/>
  <c r="K20"/>
  <c r="J20"/>
  <c r="J32" s="1"/>
  <c r="J61" s="1"/>
  <c r="I20"/>
  <c r="H20"/>
  <c r="M16"/>
  <c r="L16"/>
  <c r="K16"/>
  <c r="I16"/>
  <c r="H16"/>
  <c r="M14"/>
  <c r="L14"/>
  <c r="K14"/>
  <c r="I14"/>
  <c r="H14"/>
  <c r="M11"/>
  <c r="L11"/>
  <c r="K11"/>
  <c r="I11"/>
  <c r="H11"/>
  <c r="H59" i="4"/>
  <c r="H66" s="1"/>
  <c r="M45"/>
  <c r="L45"/>
  <c r="K45"/>
  <c r="J45"/>
  <c r="I45"/>
  <c r="I43"/>
  <c r="H43"/>
  <c r="M42"/>
  <c r="L42"/>
  <c r="K42"/>
  <c r="J42"/>
  <c r="I42"/>
  <c r="H42"/>
  <c r="M36"/>
  <c r="L36"/>
  <c r="K36"/>
  <c r="I36"/>
  <c r="H36"/>
  <c r="M33"/>
  <c r="L33"/>
  <c r="K33"/>
  <c r="J33"/>
  <c r="I33"/>
  <c r="H33"/>
  <c r="M31"/>
  <c r="M37" s="1"/>
  <c r="M43" s="1"/>
  <c r="L31"/>
  <c r="L37" s="1"/>
  <c r="L43" s="1"/>
  <c r="K31"/>
  <c r="K37" s="1"/>
  <c r="K43" s="1"/>
  <c r="J31"/>
  <c r="J37" s="1"/>
  <c r="J43" s="1"/>
  <c r="H31"/>
  <c r="H37" s="1"/>
  <c r="M27"/>
  <c r="J27"/>
  <c r="I27"/>
  <c r="I46" s="1"/>
  <c r="M26"/>
  <c r="L26"/>
  <c r="L27" s="1"/>
  <c r="K26"/>
  <c r="K27" s="1"/>
  <c r="J26"/>
  <c r="I26"/>
  <c r="H26"/>
  <c r="H27" s="1"/>
  <c r="M25"/>
  <c r="L25"/>
  <c r="K25"/>
  <c r="J25"/>
  <c r="H25"/>
  <c r="M19"/>
  <c r="L19"/>
  <c r="L46" s="1"/>
  <c r="I19"/>
  <c r="K18"/>
  <c r="K19" s="1"/>
  <c r="K46" s="1"/>
  <c r="J18"/>
  <c r="J19" s="1"/>
  <c r="J46" s="1"/>
  <c r="K17"/>
  <c r="H17"/>
  <c r="M14"/>
  <c r="L14"/>
  <c r="K14"/>
  <c r="I14"/>
  <c r="H14"/>
  <c r="M11"/>
  <c r="K11"/>
  <c r="I11"/>
  <c r="H11"/>
  <c r="H18" s="1"/>
  <c r="H19" s="1"/>
  <c r="H46" s="1"/>
  <c r="M31" i="18" l="1"/>
  <c r="I31"/>
  <c r="H31"/>
  <c r="J62" i="16"/>
  <c r="J63" s="1"/>
  <c r="M62"/>
  <c r="M63" s="1"/>
  <c r="L62"/>
  <c r="L63" s="1"/>
  <c r="K62"/>
  <c r="K63" s="1"/>
  <c r="I62"/>
  <c r="I63" s="1"/>
  <c r="K48" i="15"/>
  <c r="J48"/>
  <c r="H80"/>
  <c r="H83" s="1"/>
  <c r="L80"/>
  <c r="L83" s="1"/>
  <c r="I48"/>
  <c r="M48"/>
  <c r="K80"/>
  <c r="I80"/>
  <c r="M80"/>
  <c r="H79"/>
  <c r="J77"/>
  <c r="J80" s="1"/>
  <c r="H78"/>
  <c r="L78"/>
  <c r="L79" s="1"/>
  <c r="K78"/>
  <c r="L112" i="13"/>
  <c r="L113" s="1"/>
  <c r="H165" i="12"/>
  <c r="H166" s="1"/>
  <c r="L165"/>
  <c r="L166" s="1"/>
  <c r="K165"/>
  <c r="K166" s="1"/>
  <c r="J165"/>
  <c r="J166" s="1"/>
  <c r="I165"/>
  <c r="I166" s="1"/>
  <c r="M165"/>
  <c r="M166" s="1"/>
  <c r="I37" i="11"/>
  <c r="I38" s="1"/>
  <c r="M37"/>
  <c r="M38" s="1"/>
  <c r="H37"/>
  <c r="H38" s="1"/>
  <c r="L37"/>
  <c r="L38" s="1"/>
  <c r="K42" i="10"/>
  <c r="K43" s="1"/>
  <c r="H42"/>
  <c r="H43" s="1"/>
  <c r="I42"/>
  <c r="I43" s="1"/>
  <c r="J42"/>
  <c r="J43" s="1"/>
  <c r="I24" i="9"/>
  <c r="H24"/>
  <c r="M24"/>
  <c r="I32" i="8"/>
  <c r="I33" s="1"/>
  <c r="H32"/>
  <c r="H33" s="1"/>
  <c r="M32"/>
  <c r="M33" s="1"/>
  <c r="L32"/>
  <c r="L33" s="1"/>
  <c r="H47" i="7"/>
  <c r="L47"/>
  <c r="K47"/>
  <c r="M47"/>
  <c r="J47"/>
  <c r="I47"/>
  <c r="H69" i="6"/>
  <c r="H70" s="1"/>
  <c r="H81" s="1"/>
  <c r="H94" s="1"/>
  <c r="M69"/>
  <c r="M70" s="1"/>
  <c r="J69"/>
  <c r="J70" s="1"/>
  <c r="L69"/>
  <c r="L70" s="1"/>
  <c r="K69"/>
  <c r="K70" s="1"/>
  <c r="I69"/>
  <c r="I70" s="1"/>
  <c r="J60" i="5"/>
  <c r="M60"/>
  <c r="I60"/>
  <c r="H60"/>
  <c r="L60"/>
  <c r="K60"/>
  <c r="M46" i="4"/>
  <c r="M83" i="15" l="1"/>
  <c r="I83"/>
  <c r="I40" i="2" l="1"/>
  <c r="J40"/>
  <c r="I45"/>
  <c r="J45"/>
  <c r="I56"/>
  <c r="J56"/>
  <c r="I55"/>
  <c r="J55"/>
  <c r="I53"/>
  <c r="J53"/>
  <c r="K53"/>
  <c r="I51"/>
  <c r="J51"/>
  <c r="I49"/>
  <c r="J49"/>
  <c r="I47"/>
  <c r="J47"/>
  <c r="I42"/>
  <c r="J42"/>
  <c r="K40"/>
  <c r="I38"/>
  <c r="J38"/>
  <c r="I36"/>
  <c r="J36"/>
  <c r="I34"/>
  <c r="J34"/>
  <c r="I32"/>
  <c r="J32"/>
  <c r="I29"/>
  <c r="J29"/>
  <c r="I13"/>
  <c r="J13"/>
  <c r="K13"/>
  <c r="H92"/>
  <c r="I82"/>
  <c r="J82"/>
  <c r="K82"/>
  <c r="L82"/>
  <c r="M82"/>
  <c r="I80"/>
  <c r="J80"/>
  <c r="K80"/>
  <c r="L80"/>
  <c r="M80"/>
  <c r="H80"/>
  <c r="I16"/>
  <c r="J16"/>
  <c r="K16"/>
  <c r="L16"/>
  <c r="M16"/>
  <c r="H16"/>
  <c r="H18"/>
  <c r="I18"/>
  <c r="J18"/>
  <c r="K18"/>
  <c r="L18"/>
  <c r="M18"/>
  <c r="M53"/>
  <c r="L53"/>
  <c r="H53"/>
  <c r="H13"/>
  <c r="J65"/>
  <c r="H64"/>
  <c r="H65" s="1"/>
  <c r="I24"/>
  <c r="I20"/>
  <c r="I22"/>
  <c r="J24"/>
  <c r="J20"/>
  <c r="J22"/>
  <c r="K24"/>
  <c r="K20"/>
  <c r="K22"/>
  <c r="L24"/>
  <c r="L13"/>
  <c r="L20"/>
  <c r="L22"/>
  <c r="M24"/>
  <c r="M13"/>
  <c r="M20"/>
  <c r="M22"/>
  <c r="H24"/>
  <c r="H20"/>
  <c r="H22"/>
  <c r="I64"/>
  <c r="I65" s="1"/>
  <c r="K64"/>
  <c r="K65" s="1"/>
  <c r="L64"/>
  <c r="L65" s="1"/>
  <c r="M64"/>
  <c r="M65" s="1"/>
  <c r="M45"/>
  <c r="L45"/>
  <c r="H60"/>
  <c r="H61" s="1"/>
  <c r="H29"/>
  <c r="H32"/>
  <c r="H34"/>
  <c r="H36"/>
  <c r="H38"/>
  <c r="H40"/>
  <c r="H42"/>
  <c r="H45"/>
  <c r="H47"/>
  <c r="H49"/>
  <c r="H55"/>
  <c r="H51"/>
  <c r="H82"/>
  <c r="H78"/>
  <c r="H72"/>
  <c r="H73" s="1"/>
  <c r="H74" s="1"/>
  <c r="K29"/>
  <c r="K56" s="1"/>
  <c r="K32"/>
  <c r="K34"/>
  <c r="K36"/>
  <c r="K38"/>
  <c r="K42"/>
  <c r="K45"/>
  <c r="K47"/>
  <c r="K49"/>
  <c r="K55"/>
  <c r="K51"/>
  <c r="L29"/>
  <c r="L32"/>
  <c r="L34"/>
  <c r="L36"/>
  <c r="L38"/>
  <c r="L40"/>
  <c r="L42"/>
  <c r="L47"/>
  <c r="L49"/>
  <c r="L55"/>
  <c r="L51"/>
  <c r="M29"/>
  <c r="M32"/>
  <c r="M34"/>
  <c r="M36"/>
  <c r="M38"/>
  <c r="M40"/>
  <c r="M42"/>
  <c r="M47"/>
  <c r="M49"/>
  <c r="M55"/>
  <c r="M51"/>
  <c r="I72"/>
  <c r="I73" s="1"/>
  <c r="I74" s="1"/>
  <c r="I60"/>
  <c r="I61" s="1"/>
  <c r="J73"/>
  <c r="J74" s="1"/>
  <c r="J60"/>
  <c r="J61" s="1"/>
  <c r="K60"/>
  <c r="K61" s="1"/>
  <c r="K78"/>
  <c r="K83" s="1"/>
  <c r="K72"/>
  <c r="K73" s="1"/>
  <c r="K74" s="1"/>
  <c r="L78"/>
  <c r="L72"/>
  <c r="L73" s="1"/>
  <c r="L74" s="1"/>
  <c r="L60"/>
  <c r="L61" s="1"/>
  <c r="M78"/>
  <c r="M72"/>
  <c r="M73" s="1"/>
  <c r="M74" s="1"/>
  <c r="M60"/>
  <c r="M61" s="1"/>
  <c r="I78"/>
  <c r="H97"/>
  <c r="L56" l="1"/>
  <c r="M56"/>
  <c r="M83"/>
  <c r="M84" s="1"/>
  <c r="I83"/>
  <c r="L83"/>
  <c r="L84" s="1"/>
  <c r="J83"/>
  <c r="J84" s="1"/>
  <c r="H83"/>
  <c r="H84" s="1"/>
  <c r="H56"/>
  <c r="H25"/>
  <c r="I25"/>
  <c r="L25"/>
  <c r="K25"/>
  <c r="I84"/>
  <c r="M25"/>
  <c r="J25"/>
  <c r="J66" s="1"/>
  <c r="J85" s="1"/>
  <c r="H103"/>
  <c r="K84"/>
  <c r="K66" l="1"/>
  <c r="K85" s="1"/>
  <c r="H66"/>
  <c r="H85" s="1"/>
  <c r="L66"/>
  <c r="L85" s="1"/>
  <c r="I66"/>
  <c r="I85" s="1"/>
  <c r="M66"/>
  <c r="M85" s="1"/>
</calcChain>
</file>

<file path=xl/sharedStrings.xml><?xml version="1.0" encoding="utf-8"?>
<sst xmlns="http://schemas.openxmlformats.org/spreadsheetml/2006/main" count="4251" uniqueCount="972">
  <si>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</si>
  <si>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</si>
  <si>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</si>
  <si>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</si>
  <si>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</si>
  <si>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</si>
  <si>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</si>
  <si>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</si>
  <si>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</si>
  <si>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</si>
  <si>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</si>
  <si>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</si>
  <si>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</si>
  <si>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</si>
  <si>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</si>
  <si>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</si>
  <si>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</si>
  <si>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</si>
  <si>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</si>
  <si>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</si>
  <si>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</si>
  <si>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</si>
  <si>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</si>
  <si>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</si>
  <si>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</si>
  <si>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</si>
  <si>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</si>
  <si>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</si>
  <si>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</si>
  <si>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</si>
  <si>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</si>
  <si>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</si>
  <si>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</si>
  <si>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</si>
  <si>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</si>
  <si>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</si>
  <si>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</si>
  <si>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</si>
  <si>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</si>
  <si>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</si>
  <si>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</si>
  <si>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</si>
  <si>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</si>
  <si>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</si>
  <si>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</si>
  <si>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</si>
  <si>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</si>
  <si>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</si>
  <si>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</si>
  <si>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</si>
  <si>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</si>
  <si>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</si>
  <si>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</si>
  <si>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karo prievolės specialistas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</si>
  <si>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</si>
  <si>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</si>
  <si>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</si>
  <si>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</si>
  <si>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</si>
  <si>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</si>
  <si>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</si>
  <si>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Organizuoti Savivaldybės administracijos darbą</t>
  </si>
  <si>
    <t>SB</t>
  </si>
  <si>
    <t>0</t>
  </si>
  <si>
    <t>05</t>
  </si>
  <si>
    <t>06</t>
  </si>
  <si>
    <t>07</t>
  </si>
  <si>
    <t>08</t>
  </si>
  <si>
    <t>09</t>
  </si>
  <si>
    <t>10</t>
  </si>
  <si>
    <t>11</t>
  </si>
  <si>
    <t>12</t>
  </si>
  <si>
    <t>13</t>
  </si>
  <si>
    <t xml:space="preserve"> Tvarkyti Gyventojų registrą ir teikti duomenis Valstybės registrui</t>
  </si>
  <si>
    <t>Registruoti civilinės būklės aktus</t>
  </si>
  <si>
    <t>Kontroliuoti valstybinės kalbos vartojimą ir taisyklingumą</t>
  </si>
  <si>
    <t xml:space="preserve"> Vykdyti žemės ūkio funkcijas</t>
  </si>
  <si>
    <t>Tvarkyti archyvinius dokumentus</t>
  </si>
  <si>
    <t>Teikti pirminę teisinę pagalbą</t>
  </si>
  <si>
    <t xml:space="preserve"> Organizuoti Gyventojų gyvenamosios vietos deklaravimą</t>
  </si>
  <si>
    <t>Teikti duomenis Valstybės suteiktos pagalbos registrui</t>
  </si>
  <si>
    <t>SAVIVALDYBĖS VALDYMO PROGRAMA (01)</t>
  </si>
  <si>
    <t>Dalyvauti vietos ir tarptautinių organizacijų veikloje</t>
  </si>
  <si>
    <t>2</t>
  </si>
  <si>
    <t>Sudaryti  sąlygas iš anksto negalimoms suplanuoti priemonėms vykdyti ir Savivaldybės įsipareigojimams vykdyti</t>
  </si>
  <si>
    <t>Tinkamai įgyvendinti Savivaldybei perduotas valstybės funkcijas.</t>
  </si>
  <si>
    <t>17</t>
  </si>
  <si>
    <t>3</t>
  </si>
  <si>
    <t>19</t>
  </si>
  <si>
    <t>6</t>
  </si>
  <si>
    <t>288724610</t>
  </si>
  <si>
    <t>ES</t>
  </si>
  <si>
    <t>Užtikrinti Savivaldybės viešojo administravimo ir viešųjų paslaugų teikimo  skaidrumą, atvirumą, teisinių ir antikorupcinių principų laikymąsi, ilgalaikėmis priemonėmis ir procedūromis užkirsti kelią korupcijai.</t>
  </si>
  <si>
    <t>Išleidžiami straipsniai spaudos leidiniuose</t>
  </si>
  <si>
    <t>Savivaldybės darbuotojams suorganizuojami seminarai antikorupcine tema</t>
  </si>
  <si>
    <t>Organizuojamas konkursas antikorupcine tema švietimo sistemoje</t>
  </si>
  <si>
    <t>Siekti darnios miesto plėtros, tinkamai prižiūrėti Savivaldybės turtą ir užtikrinti einamųjų išlaidų finansavimą</t>
  </si>
  <si>
    <t>Iš dalies finansuoti ES fondų  lėšomis finansuojamus projektus, tinkamai valdyti ir administruoti ilgalaikius skolinius įsipareigojimus. Užtikrinti einamųjų išlaidų finansavimą</t>
  </si>
  <si>
    <t>0;2</t>
  </si>
  <si>
    <t>0;5</t>
  </si>
  <si>
    <t>Finansinių įsipareigojimų vykdymas (proc.paskolų ir palūkanų mokėjimas pagal grafiką bei skolų mokėjimas pagal pasirašytas skolų grąžinimo sutartis ir kitų finansinių įsipareigojimų vykdymas)</t>
  </si>
  <si>
    <t>1500</t>
  </si>
  <si>
    <t>Civilinės būklės aktų įrašymo sudarymo, keitimo, papildymo, atkūrimo anuliavimas bei pakartotinių dokumentų išdavimas per metus (vnt.)</t>
  </si>
  <si>
    <t>5000</t>
  </si>
  <si>
    <t>Tobulinti "Vieno langelio" sistemą</t>
  </si>
  <si>
    <t>+</t>
  </si>
  <si>
    <t>Efektyviai organizuoti Savivaldybės darbą, tinkamai įgyvendinant jos funkcijas</t>
  </si>
  <si>
    <t>Užtikrinti Savivaldybės kontrolės ir audito tarnybos darbą</t>
  </si>
  <si>
    <t>savivaldybės Tarybos narių skaičius</t>
  </si>
  <si>
    <t>Per metus suteikta pirminė teisinė pagalba (asmenų skaičius)</t>
  </si>
  <si>
    <t>Dalyvauti  Baltijos miestų sąjungos (BMS) ir  Lietuvos savivaldybių asociacijos (LSA) veikloje</t>
  </si>
  <si>
    <t>Organizacijų, kurių narė yra Savivaldybė skaičius (vnt.)</t>
  </si>
  <si>
    <t>Sudaryti savivaldybės administracijos direktoriaus rezervą</t>
  </si>
  <si>
    <t>Organizuoti savivaldybės Tarybos, Tarybos sekretoriato darbą</t>
  </si>
  <si>
    <t>Administruoti socialines išmokas ir kompensacijas</t>
  </si>
  <si>
    <t>23</t>
  </si>
  <si>
    <t>SB(VB)</t>
  </si>
  <si>
    <t>Parengta paraiška</t>
  </si>
  <si>
    <t>Tobulinti Savivaldybės veiklą, pagerinti valdymo kokybę ir efektyvumą</t>
  </si>
  <si>
    <t xml:space="preserve"> Organizuoti civilinę saugą ir mobilizaciją</t>
  </si>
  <si>
    <t xml:space="preserve"> Administruoti viešuosius darbus</t>
  </si>
  <si>
    <t>Pagaminta ir išplatinta įvairių informacinių priemonių korupcijos prevencijos tematika</t>
  </si>
  <si>
    <t>Įgyvendinti Panevėžio miesto savivaldybės korupcijos prevencijos programos priemonių planą</t>
  </si>
  <si>
    <t>Apmokyti Savivaldybės administracijos darbuotojai (skaičius)</t>
  </si>
  <si>
    <t>Apmokyti Savivaldybės įstaigų vadovai (skaičius)</t>
  </si>
  <si>
    <t>Atstovauti vaiko interesams (atvejų skaičius)</t>
  </si>
  <si>
    <t>Grąžinti ilgalaikes paskolas ir vykdyti finansinius įsipareigojimus</t>
  </si>
  <si>
    <t>Numatyti Savivaldybės biudžete lėšų, reikalingų palūkanoms ir kitoms su paskolomis susijusiomis išlaidoms padengti</t>
  </si>
  <si>
    <t>Gyventojų aptarnavimo kokybės vertinimas Savivaldybėje, proc. (internetinė apklausa)</t>
  </si>
  <si>
    <t>Įgyvendinti projektą "Panevėžio miesto Savivaldybės administracijos dirbančiųjų kvalifikacijos tobulinimas"</t>
  </si>
  <si>
    <t>Vykdyti vaikų  teisių apsaugą
Vykdyti jaunimo teisių apsaugą</t>
  </si>
  <si>
    <t xml:space="preserve">27;
25
</t>
  </si>
  <si>
    <t>Valstybės tarnautojų pareigybių skaičius</t>
  </si>
  <si>
    <t>Darbuotojų, dirbančių pagal darbo sutartis, pareigybių skaičius</t>
  </si>
  <si>
    <t>Tarybos sekretoriato pareigybių skaičius</t>
  </si>
  <si>
    <t>Kontrolės ir audito tarnybos pareigybių skaičius</t>
  </si>
  <si>
    <t>2015 metai</t>
  </si>
  <si>
    <t>Programų skaičius</t>
  </si>
  <si>
    <t>Savivaldybei priskirtai valstybinei žemei ir kitam valstybiniam turtui valdyti, naudoti ir disponuoti  juo patikėjimo teise</t>
  </si>
  <si>
    <t>Įsigyti 4 automobiliai išperkamosios nuomos būdu</t>
  </si>
  <si>
    <t>1</t>
  </si>
  <si>
    <t>Įgyvendinti projektą "Panevėžio miesto Savivaldybės įstaigų vadovų kvalifikacijos tobulinimas"</t>
  </si>
  <si>
    <t>2016 metai</t>
  </si>
  <si>
    <t>126</t>
  </si>
  <si>
    <t>144</t>
  </si>
  <si>
    <t>2017 metai</t>
  </si>
  <si>
    <t>Asignavimų poreikis biudžetiniams 2015 metams, Eur.</t>
  </si>
  <si>
    <t>Asignavimai biudžetiniams 2015 metams, Eur.</t>
  </si>
  <si>
    <t>2016 metų išlaidų projektas, Eur.</t>
  </si>
  <si>
    <t>2017 metų išlaidų projektas, Eur.</t>
  </si>
  <si>
    <t>Perduotoms skoloms bankams sumokėti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</si>
  <si>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</si>
  <si>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</si>
  <si>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Valstybės biudžeto specialiosios tikslinės dotacijos lėšos </t>
    </r>
    <r>
      <rPr>
        <b/>
        <sz val="9"/>
        <rFont val="Times New Roman"/>
        <family val="1"/>
      </rPr>
      <t>SB(VB)</t>
    </r>
  </si>
  <si>
    <r>
      <t xml:space="preserve"> Valstybės  biudžeto lėšos </t>
    </r>
    <r>
      <rPr>
        <b/>
        <sz val="9"/>
        <rFont val="Times New Roman"/>
        <family val="1"/>
      </rPr>
      <t>VB</t>
    </r>
  </si>
  <si>
    <r>
      <t xml:space="preserve">Paskolos lėšos </t>
    </r>
    <r>
      <rPr>
        <b/>
        <sz val="9"/>
        <rFont val="Times New Roman"/>
        <family val="1"/>
      </rPr>
      <t>P</t>
    </r>
  </si>
  <si>
    <r>
      <t xml:space="preserve">Privatizavimo fondo lėšos </t>
    </r>
    <r>
      <rPr>
        <b/>
        <sz val="9"/>
        <rFont val="Times New Roman"/>
        <family val="1"/>
      </rPr>
      <t>PF</t>
    </r>
  </si>
  <si>
    <r>
      <t xml:space="preserve">Europos Sąjungos paramos lėšos </t>
    </r>
    <r>
      <rPr>
        <b/>
        <sz val="9"/>
        <rFont val="Times New Roman"/>
        <family val="1"/>
      </rPr>
      <t>ES</t>
    </r>
  </si>
  <si>
    <r>
      <t xml:space="preserve">Kelių priežiūros ir plėtros programos lėšos </t>
    </r>
    <r>
      <rPr>
        <b/>
        <sz val="9"/>
        <rFont val="Times New Roman"/>
        <family val="1"/>
      </rPr>
      <t>KPPP</t>
    </r>
  </si>
  <si>
    <r>
      <t xml:space="preserve">Kiti finansavimo šaltiniai </t>
    </r>
    <r>
      <rPr>
        <b/>
        <sz val="9"/>
        <rFont val="Times New Roman"/>
        <family val="1"/>
      </rPr>
      <t>Kt</t>
    </r>
  </si>
  <si>
    <t xml:space="preserve">Skirti lėšų  pagrindinės mokyklos pastato (V.Alanto g.10) nebaigtos statybos ir statybvietės apsaugai  </t>
  </si>
  <si>
    <t>VB</t>
  </si>
  <si>
    <t xml:space="preserve">PATVIRTINTA
Panevėžio miesto savivaldybės tarybos 
2015 m. vasario 23 d.  sprendimu Nr. 1-23
(Panevėžio miesto savivaldybės tarybos
2015 m. gruodžio   d. sprendimo Nr. redakcija)
</t>
  </si>
  <si>
    <t>PATVIRTINTA
Panevėžio miesto savivaldybės tarybos 
2015 m. vasario 23 d.  sprendimu Nr. 1-23
(Panevėžio miesto savivaldybės tarybos
2015 m. gruodžio   d. sprendimo Nr. redakcija)</t>
  </si>
  <si>
    <t>TURIZMO SKATINIMO IR VYSTYMO PROGRAMA  (02)</t>
  </si>
  <si>
    <t>Asignavimai  biudžetiniams 2015 metams, Eur.</t>
  </si>
  <si>
    <t>2016 metų išlaidų projektas, tūkst.Eurų</t>
  </si>
  <si>
    <t>2017 metų išlaidų projektas, tūkst.Eurų</t>
  </si>
  <si>
    <t>Kurti racionalią turizmo išteklių  planavimo ir valdymo sistemą.</t>
  </si>
  <si>
    <t>Pagerinti turizmo plėtros administravimą</t>
  </si>
  <si>
    <t xml:space="preserve">Teikti duomenis  Lietuvos institucijoms apie turizmo paslaugas ir kitą su turizmo projektais susijusią informaciją </t>
  </si>
  <si>
    <t>Teikiama informacija Valstybinio turizmo departamentui prie LR Ūkio ministerijos (kartai per metus)</t>
  </si>
  <si>
    <t>Koordinuoti ir nuolat atnaujinti turizmo išteklių duomenų bazę, atitinkančią Nacionalinės turizmo informacijos sistemos reikalavimus</t>
  </si>
  <si>
    <t>Atnaujinta  duomenų bazė</t>
  </si>
  <si>
    <t>Užtikrinti nemokamos turizmo informacijos teikimą apie turizmo paslaugas per Panevėžio  turizmo informacijos centrą</t>
  </si>
  <si>
    <t xml:space="preserve"> Užtikrintas nemokamos informacijos teikimas</t>
  </si>
  <si>
    <t>Kurti viešąją turizmo infrastruktūrą, skatinančią turizmo paslaugų verslo plėtrą</t>
  </si>
  <si>
    <t>Paskatinti turizmo paslaugų plėtrą</t>
  </si>
  <si>
    <t xml:space="preserve">Vykdyti sutartinius įsipareigojimus dėl Panevėžio universalios sporto arenos „Cido“ veiklos </t>
  </si>
  <si>
    <t>0;08</t>
  </si>
  <si>
    <t xml:space="preserve">Suorganizuota "Cido" arenoje renginių per metus;
Sumokėti draudimo mokesčius </t>
  </si>
  <si>
    <t>50</t>
  </si>
  <si>
    <t>Formuoti patrauklaus turizmui miesto įvaizdį .</t>
  </si>
  <si>
    <t>Vykdyti Panevėžio miesto turizmo rinkodarą.</t>
  </si>
  <si>
    <t>Parengti, išleisti ir platinti turistams skirtą informacinį leidinį apie Panevėžio turizmo objektus</t>
  </si>
  <si>
    <t xml:space="preserve">288724610 </t>
  </si>
  <si>
    <t>Išleistas leidinys</t>
  </si>
  <si>
    <r>
      <t xml:space="preserve">Pristatyti Panevėžio miesto turizmo galimybes tarptautinėse turizmo parodose </t>
    </r>
    <r>
      <rPr>
        <sz val="10"/>
        <rFont val="Times New Roman"/>
        <family val="1"/>
        <charset val="186"/>
      </rPr>
      <t>(verslo misijose, forumuose</t>
    </r>
  </si>
  <si>
    <t>Dalyvauta tarptautinėse turizmo parodose, skaičius</t>
  </si>
  <si>
    <t>Vykdyti turistų apklausą turizmo srautams (rinkai), turizmo paslaugų kokybei, turizmo pajamoms įvertinti ir teikti informaciją nacionalinėms turizmo organizacijoms, kitiems suinteresuotiems asmenims</t>
  </si>
  <si>
    <t xml:space="preserve">Vykdyta turistų apklausa </t>
  </si>
  <si>
    <t>Teikta informacija, susijusi su turizmu</t>
  </si>
  <si>
    <t xml:space="preserve">Kurti naujus turizmo  produktus/ paslaugas.  </t>
  </si>
  <si>
    <t>Organizuoti nemokamų ekskursijų, skirtų Pasaulinei turizmo dienai</t>
  </si>
  <si>
    <t>Suorganizuotų ekskursijų skaičius</t>
  </si>
  <si>
    <t>2014 m. skoloms sumokėti</t>
  </si>
  <si>
    <r>
      <t xml:space="preserve">Specialiosios programos lėšos </t>
    </r>
    <r>
      <rPr>
        <b/>
        <sz val="9"/>
        <rFont val="Times New Roman"/>
        <family val="1"/>
      </rPr>
      <t>SP</t>
    </r>
  </si>
  <si>
    <r>
      <t xml:space="preserve">2011 m.nepanaudotos paskolos likutis </t>
    </r>
    <r>
      <rPr>
        <b/>
        <sz val="9"/>
        <rFont val="Times New Roman"/>
        <family val="1"/>
        <charset val="186"/>
      </rPr>
      <t>P*</t>
    </r>
  </si>
  <si>
    <t>PATVIRTINTA
Panevėžio miesto savivaldybės tarybos
2015 m. vasario 23 d. sprendimu Nr. 1-23
(Panevėžio miesto savivaldybės tarybos
2015 m. gruodžio   d. sprendimo Nr. 
redakcija)</t>
  </si>
  <si>
    <t>URBANISTINĖS PLĖTROS PROGRAMA (03)</t>
  </si>
  <si>
    <t xml:space="preserve">Gerinti bendrąją infrastruktūrą ir išsaugoti kultūros paveldą
</t>
  </si>
  <si>
    <t>Parengti bendram infrastuktūros tobulinimui reikalingus dokumentus</t>
  </si>
  <si>
    <t xml:space="preserve">Organizuoti teritorijų planavimo dokumentų rengimą </t>
  </si>
  <si>
    <t>0;1</t>
  </si>
  <si>
    <t xml:space="preserve">Parengti detalieji planai   </t>
  </si>
  <si>
    <t>Parengti planai, prilyginti detaliesiems planams</t>
  </si>
  <si>
    <t>Organizuoti žemės sklypų įregistravimą</t>
  </si>
  <si>
    <t>Įregistruoti sklypai</t>
  </si>
  <si>
    <t>Organizuoti žemės sklypų kadastrinius matavimus</t>
  </si>
  <si>
    <t>Atlikti kadastriniai matavimai</t>
  </si>
  <si>
    <t>Įgyvendinti projektą "Panevėžio miesto teritorijų planavimo dokumentų parengimas, II etapas"</t>
  </si>
  <si>
    <t>Atliktas  Panevėžio miesto teritorijos bendrojo plano keitimas</t>
  </si>
  <si>
    <t>P</t>
  </si>
  <si>
    <t xml:space="preserve"> Parengtas Panevėžio miesto paviršinių (lietaus) nuotėkų infrastruktūros specialusis  planas</t>
  </si>
  <si>
    <t>Rengti žemės sklypų formavimo ir pertvarkymo projektus</t>
  </si>
  <si>
    <t>Organizuoti želdinių atsodinimą mieste</t>
  </si>
  <si>
    <t>Organizuotas želdinių atsodinimas</t>
  </si>
  <si>
    <t xml:space="preserve">01 </t>
  </si>
  <si>
    <t>Suformuoti Panevėžio miesto miškotvarkos duomenų žemėlapio teminį sluoksnį</t>
  </si>
  <si>
    <t>Suformuotas Panevėžio miesto miškotvarkos duomenų žemėlapio teminis sluoksnis (skaitmeninė laikmena)</t>
  </si>
  <si>
    <t>Įgyvendinti projektą „Panevėžio miesto teritorijų planavimo dokumentų rengimas“, III etapas</t>
  </si>
  <si>
    <t>Atliktas Panevėžio miesto šilumos ūkio specialiojo plano keitimas</t>
  </si>
  <si>
    <t>Parengti laisvos valstybinės žemės ir probleminių teritorijų Panevėžio mieste detalieji  planai</t>
  </si>
  <si>
    <t>Parengtas Panevėžio miesto sodų  "Ąžuolas", "Šermutas", "Klevas" teritorijose esančių gatvių sklypų ribų planas, prilyginamas teritorijų planavimo dokumentui</t>
  </si>
  <si>
    <t>Modernizuoti  GIS  sistemą</t>
  </si>
  <si>
    <t>Atnaujinti programinę  įrangą, licencijų įsigijimą</t>
  </si>
  <si>
    <t>Atnaujinta programinė įranga</t>
  </si>
  <si>
    <t>Įsigyta programinė įranga</t>
  </si>
  <si>
    <t>Atnaujinti žemės sklypų kadastro duomenis GIS programoje</t>
  </si>
  <si>
    <t>Atnaujintos duomenų bazės</t>
  </si>
  <si>
    <t>Atnaujinti techninę įrangą</t>
  </si>
  <si>
    <t>Atnaujinta techninė  įranga</t>
  </si>
  <si>
    <t>Išsaugoti kultūros paveldą</t>
  </si>
  <si>
    <t>Vykdyti nekilnojamojo kultūros paveldo tvarkymo darbus</t>
  </si>
  <si>
    <t>0;21</t>
  </si>
  <si>
    <t>Nepriklausomybės kovų dalyvių, savanorių kapų projekto parengimas ir tvarkymas (Kristaus karaliaus katedros kapinėse, Ramygalos g.)</t>
  </si>
  <si>
    <t>Senųjų miesto kapinių projekto parengimas ir tvarkymas  (Apvaizdos takas)</t>
  </si>
  <si>
    <t xml:space="preserve">Gydytojo, visuomenės veikėjo Š.Mero atminimo lentos montavimo darbai </t>
  </si>
  <si>
    <t xml:space="preserve">Nekilnojamojo kultūros paveldo vertinimo tarybos veikla </t>
  </si>
  <si>
    <t xml:space="preserve">Vykdyti   įžymių žmonių,  istorinių datų, įvykių įamžinimą Panevėžio mieste </t>
  </si>
  <si>
    <t>Atnaujintos kapinių schemas  (3 vnt.) Kristaus karaliaus katedros kapinėse, Ramygalos g.</t>
  </si>
  <si>
    <t>Dalyvauti  Europos tarybos organizuojamuose  Europos  kultūros paveldo dienų renginiuose</t>
  </si>
  <si>
    <t>Dalyvauta renginiuose (skaičius)</t>
  </si>
  <si>
    <t>Įsigyti ir racionaliai panaudoti visuomenės reikmėms reikalingą turtą</t>
  </si>
  <si>
    <t>Rengti žemės sklypų paėmimo visuomenės poreikiams projekto rengimą ir atlikti sąnaudų ir naudos analizę</t>
  </si>
  <si>
    <t>Parengtas projektas ir atlikta sąnaudų ir naudos analizė</t>
  </si>
  <si>
    <t>Atlikti žemės paėmimą visuomenės poreikiams - Šilaičių kapinių plėtrai</t>
  </si>
  <si>
    <t>Nupirkta žemė Šilaičių kapinių plėtrai</t>
  </si>
  <si>
    <t xml:space="preserve">PATVIRTINTA
Panevėžio miesto savivaldybės tarybos
2015 m. vasario 23 d. sprendimu Nr. 1-23
(Panevėžio miesto savivaldybės tarybos
2015 m. gruodžio   d. sprendimo Nr. redakcija)
</t>
  </si>
  <si>
    <t>APLINKOS APSAUGOS RĖMIMO SPECIALIOJI PROGRAMA (04)</t>
  </si>
  <si>
    <t>Siekti sudaryti prielaidas saugiai aplinkosauginiu požiūriu, švariai, sveikai aplinkai, racionaliai naudoti gamtos išteklius.</t>
  </si>
  <si>
    <t>Gerinti aplinkos kokybę aplinkos apsaugos priemonėmis</t>
  </si>
  <si>
    <t>Surinkti gatvių valymo atliekas pavasario laikotarpiu</t>
  </si>
  <si>
    <t>18</t>
  </si>
  <si>
    <r>
      <t>SB(AA</t>
    </r>
    <r>
      <rPr>
        <b/>
        <sz val="8"/>
        <rFont val="Times New Roman"/>
        <family val="1"/>
      </rPr>
      <t>)</t>
    </r>
  </si>
  <si>
    <t>Surinktų gatvių valymo atliekų kiekis, (t)</t>
  </si>
  <si>
    <r>
      <t>Projektuoti, įrengti ir p</t>
    </r>
    <r>
      <rPr>
        <sz val="10"/>
        <rFont val="Times New Roman"/>
        <family val="1"/>
      </rPr>
      <t>rižiūrėti dviračių ir kito bevariklio transporto takus</t>
    </r>
  </si>
  <si>
    <t>SB(AA)</t>
  </si>
  <si>
    <t>suremontuoti dviračių takai (m²)</t>
  </si>
  <si>
    <t>pastatyta kelio ženklų ir nuorodų, žyminčių dviračių takus (vnt.)</t>
  </si>
  <si>
    <t>Įžuvinti Nevėžio upės senvagę</t>
  </si>
  <si>
    <t>į senvagę suleista baltųjų amūrų ir plačiakakčių (vnt.)</t>
  </si>
  <si>
    <t>20</t>
  </si>
  <si>
    <t xml:space="preserve">Įgyvendinti Varninių šeimos paukščių populiacijos gausos reguliavimo priemonių planą </t>
  </si>
  <si>
    <t>išsklaidyta paukščių kolonija</t>
  </si>
  <si>
    <t>iškelta paukščių lizdų iš medžių (vnt.)</t>
  </si>
  <si>
    <t>Plėsti atliekų tvarkymo infrastruktūrą, tvarkyti atliekas, kurių turėtojo neįmanoma nustatyti.</t>
  </si>
  <si>
    <t>Įsigyti atliekų surinkimo iš viešųjų teritorijų priemones (šiukšlių dėžes, konteineriai)</t>
  </si>
  <si>
    <t>atliekų konteinerių įsigijimas, vnt.</t>
  </si>
  <si>
    <t>5</t>
  </si>
  <si>
    <t>Įsigyti priemones, skirtas komunalinėms atliekoms rūšiuoti jų susidarymo vietose</t>
  </si>
  <si>
    <t>165</t>
  </si>
  <si>
    <t>Išvalyti ir sutvarkyti atliekomis užterštas teritorijas, kai neįmanoma nustatyti jų savininkų</t>
  </si>
  <si>
    <t>naudotų automobilių padangų, surinktų iš miesto bendro naudojimo teritorijų tvarkymas (t)</t>
  </si>
  <si>
    <t>300</t>
  </si>
  <si>
    <t>pavojingų atliekų, kai neįmanoma nustatyti teršėjo, tvarkymas (t)</t>
  </si>
  <si>
    <t>0,5</t>
  </si>
  <si>
    <t>nelegalių šiukšlynų likvidavimas, vnt.</t>
  </si>
  <si>
    <t>Įrengti, rekonstruoti, remontuoti atliekų surinkimo konteinerių aikšteles</t>
  </si>
  <si>
    <t>įrengtų, suremontuorų, rekonstruotų aikštelių skaičius (vnt.)</t>
  </si>
  <si>
    <t>8</t>
  </si>
  <si>
    <t>Atliekų susidarymo normų bei tūrinio svorio nustatymo metodikos ir metodikos modelio bei naudojimosi instrukcijos parengimas</t>
  </si>
  <si>
    <t>Parengta metodika ir atliktas atliekų susidarymo normų skaičiavimas</t>
  </si>
  <si>
    <t>Investicinio projekto "Komunalinių atliekų rūšiuojamojo surinkimo infrastruktūros plėtra Panevėžio mieste" parengimas</t>
  </si>
  <si>
    <t>Parengtas investicinos projektas</t>
  </si>
  <si>
    <t xml:space="preserve">Įgyvendinti aplinkos monitoringo, prevencines, aplinkos atkūrimo priemones </t>
  </si>
  <si>
    <t>Vykdyti Panevėžio miesto aplinkos monitoringą pagal parengtą programą</t>
  </si>
  <si>
    <t>vykdoma Panevėžio miesto aplinkos stebėsena (monitoringas), skaičius</t>
  </si>
  <si>
    <t>Vykdyti ekstremalių ekologinių situacijų, avarijų ir incidentų padarinių likvidavimus darbus</t>
  </si>
  <si>
    <t>ekologinių incidentų likvidavimas</t>
  </si>
  <si>
    <t>Įgyvendinti Panevėžio miesto Molainių nuotekų buvusių filtracijos laukų teritorijos monitoringo 2014-2018 metų programą</t>
  </si>
  <si>
    <t>vykdoma Molainių filtracijos laukų dirvožemio, požeminio ir paviršinio vandens taršos stebėsena, skaičius</t>
  </si>
  <si>
    <t>Vykdyti Nevėžio upės vagos priežiūrą</t>
  </si>
  <si>
    <t>vykdyta upės vagos priežiūra (nušienauta augmenija), kartai</t>
  </si>
  <si>
    <t>Vykdyti Molainių buvusių filtracijos laukų teritorijos priežiūrą</t>
  </si>
  <si>
    <t>vykdyta teritorijos priežiūra, (ha)</t>
  </si>
  <si>
    <t>Sutvarkyti Nevėžio upės pakrantes</t>
  </si>
  <si>
    <t>sutvarkytos Nevėžio upės pakrantės, (ha)</t>
  </si>
  <si>
    <t>Šviesti ir  mokyti visuomenę aplinkosaugos klausimasi, remti aplinkosauginio švietimo projektus</t>
  </si>
  <si>
    <t>Teikti informaciją aktualiomis aplinkos apsaugos temomis</t>
  </si>
  <si>
    <t>pateiktas informacijos paketų skaičius, (vnt.)</t>
  </si>
  <si>
    <t>išleistas informacinis leidinys,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</si>
  <si>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</si>
  <si>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</si>
  <si>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</si>
  <si>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</si>
  <si>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Įsigyta knygų</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</si>
  <si>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</si>
  <si>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</si>
  <si>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</si>
  <si>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</si>
  <si>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</si>
  <si>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</si>
  <si>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Įteisinti atskiruosius želdynus, norint įrašyti į Nekilnojamojo turto kadarstrą ir registrą</t>
  </si>
  <si>
    <t>įteisintų atskirųjų želdynų skaičius, (vnt.)</t>
  </si>
  <si>
    <t>Įsigyti ir įveisti naujus želdinius</t>
  </si>
  <si>
    <t>įsigytų želdinių skaičius, (vnt.)</t>
  </si>
  <si>
    <r>
      <t xml:space="preserve">2012 m.nepanaudotos paskolos likutis </t>
    </r>
    <r>
      <rPr>
        <b/>
        <sz val="9"/>
        <rFont val="Times New Roman"/>
        <family val="1"/>
        <charset val="186"/>
      </rPr>
      <t>P*</t>
    </r>
  </si>
  <si>
    <t>PATVIRTINTA
Panevėžio miesto savivaldybės tarybos
2015 m. vasario 23 d. sprendimu Nr. 1-23
(Panevėžio miesto savivaldybės tarybos
2015 m. gruodžio   d. sprendimo Nr. redakcija)</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</si>
  <si>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</si>
  <si>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</si>
  <si>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</si>
  <si>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</si>
  <si>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4</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</si>
  <si>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</si>
  <si>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</si>
  <si>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</si>
  <si>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</si>
  <si>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</si>
  <si>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</si>
  <si>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Aukštaitijos investuotojų forumų organizavimą</t>
  </si>
  <si>
    <t>Suorganizuoti Aukštaitijos investuotojų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</si>
  <si>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</si>
  <si>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</si>
  <si>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</si>
  <si>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</si>
  <si>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25</t>
  </si>
  <si>
    <t>Kompensuoti UAB "Autobusų parkas" nuostolingus maršrutus</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</si>
  <si>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</si>
  <si>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</si>
  <si>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</si>
  <si>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</si>
  <si>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</si>
  <si>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Išplėtota dujų skirstymo sistema Panevėžio pramoniniame parke (laisvojoje ekonominėje zonoje)
Apdraustas Panevėžio pramoninis parkas</t>
  </si>
  <si>
    <t>Išplėsti Panevėžio mechatronikos centro infrastruktūrą ir veiklą iki regioninio mokslinių bei taikomųjų tyrimų centro, orientuoto į regiono pramonės ir verslo poreikius</t>
  </si>
  <si>
    <t>Laboratorijų komplektavimas trūkstama įranga</t>
  </si>
  <si>
    <t>Naujų produktų ar technologijų komercializavimas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</si>
  <si>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</si>
  <si>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</si>
  <si>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</si>
  <si>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4,5,9</t>
  </si>
  <si>
    <t>Miesto teritorijų tvarkymo darbų organizavimas, įdarbinta bedarbių</t>
  </si>
  <si>
    <t>Darbų organizavimas socialinės bei visuomeninės paskirties objektuose, įdarbinta bedarbių</t>
  </si>
  <si>
    <t>Darbų organizavimas švietimo įstaigose, įdarbinta bedarbių</t>
  </si>
  <si>
    <t xml:space="preserve">Darbų organizavimas kitose įstatymų numatytose teritorijose, įdarbinta bedarbių </t>
  </si>
  <si>
    <t xml:space="preserve">PATVIRTINTA
Panevėžio miesto savivaldybės tarybos
2015 m. vasario 23 d. sprendimu Nr. 1-23
(Panevėžio miesto savivaldybės tarybos
2015 m. gruodžio   d. sprendimo Nr. 
redakcija)
</t>
  </si>
  <si>
    <t>SAVIVALDYBĖS TURTO VALDYMO PROGRAMA (06)</t>
  </si>
  <si>
    <t>Asignavimai  biudžetiniams 2015 metams, Eur</t>
  </si>
  <si>
    <t>2016 metų išlaidų projektas, Eur</t>
  </si>
  <si>
    <t>2017 metų išlaidų projektas, Eur</t>
  </si>
  <si>
    <t>Užtikrinti efektyvų Savivaldybei nuosavybės teise priklausančio turto naudojimą</t>
  </si>
  <si>
    <t>Teisiškai įregistruoti naują ar neįregistruotą Savivaldybei nuosavybės teise priklausantį nekilnojamąjį turtą</t>
  </si>
  <si>
    <t>Nekilnojamojo turto kadastriniai matavimai ir teisinė registracija, objektų paruošimas privatizuoti</t>
  </si>
  <si>
    <t>SP</t>
  </si>
  <si>
    <t xml:space="preserve">Teisiškai įregistruotų objektų skaičius </t>
  </si>
  <si>
    <t>Tinkamai  naudoti, saugoti, prižiūrėti, remontuoti ir eksploatuoti Savivaldybės turtą.</t>
  </si>
  <si>
    <t>Atlikti  gyvenamųjų ir negyvenamųjų  patalpų remontą ir rekonstrukciją, vidaus ir lauko inžinerinių tinklų ir įrenginių remontą</t>
  </si>
  <si>
    <t>Suremontuotų gyvenamųjų ir negyvenamųjų patalpų skaičius</t>
  </si>
  <si>
    <t>Suremontuotų vaikų žaidimo ir sporto aikštelių įrenginių prie daugiabučių namų skaičius</t>
  </si>
  <si>
    <t>Padengti Savivaldybės neišnuomotų butų ir gyvenamųjų patalpų išlaikymo ir priežiūros išlaidas</t>
  </si>
  <si>
    <t>Skirti lėšų išlaidoms už atnaujinamų  namų (pastatų)dalį, priklausančią Savivaldybei nuosavybės teise, padengti</t>
  </si>
  <si>
    <t>Savivaldybės atnaujintų butų skaičius atnaujinamuose namuose</t>
  </si>
  <si>
    <t>Skirti lėšų už komunalines  paslaugas, kurias pagal panaudos sutartis (Nevėžio g.38, Rožių g.19 ir Projektuotojų g.20 A) apmoka panaudos davėjas</t>
  </si>
  <si>
    <t>Organizuoti nekilnojamojo turto nuomos konkursus</t>
  </si>
  <si>
    <t>Pajamos už gyvenamų  patalpų nuomą, Eur</t>
  </si>
  <si>
    <t>Pajamos už negyvenamųjų patalpų nuomą, Eur</t>
  </si>
  <si>
    <t>Skirti lėšų miesto poliklinikos remontui</t>
  </si>
  <si>
    <t>Suremontuotos miesto poliklinikos patalpos</t>
  </si>
  <si>
    <t>Skirti lėšų bibliotekos „Žalioji pelėda“ plėtrai (butui įsigyti)</t>
  </si>
  <si>
    <t xml:space="preserve"> Įsigytas butas bibliotekos „Žalioji pelėda“ plėtrai</t>
  </si>
  <si>
    <t>BŪSTO PROGRAMA (07)</t>
  </si>
  <si>
    <t>Įgyvendinti Valstybės ir savivaldybės būsto politiką, aprūpinant socialiniu būstu miesto gyventojus ir skatinant daugiabučių namų modernizavimą.</t>
  </si>
  <si>
    <t xml:space="preserve">Plėsti Savivaldybės socialinio būsto fondą. </t>
  </si>
  <si>
    <t>Butų, tinkamų socialiniam būstui, pirkimas ar kitokiu būdu teisėtas būstų įsigijimas</t>
  </si>
  <si>
    <t>Asmenų, aprūpintų gyvenamuoju plotu dėl socialinio būsto fondo metinio padidėjimo, skaičius</t>
  </si>
  <si>
    <t>Nupirkta butų (vnt.)</t>
  </si>
  <si>
    <t>Skatinti daugiabučių gyvenamųjų namų modernizavimą</t>
  </si>
  <si>
    <t>Teikti dalinį finansavimą daugiabučių namų savininkų bendrijoms ar jungtinės veiklos sutarties dalyviams, dalyvaujantiems Vyriausybės patvirtintoje Daugiabučių namų modernizavimo programoje (Savivaldybės skola)</t>
  </si>
  <si>
    <t>Prisidėta prie daugiabučių gyvenamųjų namų modernizavimo (namai)</t>
  </si>
  <si>
    <t>9</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</si>
  <si>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</si>
  <si>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</si>
  <si>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</si>
  <si>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</si>
  <si>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Specialiosios programos lėšos </t>
    </r>
    <r>
      <rPr>
        <b/>
        <sz val="10"/>
        <rFont val="Times New Roman"/>
        <family val="1"/>
      </rPr>
      <t>SP</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</si>
  <si>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</si>
  <si>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</si>
  <si>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</si>
  <si>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Privatizavimo fondo lėšos </t>
    </r>
    <r>
      <rPr>
        <b/>
        <sz val="10"/>
        <rFont val="Times New Roman"/>
        <family val="1"/>
      </rPr>
      <t>PF</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</si>
  <si>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</si>
  <si>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</si>
  <si>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t>RINKODAROS IR VIEŠŲJŲ RYŠIŲ PROGRAMA (08)</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</si>
  <si>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</si>
  <si>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</si>
  <si>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</si>
  <si>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radijo laidos, vnt.</t>
  </si>
  <si>
    <t>Pranešimai spaudai, vnt.</t>
  </si>
  <si>
    <t>Koordinuoti ir atnaujinti Savivaldybės interneto svetainę</t>
  </si>
  <si>
    <t>Savivaldybės interneto svetainės atnaujinimas, pildymas</t>
  </si>
  <si>
    <t>Formuoti miesto foto, video medžiagą</t>
  </si>
  <si>
    <t>Nuotraukų ir video skaičius</t>
  </si>
  <si>
    <t>Plėtoti  tarptautinį bendradarbiavimą</t>
  </si>
  <si>
    <t>Palaikyti ryšius su užsienio miestais, miestais partneriais, tarptautinėmis organizacijomis</t>
  </si>
  <si>
    <t>26</t>
  </si>
  <si>
    <t>Surengti  renginiai (parodos, mugės, šventės, vykusios užsienyje, kuriose pristatytas Panevėžys)</t>
  </si>
  <si>
    <t>Suorganizuoti  vizitai į užsienio šalis</t>
  </si>
  <si>
    <t>Pakviesta užsienio delegacijų</t>
  </si>
  <si>
    <t>Dalyvauta  Baltijos miestų sąjungos komisijų  posėdžiuose</t>
  </si>
  <si>
    <t>Dalyvauta   tinklo „Miestai – vaikams“, „Miestai už sportą“ darbo grupių posėdžiuose</t>
  </si>
  <si>
    <t>Atnaujinti interneto Panevėžio miesto savivaldybės svetainę anglų kalba</t>
  </si>
  <si>
    <t>Vykdyti miesto rinkodaros programos priemones</t>
  </si>
  <si>
    <t>Formuoti Savivaldybės firminį stilių, įsigyti suvenyrų, dovanų</t>
  </si>
  <si>
    <t xml:space="preserve">Įsigyti suvenyrai </t>
  </si>
  <si>
    <t>Leisti leidinius</t>
  </si>
  <si>
    <t>Išleistų leidinių skaičius</t>
  </si>
  <si>
    <t>Vykdyti konkursus, projektus</t>
  </si>
  <si>
    <t>Įvykdytų konkursų, projektų skaičius</t>
  </si>
  <si>
    <t>Dalyvauti parodose</t>
  </si>
  <si>
    <t>Parodų skaičius</t>
  </si>
  <si>
    <t>INFORMACINĖS VISUOMENĖS PLĖTROS PROGRAMA (09)</t>
  </si>
  <si>
    <t>Sudaryti sąlygas išmaniajam miestui sukurti</t>
  </si>
  <si>
    <t>Visas  viešąsias ir administracinės paslaugas perkelti į elektroninę erdvę maksimaliai galimais brandos lygiais ir plėtoti elektroninės demokratijos priemones</t>
  </si>
  <si>
    <t>Plėtoti plačiajuostį internetą</t>
  </si>
  <si>
    <t>0;7</t>
  </si>
  <si>
    <t>Savivaldybės pastatų, prijungtų prie šviesolaidinio tinklo (plačiajuosčio interneto), skaičius</t>
  </si>
  <si>
    <t>Pėtoti elektroninės demokratijos priemones</t>
  </si>
  <si>
    <t>Išplėtotų elektroninės demokratijos priemonių skaičius</t>
  </si>
  <si>
    <t>Perkelti į elektroninę erdvę Savivaldybės viešąsias ir administracines visų lygių paslaugas ir jas plėtoti</t>
  </si>
  <si>
    <t>Perkeltų į elektroninę erdvę ir išplėtotų Savivaldybės administracijos ir jos įstaigų viešųjų ir administracinių paslaugų skaičius (procentas nuo bendro paslaugų skaičiaus)</t>
  </si>
  <si>
    <t>Perkelti į elektroninę erdvę švietimo, kultūros ir sporto įstaigų viešąsias administracines paslaugas ir jas plėtoti</t>
  </si>
  <si>
    <t>Perkeltų į elektroninę erdvę ir išplėtotų švietimo, kultūros ir sporto  įstaigose įdiegtų  viešųjų administracinių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</si>
  <si>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</si>
  <si>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</si>
  <si>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</si>
  <si>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</si>
  <si>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</si>
  <si>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</si>
  <si>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elektroniniams dokumentams valdyti ir saugoti</t>
  </si>
  <si>
    <t>Sukurta infostruktūra elektroniniams dokumentams valdyti ir saugoti</t>
  </si>
  <si>
    <t>Plėtoti keitimosi elektroniniais dokumentais tarp savivaldos ir kitų institucijų sistemą</t>
  </si>
  <si>
    <t>Išplėtota keitimosi elektroniniais dokumentais tarp savivaldos ir kitų institucijų sistema</t>
  </si>
  <si>
    <t>Diegti ir plėtoti informacines sistemas</t>
  </si>
  <si>
    <t>Įdiegtos naujos ir išplėtotos esamos (programų palaikymas) informacinės sistemos</t>
  </si>
  <si>
    <t>Asignavimų poreikis biudžetiniams 2015 metams, tūkst.Eurų</t>
  </si>
  <si>
    <t>MIESTO INFRASTRUKTŪROS OBJEKTŲ PLĖTROS, MODERNIZAVIMO, PRIEŽIŪROS IR INVESTICIJŲ PROJEKTŲ PROGRAMA (10)</t>
  </si>
  <si>
    <t>Pagerinti miesto ūkio infrastruktūrą ir saugumą</t>
  </si>
  <si>
    <t>Tobulinti miesto ūkio infrastruktūrą</t>
  </si>
  <si>
    <t>Prižiūrėti infrastruktūros objektus</t>
  </si>
  <si>
    <t>Prižiūrėtos miesto gatvės, aikštės, lietaus kanalizacijos tinklai, apšvietimo tinklai</t>
  </si>
  <si>
    <t>Kapinių, pliažų (paplūdimių) priežiūra</t>
  </si>
  <si>
    <t>Valomas miestas</t>
  </si>
  <si>
    <t>Finansuoti vaizdo kamerų, kitų techninių priemonių naudojimą viešoms vietoms stebėti</t>
  </si>
  <si>
    <t>Vaizdo kamerų skaičius</t>
  </si>
  <si>
    <t>Vykdomi vaizdo kameromis transliuojamojo vaizdo stebėjimai</t>
  </si>
  <si>
    <t>Įsigyti programinę įrangą</t>
  </si>
  <si>
    <t>Įsigyta programinės įrangos</t>
  </si>
  <si>
    <t>Atlikti Ramygalos g. kapinių rytinės pusės nusausinimo  darbus</t>
  </si>
  <si>
    <t>Atlikti Ramygalos g. kapinių rytinės pusės nusausinimo darbai, I etapas</t>
  </si>
  <si>
    <t>II etapas</t>
  </si>
  <si>
    <t>Gerinti susisiekimo sistemą.</t>
  </si>
  <si>
    <t>Tiesti V.Alanto gatvę</t>
  </si>
  <si>
    <t>9;12</t>
  </si>
  <si>
    <t>KPPP</t>
  </si>
  <si>
    <t xml:space="preserve">V.Alanto g.(nuo Projektuotojų g.iki Savitiškio g.) ir Savitiškio g. (nuo V.Alanto iki Kniaudiškių g.) techninio projekto patikslinimas </t>
  </si>
  <si>
    <t>Organizuoti rinkliavą už transporto stovėjimą gatvėse ir aikštėse Rinkliavos tarnybai išlaikyti</t>
  </si>
  <si>
    <t>Plėtoti susisiekimo ir inžinerinės  infrastruktūros objektus</t>
  </si>
  <si>
    <t>Rekonstruota Projektuotojų g. dalis(nuo Molainių g. iki Kniaudiškių g., įskaitant ir Molainių g. – Projektuotojų g. sankryžą);
Rekonstruota Stetiškių g. dalis (nuo Aitvarų g. iki Stetiškių g. 42); Rekonstruota Pušaloto g. dalis (nuo žiedinės sankryžos (ją įskaitant) iki geležinkelio pervažos);
Rekonstruotas pėsčiųjų tiltas per Nevėžio upę Plukių g.; 
Rekonstruotos, remontuotos, prižiūrėtos gatvės;
Panevėžio m. J. Tilvyčio gatvės  rekonstravimo  arba kapitalinio remonto techninio darbo projekto parengimas</t>
  </si>
  <si>
    <t>SB (VB)
 (VIP)</t>
  </si>
  <si>
    <t xml:space="preserve">
+
+
+</t>
  </si>
  <si>
    <t>Prižiūrėti eismo reguliavimo priemones, įrengti naujas priemones eismo saugumui didinti</t>
  </si>
  <si>
    <t>Eismo saugumo priemonių įrengimas</t>
  </si>
  <si>
    <t>Kelio ženklų priežiūra</t>
  </si>
  <si>
    <t>Įrengta pėsčiųjų perėja, numatant technines eismo reguliavimo priemones, reikalingas eismo saugumui užtikrinti Ramygalos g.dalyje tarp Matininkų g.ir įvažiavimų į pastatus Ramygalos g.190E ir 149 D</t>
  </si>
  <si>
    <t>Tiesti J.Janonio gatvę</t>
  </si>
  <si>
    <t>J.Janonio g., kuri jungiasi su magistraliniu keliu A17 Panevėžio aplinkeliu, rekonstravimas</t>
  </si>
  <si>
    <t>Pagaminti blankus licencijoms ir leidimams išduoti</t>
  </si>
  <si>
    <t>Tvarkyti ir modernizuoti viešąsias erdves</t>
  </si>
  <si>
    <t>Tvarkyti miesto parkus ir skverus, prižiūrėti ir atnaujinti želdinius</t>
  </si>
  <si>
    <t>Miesto vejų ir žolynų priežiūra
Miesto gėlynų priežiūra</t>
  </si>
  <si>
    <t>Gaudyti, laikyti, naikinti benamius gyvūnus</t>
  </si>
  <si>
    <t>Laidoti vienišus ir neatpažintus žmones</t>
  </si>
  <si>
    <t>Plėsti Šilaičių kapines</t>
  </si>
  <si>
    <t>9;1</t>
  </si>
  <si>
    <t>Parengtas  kapinių techninis projektas</t>
  </si>
  <si>
    <t>Įrengtos naujos kapavietės</t>
  </si>
  <si>
    <t>Įrengti kolumbariumą</t>
  </si>
  <si>
    <t xml:space="preserve">
Įrengtas kolumbariumas (II etapas)</t>
  </si>
  <si>
    <t>Puošti miestą švenčių ir renginių metu</t>
  </si>
  <si>
    <t>Papuoštas miestas švenčių ir renginių metu</t>
  </si>
  <si>
    <t>Remontuoti viešąjį tualetą Vilniaus gatvėje</t>
  </si>
  <si>
    <t>Suremontuotas viešasis tualetas</t>
  </si>
  <si>
    <t>Skirti lėšas nenumatytoms išlaidoms</t>
  </si>
  <si>
    <t xml:space="preserve">Įgyvendinti projektą „Nevėžio upės išvalymas nuo praeities taršos kenksmingomis medžiagomis užteršto dumblo Panevėžio miesto ribose“ </t>
  </si>
  <si>
    <t>P*</t>
  </si>
  <si>
    <t xml:space="preserve">Išvalyta  km upės vagos </t>
  </si>
  <si>
    <t>Įgyvendinti  integruotos teritorijos vystymo programos priemones</t>
  </si>
  <si>
    <t>0;8</t>
  </si>
  <si>
    <t xml:space="preserve">Parengti projektiniai pasiūlymai </t>
  </si>
  <si>
    <t>Parengti techniniai projektai</t>
  </si>
  <si>
    <t>Parengtos projektų paraiškos</t>
  </si>
  <si>
    <t>Tvarkyti miestą renginių metu</t>
  </si>
  <si>
    <t>0;9</t>
  </si>
  <si>
    <t>Skoloms už 2014 m. miesto tvarkymo darbus sumokėti</t>
  </si>
  <si>
    <t>Modernizuoti, renovuoti, remontuoti  Savivaldybei priklausančius objektus ir vykdyti jų plėtrą</t>
  </si>
  <si>
    <t>Pavojingoms vaikų žaidimų aikštelėms pašalinti arba naujoms  įrengti</t>
  </si>
  <si>
    <t xml:space="preserve">Numatyti rezervą nenumatytoms reikmėms (Investiciniams projektams vykdyti)
</t>
  </si>
  <si>
    <t>Rekonstruoti maniežo pastatą (pristatant priestatą dviračių treko centro patalpoms įrengti) Liepų al.4, Panevėžys</t>
  </si>
  <si>
    <t>Įgyvendinti projektą „Vyturio“ progimnazijos pastato  Panevėžyje, Vasario 16-osios g.40 rekonstravimas</t>
  </si>
  <si>
    <t>8;12</t>
  </si>
  <si>
    <t>Įgyvendintas projektas</t>
  </si>
  <si>
    <t>Įgyvendinti projektą "Panevėžio "Ažuolo“ pagrindinės mokyklos pastato Žvaigždžių g.26, Panevėžys atnaujinimas (modernizavimas)</t>
  </si>
  <si>
    <t>8;9</t>
  </si>
  <si>
    <t>Kt(VB)</t>
  </si>
  <si>
    <t xml:space="preserve">Įgyvendinti projektą „Panevėžio lopšelio – darželio „Jūratė“ pastato, Palangos g. 28, Panevėžyje, rekonstravimas“ </t>
  </si>
  <si>
    <t>8;0</t>
  </si>
  <si>
    <t xml:space="preserve">Įgyvendintas projektas
</t>
  </si>
  <si>
    <t>Įgyvendinti projektą „Panevėžio lopšelio – darželio „Rūta“ pastato, Alyvų g. 3, Panevėžyje,  rekonstravimas“</t>
  </si>
  <si>
    <t>22</t>
  </si>
  <si>
    <t xml:space="preserve">Įgyvendinti projektą „Panevėžio lopšelio – darželio „Pušynėlis“, Alyvų g. 31 A, Panevėžys, modernizavimas“ </t>
  </si>
  <si>
    <t>Įgyvendinti projektą
„Panevėžio miesto dailės galerijos plėtra“</t>
  </si>
  <si>
    <t>24</t>
  </si>
  <si>
    <t>Įgyvendinti projektą „Panevėžio socialinių paslaugų centro paslaugų plėtra“ III etapas</t>
  </si>
  <si>
    <t>8;</t>
  </si>
  <si>
    <t>Dalyvauti švietimo įstaigų modernizavimo programoje</t>
  </si>
  <si>
    <t>SB(VB) 
(VIP)</t>
  </si>
  <si>
    <t>Parengti dokumentus, reikalingus ES paramai gauti</t>
  </si>
  <si>
    <t xml:space="preserve">Atlikti energijos vartojimo auditai. 
Parengtos galimybių studijos/ investiciniai projektai (t.t.4 projektai iš paskolos rezervo)                  </t>
  </si>
  <si>
    <t>27</t>
  </si>
  <si>
    <t>Likviduoti gedimus, įvykusius Savivaldybei priklausančiuose pastatuose, ir nugriauti statinius, teismo pripažintus bešeimininkiais</t>
  </si>
  <si>
    <t xml:space="preserve">Likviduota gedimų
</t>
  </si>
  <si>
    <t>28</t>
  </si>
  <si>
    <t>Vykdyti Užsakovo funkcijas</t>
  </si>
  <si>
    <t>Parengta kadastrinių matavimo bylų
Išimta statybą leidžiančių dokumentų
Atliktos ekspertizės</t>
  </si>
  <si>
    <t>29</t>
  </si>
  <si>
    <t>Apdrausti turtą, sukurtą įgyvendinant projektus finansuojamus iš ES lėšų</t>
  </si>
  <si>
    <t>Apdrausti viešosios paskirties pastatai pastatai</t>
  </si>
  <si>
    <t>30</t>
  </si>
  <si>
    <t>Rekonstruoti ir remontuoti kultūros ir meno įstaigų pastatus</t>
  </si>
  <si>
    <t>31</t>
  </si>
  <si>
    <t>Remontuoti savivaldybės pastatą</t>
  </si>
  <si>
    <t>14</t>
  </si>
  <si>
    <t>Suremontuoti pastato  balkonai</t>
  </si>
  <si>
    <t>Suremonta patalpų</t>
  </si>
  <si>
    <t>32</t>
  </si>
  <si>
    <t>Įgyvendinti projektą "Lopšelio darželio  "Saulutė" patalpų rekonstravimas pritaikant VšĮ Panevėžio miesto  greitosios medicinos pagalbos stoties veiklai"</t>
  </si>
  <si>
    <t>SB(VB)
(VIP)</t>
  </si>
  <si>
    <t>33</t>
  </si>
  <si>
    <t>Įgyvendinti projektą "Lengvosios atletikos maniežo Panevėžyje modernizavimas"</t>
  </si>
  <si>
    <t>0;22</t>
  </si>
  <si>
    <t xml:space="preserve">Įgyvendintas projektas </t>
  </si>
  <si>
    <t>34</t>
  </si>
  <si>
    <t>Įgyvendinti projektą "Panevėžio "Minties" gimnazijos pastato, esančio Kniaudiškių g.60, Panevėžyje, atnaujinimas (modernizavimas)</t>
  </si>
  <si>
    <t>Parengtas techninis projektas</t>
  </si>
  <si>
    <t>35</t>
  </si>
  <si>
    <t>Įgyvendinti projektą "Panevėžio gamtos mokyklos tvarkybos  darbai ir pritaikymas visuomenės poreikiams"</t>
  </si>
  <si>
    <t>0;8;
21</t>
  </si>
  <si>
    <t>TL</t>
  </si>
  <si>
    <t>36</t>
  </si>
  <si>
    <t>Įgyvendinti projektą "Moigių pastatų komplekso Panevėžyje pritaikymas muziejinei veiklai"</t>
  </si>
  <si>
    <t>38</t>
  </si>
  <si>
    <t xml:space="preserve">Rekonstruoti Senvagės pagrindinės mokyklos stadioną </t>
  </si>
  <si>
    <t>0;12</t>
  </si>
  <si>
    <t>Parengtas Senvagės pagrindinės mokyklos stadiono rekonstravimo techninis projektas</t>
  </si>
  <si>
    <t>Rekostruotas stadionas</t>
  </si>
  <si>
    <t>39</t>
  </si>
  <si>
    <t>Atlikti projektavimo darbus</t>
  </si>
  <si>
    <t>40</t>
  </si>
  <si>
    <t>Parengti statybos techninį projektą privažiavimui nuo A.Mickevičiaus g. iki 57 A namų valdos ir atlikti statybos darbus</t>
  </si>
  <si>
    <t>Parengtas statybos techninis projektas privažiavimui nuo A.Mickevičiaus g. iki 57 A namų valdos ir atlikti statybos darbai</t>
  </si>
  <si>
    <t>41</t>
  </si>
  <si>
    <t>Rekonstruoti Panevėžio miesto savivaldybės viešosios bibliotekos Vaikų literatūros skyriaus "Žalioji pelėda" patalpas (Kniaudiškių g. 38, Panevėžys)</t>
  </si>
  <si>
    <t>Rekonstruotos Panevėžio miesto savivaldybės viešosios bibliotekos vaikų literatūros skyriaus "Žalioji pelėda" patalpos (Kniaudiškių g. 38, Panevėžys)</t>
  </si>
  <si>
    <t>42</t>
  </si>
  <si>
    <t>Autobusų stoties teritorijos konversija, pritaikant komercijai ir bendruomenių veiklai</t>
  </si>
  <si>
    <t>Parengtas investicinis projektas</t>
  </si>
  <si>
    <t>44</t>
  </si>
  <si>
    <t>Laisvės aikštės ir jos prieigų sutvarkymas</t>
  </si>
  <si>
    <t>45</t>
  </si>
  <si>
    <t>J.Janonio gatvės (nuo žiedo iki Savitiškio g.) prieigų sutvarkymas</t>
  </si>
  <si>
    <t>46</t>
  </si>
  <si>
    <t>"Rožyno" progimnazijos stadiono rekonstrukcija</t>
  </si>
  <si>
    <t>Parengtas techninis projektas
Rekonstruotas stadionas</t>
  </si>
  <si>
    <t>47</t>
  </si>
  <si>
    <t>"Vilties" pagrindinės mokyklos modernizavimas</t>
  </si>
  <si>
    <t>Modernizuota "Vilties" pagrindinė mokykla</t>
  </si>
  <si>
    <t>Iš viso tikslams:</t>
  </si>
  <si>
    <r>
      <t xml:space="preserve">Valstybės biudžeto specialiosios tikslinės dotacijos lėšos </t>
    </r>
    <r>
      <rPr>
        <b/>
        <sz val="9"/>
        <rFont val="Times New Roman"/>
        <family val="1"/>
      </rPr>
      <t>SB(VB) (VIP)</t>
    </r>
  </si>
  <si>
    <r>
      <t xml:space="preserve"> Valstybės  biudžeto lėšos Kt(</t>
    </r>
    <r>
      <rPr>
        <b/>
        <sz val="9"/>
        <rFont val="Times New Roman"/>
        <family val="1"/>
      </rPr>
      <t>VB)</t>
    </r>
  </si>
  <si>
    <r>
      <t xml:space="preserve">Kiti finansavimo šaltiniai </t>
    </r>
    <r>
      <rPr>
        <sz val="9"/>
        <rFont val="Times New Roman"/>
        <family val="1"/>
        <charset val="186"/>
      </rPr>
      <t xml:space="preserve">(tarptautinės lėšos, </t>
    </r>
    <r>
      <rPr>
        <b/>
        <sz val="9"/>
        <rFont val="Times New Roman"/>
        <family val="1"/>
        <charset val="186"/>
      </rPr>
      <t>TL</t>
    </r>
    <r>
      <rPr>
        <sz val="9"/>
        <rFont val="Times New Roman"/>
        <family val="1"/>
        <charset val="186"/>
      </rPr>
      <t>)</t>
    </r>
  </si>
  <si>
    <t>KULTŪROS IR MENO PROGRAMA (11)</t>
  </si>
  <si>
    <t>Asignavimai biudžetiniams 2015 metams, Eur</t>
  </si>
  <si>
    <t>Paversti Panevėžio miestą kultūros traukos centru</t>
  </si>
  <si>
    <t>Sudaryti tinkamas sąlygas profesionalaus meno kūrybai, įkurti ir vystyti kūrybinių industrijų sektorių mieste</t>
  </si>
  <si>
    <t>Sudaryti sąlygas Lėlių vežimo teatro veiklai</t>
  </si>
  <si>
    <t>191782373</t>
  </si>
  <si>
    <t>20; 0</t>
  </si>
  <si>
    <t>Spektaklių skaičius per metus</t>
  </si>
  <si>
    <t>180</t>
  </si>
  <si>
    <t>190</t>
  </si>
  <si>
    <t>200</t>
  </si>
  <si>
    <t xml:space="preserve">Premjerų skaičius per metus </t>
  </si>
  <si>
    <t xml:space="preserve">Žiūrovų (lankytojų) skaičius  </t>
  </si>
  <si>
    <t>10000</t>
  </si>
  <si>
    <t>11000</t>
  </si>
  <si>
    <t>12000</t>
  </si>
  <si>
    <t>Sudaryti sąlygas teatro ,,Menas“ veiklai</t>
  </si>
  <si>
    <t>190432352</t>
  </si>
  <si>
    <t>13000</t>
  </si>
  <si>
    <t>Sudaryti sąlygas Muzikinio teatro veiklai</t>
  </si>
  <si>
    <t>148428990</t>
  </si>
  <si>
    <t>15</t>
  </si>
  <si>
    <t>Koncertų skaičius per metus</t>
  </si>
  <si>
    <t>Naujų parengtų programų skaičius per metus</t>
  </si>
  <si>
    <t>14000</t>
  </si>
  <si>
    <t>Sudaryti sąlygas koncertinės įstaigos „Panevėžio garsas“ veiklai</t>
  </si>
  <si>
    <t>190866014</t>
  </si>
  <si>
    <t xml:space="preserve">Naujų parengtų programų skaičius </t>
  </si>
  <si>
    <t>Sudaryti sąlygas Dailės galerijos veiklai</t>
  </si>
  <si>
    <t>302477544</t>
  </si>
  <si>
    <t>Parodų skaičius per metus</t>
  </si>
  <si>
    <t xml:space="preserve">Parodų lankytojų skaičius  </t>
  </si>
  <si>
    <t>9000</t>
  </si>
  <si>
    <t>9500</t>
  </si>
  <si>
    <t>1000</t>
  </si>
  <si>
    <t>Naujų parengtų edukacinių programų skaičius</t>
  </si>
  <si>
    <t>Edukacinių programų dalyvių skaičius</t>
  </si>
  <si>
    <t>3000</t>
  </si>
  <si>
    <t>3500</t>
  </si>
  <si>
    <t>Sudaryti sąlygas kino centrui „Garsas“ nekomercinio kino sklaidai</t>
  </si>
  <si>
    <t>148504349</t>
  </si>
  <si>
    <t>Nekomercinio kino rodymas</t>
  </si>
  <si>
    <t>70 %</t>
  </si>
  <si>
    <t>70%</t>
  </si>
  <si>
    <t>Kino renginių skaičius</t>
  </si>
  <si>
    <t>30000</t>
  </si>
  <si>
    <t>35000</t>
  </si>
  <si>
    <t>40000</t>
  </si>
  <si>
    <t>Skirti stipendijas menininkams</t>
  </si>
  <si>
    <t>Skirtų stipendijų skaičius</t>
  </si>
  <si>
    <t>Remti iniciatyvas, skatinančias profesionalių menininkų įtraukimą į vietos kultūrinius projektus</t>
  </si>
  <si>
    <t>Paremtų profesionalaus meno projektų skaičius</t>
  </si>
  <si>
    <t>Parengti kūrybinių industrijų galimybių plėtros studiją ir pagal ją įgyvendinti priemones</t>
  </si>
  <si>
    <t>Parengta studija</t>
  </si>
  <si>
    <t>Įgyvendintų priemonių skaičius</t>
  </si>
  <si>
    <t>Nuosekliai ir planingai remti tarptautinius profesionalaus meno festivalius vykstančius mieste</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</si>
  <si>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</si>
  <si>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</si>
  <si>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</si>
  <si>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</si>
  <si>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 xml:space="preserve">Viešosios bibliotekos skaitytojų skaičius </t>
  </si>
  <si>
    <t>12500</t>
  </si>
  <si>
    <t>Įsigytų naujų knygų skaičius</t>
  </si>
  <si>
    <t>6000</t>
  </si>
  <si>
    <t>Aptarnaujamų prieigų skaičius</t>
  </si>
  <si>
    <t>49</t>
  </si>
  <si>
    <t>Interneto lankytojų skaičius</t>
  </si>
  <si>
    <t>Užtikrinti Panevėžio paveldo skaitmeninimą ir skelbimą</t>
  </si>
  <si>
    <t>Suskaitmenintų dokumentų skaičius</t>
  </si>
  <si>
    <t>Paskelbtų suskaitmenintų dokumentų skaičius</t>
  </si>
  <si>
    <t>60</t>
  </si>
  <si>
    <t>Modernizuoti kultūros įstaigų fizinę ir informacinę infrastruktūrą</t>
  </si>
  <si>
    <t>Parengtas kultūros įstaigų modernizavimo planas</t>
  </si>
  <si>
    <t>Sutvarkytų įstaigų skaičius</t>
  </si>
  <si>
    <t>Aktyvinti skaitmeninimo procesus</t>
  </si>
  <si>
    <t>Skaitmenizuotų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</si>
  <si>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</si>
  <si>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</si>
  <si>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</si>
  <si>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</si>
  <si>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</si>
  <si>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</si>
  <si>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Puoselėti kultūros paveldą</t>
  </si>
  <si>
    <t>Užtikrinti Kraštotyros muziejaus veiklą</t>
  </si>
  <si>
    <t xml:space="preserve">190431446 </t>
  </si>
  <si>
    <t>Kraštotyros muziejaus lankytojų skaičius</t>
  </si>
  <si>
    <t>20000</t>
  </si>
  <si>
    <t>Naujų edukacinių programų skaičius</t>
  </si>
  <si>
    <t>Edukacinių programų lankytojų skaičius per metus</t>
  </si>
  <si>
    <t>7000</t>
  </si>
  <si>
    <t>Remti naujų kultūros paveldo ekspozicijų įrengimo projektus</t>
  </si>
  <si>
    <t>Naujų kultūros paveldo ekspozicijų skaičius</t>
  </si>
  <si>
    <t>Formuoti Aukštaitijos dailės kolekciją</t>
  </si>
  <si>
    <t>Įsigyta dailės kūrinių</t>
  </si>
  <si>
    <t>Įsigyti naujų eksponatų ir papildyti jais Kraštotyros muziejaus ekspozicijas</t>
  </si>
  <si>
    <t>Įsigytų eksponatų skaičius</t>
  </si>
  <si>
    <t>Didinti kultūros ir meno indėlį į miesto gyvybiškumą</t>
  </si>
  <si>
    <t>Pritaikyti miesto viešąsias erdves kultūrinei veiklai</t>
  </si>
  <si>
    <t>Viešųjų erdvių, pritaikytų kultūrinei veiklai, skaičius</t>
  </si>
  <si>
    <t>Viešųjų erdvių, kuriose įrengtos šiuolaikinio meno instaliacijos, skaičius</t>
  </si>
  <si>
    <t>Remti tradicinius ir unikalius miesto kultūros renginius, akcijas, forumus</t>
  </si>
  <si>
    <t>Paremtų kultūros renginių, akcijų, forumų skaičius</t>
  </si>
  <si>
    <t>Parengti trimetę menininkų, kultūros specialistų pasikeitimo patirtimi su miestais partneriais programą</t>
  </si>
  <si>
    <t>20; 0; 
26</t>
  </si>
  <si>
    <t xml:space="preserve">Parengta trimetė programa </t>
  </si>
  <si>
    <t>Įgyvendinama programa</t>
  </si>
  <si>
    <t>Kelti kultūros darbuotojų kompetencijas</t>
  </si>
  <si>
    <t>Kvalifikaciją kėlusių darbuotojų skaičius</t>
  </si>
  <si>
    <t>55</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</si>
  <si>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</si>
  <si>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</si>
  <si>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</si>
  <si>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</si>
  <si>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420</t>
  </si>
  <si>
    <t xml:space="preserve">Plėtoti meninį ugdymą Panevėžyje </t>
  </si>
  <si>
    <t xml:space="preserve">Į meninį ugdymą įtrauktų gyventojų skaičius
</t>
  </si>
  <si>
    <t>350</t>
  </si>
  <si>
    <t xml:space="preserve">Paremtų meninio ugdymo projektų skaičius </t>
  </si>
  <si>
    <t>Meno kolektyvų, klubų, būrelių skaičius</t>
  </si>
  <si>
    <t>Remti naujoviškas sociakultūrines iniciatyvas, susijusias su miesto mikrorajonuose gyvenančiųjų įtraukimu į kultūros kūrimą ir sklaidą</t>
  </si>
  <si>
    <t>Paremtų kultūros ir sklaidos projektų skaičius</t>
  </si>
  <si>
    <t>Įdiegti „greitųjų“ projektų dalinį finansavimą</t>
  </si>
  <si>
    <t>Finansuotų „greitųjų“ projektų skaičius</t>
  </si>
  <si>
    <t>Finansuoti įvairius renginius</t>
  </si>
  <si>
    <t>Finansuotų renginių skaičius</t>
  </si>
  <si>
    <t>Sudaryti sąlygas mėgėjų meno kolektyvams pasirengti  dalyvauti Dainų šventėje</t>
  </si>
  <si>
    <t>Dalyvavusių mėgėjų meno kolektyvų skaičius</t>
  </si>
  <si>
    <t>Asignavimų poreikis biudžetiniams 2015 metams, Eur</t>
  </si>
  <si>
    <t>KŪNO KULTŪROS IR SPORTO PROGRAMA (12)</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</si>
  <si>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</si>
  <si>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</si>
  <si>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</si>
  <si>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</si>
  <si>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22; 0;
Futbolo akademija</t>
  </si>
  <si>
    <t>Panevėžio kūno kultūros ir sporto centre, Futbolo akademijoje ir „Žemynos“ pagrindinėje mokykloje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</si>
  <si>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</si>
  <si>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</si>
  <si>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</si>
  <si>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t>
  </si>
  <si>
    <t xml:space="preserve">288724610
</t>
  </si>
  <si>
    <t xml:space="preserve">0; </t>
  </si>
  <si>
    <t xml:space="preserve">Olimpinei ir nacionalinei rinktinei parengtų sportininkų skaičius </t>
  </si>
  <si>
    <t xml:space="preserve">Pasaulio ir Europos pirmenybėse dalyvavusių miesto sportininkų,  skaičius </t>
  </si>
  <si>
    <t xml:space="preserve">Komandų, užimančių prizines vietas, šalies pirmenybėse, skaičius </t>
  </si>
  <si>
    <t xml:space="preserve">Remiamų žaidimų sporto komandų skaičius </t>
  </si>
  <si>
    <t>Remti neįgaliųjų sporto  klubų programas</t>
  </si>
  <si>
    <t>300036519</t>
  </si>
  <si>
    <t>Paremtų neįgaliųjų sporto klubų projektų skaičius</t>
  </si>
  <si>
    <t>Remti Kūno kultūros ir sporto centro, Futbolo akademijos ir nevyriausybinių kūno kultūros ir sporto organizacijų rengiamų tradicinių ir naujų kūno kultūros ir sporto renginių programas</t>
  </si>
  <si>
    <t>0; 22;
 Futbolo akademija</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</si>
  <si>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</si>
  <si>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</si>
  <si>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</si>
  <si>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</si>
  <si>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</si>
  <si>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vaikų žaidimų ir lauko treniruoklių aikštelių skaičius</t>
  </si>
  <si>
    <t>Organizuoti masinius kūno kultūros ir sporto renginius miesto gyventojams</t>
  </si>
  <si>
    <t xml:space="preserve">
300036519</t>
  </si>
  <si>
    <t>Organizuotų masinių sporto renginių miesto gyventojams skaičius</t>
  </si>
  <si>
    <t>Remti didelio meistriškumo sportinę veiklą</t>
  </si>
  <si>
    <t>Remti olimpinio rezervo sportininkų rengimą</t>
  </si>
  <si>
    <t>Pasaulio ir Europos čempionatuose dalyvavusių sportininkų skaičius</t>
  </si>
  <si>
    <t>Remti žaidimų sporto šakų komandas, reprezentuojančias miestą</t>
  </si>
  <si>
    <t>Paramą gavusių profesionalių komandų skaičius</t>
  </si>
  <si>
    <t>Atnaujinti ir modernizuoti sporto bazes</t>
  </si>
  <si>
    <t>Tęsti Kūno kultūros ir sporto centro „Aukštaitijos“ sporto komplekso atnaujinimą</t>
  </si>
  <si>
    <t>Įrengta dirbtinė dengta ledo ritulio aikštelė "Aukštaitijos" sporto komplekse</t>
  </si>
  <si>
    <t>Kt</t>
  </si>
  <si>
    <t>Tęsti Futbolo akademijos stadiono atnaujinimą</t>
  </si>
  <si>
    <t>300630183</t>
  </si>
  <si>
    <t>Futbolo akademija</t>
  </si>
  <si>
    <t>Atnaujintas Futbolo akademijos stadionas</t>
  </si>
  <si>
    <r>
      <t xml:space="preserve">Savivaldybės biudžeto lėšos </t>
    </r>
    <r>
      <rPr>
        <b/>
        <sz val="9"/>
        <rFont val="Times New Roman"/>
        <family val="1"/>
        <charset val="186"/>
      </rPr>
      <t xml:space="preserve">SB </t>
    </r>
    <r>
      <rPr>
        <sz val="9"/>
        <rFont val="Times New Roman"/>
        <family val="1"/>
        <charset val="186"/>
      </rPr>
      <t>(pajamos už paslaugas)</t>
    </r>
  </si>
  <si>
    <t>ŠVIETIMO IR UGDYMO PROGRAMA (13)</t>
  </si>
  <si>
    <t>Švietimo, mokslo ir studijų kolybės bei prieinamumo gerinimas</t>
  </si>
  <si>
    <t>Sudaryti sąlygas bendrųjų vaikų gebėjimų ir vertybinių nuostatų ugdymui ikimokyklinio  ugdymo mokyklose</t>
  </si>
  <si>
    <t xml:space="preserve">Ikimokyklinių ugdymo mokyklų aplinkos išlaikymas </t>
  </si>
  <si>
    <t xml:space="preserve"> Ikimokyklinių ugdymo mokyklų skaičius</t>
  </si>
  <si>
    <t>Ikimokyklines ugdymo mokyklas lankančių vaikų skaičius</t>
  </si>
  <si>
    <t>Ikimokyklinio ir priešmokyklinio ugdymo programų įgyvendinimo užtikrinimas</t>
  </si>
  <si>
    <t>Priešmokyklinio ugdymo grupes lankančių vaikų skaičius</t>
  </si>
  <si>
    <t>Pedagogų skaičius</t>
  </si>
  <si>
    <t xml:space="preserve">UAB "Muzikija"  ikimokyklinio ugdymo programos vykdymas </t>
  </si>
  <si>
    <t>Sudaryti sąlygas mokinių mokymuisi bendrojo ugdymo mokyklose</t>
  </si>
  <si>
    <t xml:space="preserve">Bendrojo ugdymo mokyklų išlaikymas </t>
  </si>
  <si>
    <t>bendrojo ugdymo mokyklų skaičius</t>
  </si>
  <si>
    <t xml:space="preserve">Pradinio, pagrindinio, vidurinio ugdymo  programų įgyvendinimas </t>
  </si>
  <si>
    <t>Mokinių skaičius</t>
  </si>
  <si>
    <t>11500</t>
  </si>
  <si>
    <t>11100</t>
  </si>
  <si>
    <t>Mokyklinės dokumentacijos įsigijimas iš ŠMM</t>
  </si>
  <si>
    <t>Egzempliorių skaičius</t>
  </si>
  <si>
    <t>8300</t>
  </si>
  <si>
    <t>8200</t>
  </si>
  <si>
    <t>8000</t>
  </si>
  <si>
    <t>K.Paltaroko gimnazijos išlaikymas</t>
  </si>
  <si>
    <t>Sudaryti sąlygas mokinių saviraiškai neformaliojo vaikų švietimo mokyklose ir formalujį švietimą papildančio ugdymo mokyklose</t>
  </si>
  <si>
    <t>Neformaliojo vaikų švietimo mokyklų aplinkos išlaikymas</t>
  </si>
  <si>
    <t>Mokyklų  skaičius</t>
  </si>
  <si>
    <t>Neformaliojo vaikų švietimo programų įgyvendinimas</t>
  </si>
  <si>
    <t>Darbuotojų (pedagogų) skaičius</t>
  </si>
  <si>
    <t>135</t>
  </si>
  <si>
    <t>Sudaryti sąlygas mokiniui,mokytojui,mokyklai gauti pedagoginę,psichologinę,metodinę pagalbą</t>
  </si>
  <si>
    <t>Pedagoginės-psichologinės tarnybos išlaikymas</t>
  </si>
  <si>
    <t>Darbuotojų skaičius</t>
  </si>
  <si>
    <t>14,5</t>
  </si>
  <si>
    <t>Pedagogų švietimo centro išlaikymas</t>
  </si>
  <si>
    <t>6,75</t>
  </si>
  <si>
    <t>Tenkinti mokinių užimtumo poreikius, specifinių gebėjimų vystymą</t>
  </si>
  <si>
    <t>Sudaryti sąlygas vaikų ir jaunimo meniniam ugdymui</t>
  </si>
  <si>
    <t xml:space="preserve">Vaikų ir jaunimo meno projektų ir  tautinio  meno kolektyvų veiklos projektų konkurso organizavimas </t>
  </si>
  <si>
    <t>Iš dalies finansuotų tinkamai parengtų projektų skaičius (proc.)</t>
  </si>
  <si>
    <t>Meno srityje gabių vaikų ir jaunuolių skatinimas premijomis</t>
  </si>
  <si>
    <t>Premijų skaičius</t>
  </si>
  <si>
    <t>Kolektyvų dalyvavimo regiono ir respublikinėse meno šventėse finansavimas</t>
  </si>
  <si>
    <t>Kolektyvų veikloje dalyvaujančių vaikų ir jaunuolių skaičius</t>
  </si>
  <si>
    <t>Organizuoti švietimo,kultūros ir kitų renginius</t>
  </si>
  <si>
    <t>Dalyvavimas vaikų socializacijos programose</t>
  </si>
  <si>
    <t>Vaikų ir mokinių organizacijų veiklai</t>
  </si>
  <si>
    <t>Gabių(olimpiadų,konkursų) mokinių skatinimas</t>
  </si>
  <si>
    <t>Tarptautinės Mokytojo dienos minėjimas</t>
  </si>
  <si>
    <t>Renginių  skaičius</t>
  </si>
  <si>
    <t xml:space="preserve"> Mokslo ir studijų rėmimas</t>
  </si>
  <si>
    <t>Iš dalies finansuotų tinkamai parengtų mokslo projektų skaičius (proc.)</t>
  </si>
  <si>
    <t xml:space="preserve">Mokslų akademijos dienos organizavimas </t>
  </si>
  <si>
    <t>Renginių skaičius</t>
  </si>
  <si>
    <t>Konkursų, olimpiadų organizavimas</t>
  </si>
  <si>
    <t>Transporto išlaidos mokinių nuvežimui</t>
  </si>
  <si>
    <t>Išvykų skaičius</t>
  </si>
  <si>
    <t>P.Butėno premijos teikimas</t>
  </si>
  <si>
    <t>Premijuotų darbų skaičius</t>
  </si>
  <si>
    <t>Sumokėti Panevėžio rajono savivaldybei už vaikus, lankančius rajono ikimokyklinio ugdymo įstaigas</t>
  </si>
  <si>
    <t>Vaikų skaičius</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</si>
  <si>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</si>
  <si>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</si>
  <si>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</si>
  <si>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organizuojant Jaunimo reikalų tarybos darbą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</si>
  <si>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</si>
  <si>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</si>
  <si>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</si>
  <si>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</si>
  <si>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</si>
  <si>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organizavimas</t>
  </si>
  <si>
    <t>kokybinis jaunų žmonių interesų atstovavimo įvertinimas (apklausa).</t>
  </si>
  <si>
    <t>Stiprinti jaunimo organizacijų potencialą</t>
  </si>
  <si>
    <t xml:space="preserve">Finansuoti jaunimo organizacijų projektus                                 </t>
  </si>
  <si>
    <t xml:space="preserve">finansuotų jaunimo organizacijų projektų skaičius                              </t>
  </si>
  <si>
    <t>jaunų žmonių, dalyvavusių verslumo projektuose skaičius</t>
  </si>
  <si>
    <t>Konsultuoti jaunimo organizacijas</t>
  </si>
  <si>
    <t>suteiktų konsultacijų skaičius</t>
  </si>
  <si>
    <t xml:space="preserve">Įgyvendinti jaunimo organizacijų potencialo stiprinimo priemones, finansuojant Panevėžio jaunimo centro „Apskritasis stalas“ veiklos programą                               </t>
  </si>
  <si>
    <t>jaunimo organizacijoms organizuotų  renginių  skaičius;   
 organizacijų dalyvavusių Panevėžio jaunimo centro „Apskritasis stalas“ veikloje skaičius</t>
  </si>
  <si>
    <t xml:space="preserve">Organizuoti asistento dieną ir jaunų žmonių susitikimus su verslo atstovais
</t>
  </si>
  <si>
    <t>priėmusių asistentus institucijų skaičius</t>
  </si>
  <si>
    <t>susitikimų su verslo atstovais skaičius</t>
  </si>
  <si>
    <t>Skatinti miesto bendruomenės bendruomeniškumą ir savišvietą</t>
  </si>
  <si>
    <t xml:space="preserve">Finansuoti nevyriausybinių organizacijų projektus
</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</si>
  <si>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</si>
  <si>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</si>
  <si>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</si>
  <si>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</si>
  <si>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</si>
  <si>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 xml:space="preserve"> Susitikimų, bendrų pasitarimų skaičius</t>
  </si>
  <si>
    <t>Įgyvendinti kultūros savanorių programą</t>
  </si>
  <si>
    <t>Žmonių, įtrauktų į savanorystės programą skaičius</t>
  </si>
  <si>
    <t>Kompensuoti vietos bendruomenių veiklos išlaidas</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</si>
  <si>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</si>
  <si>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</si>
  <si>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</si>
  <si>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</si>
  <si>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t>Organizuoti socialinės rizikos vaikams atvirų durų dienas Panevėžio apskrities vyriausiajame policijos komisariate, Panevėžio miesto policijos komisariate ir ekskursijas į įvairias teisėsaugos institucijas</t>
  </si>
  <si>
    <t xml:space="preserve">renginių skaičius                                                                       </t>
  </si>
  <si>
    <t>Koordinuoti socializacijos programos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</si>
  <si>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</si>
  <si>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</si>
  <si>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</si>
  <si>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t>Palaikyti nuolatinį ryšį su ugdymo įstaigas kuruojančiais policijos pareigūnais</t>
  </si>
  <si>
    <t>susitikimų skaičius</t>
  </si>
  <si>
    <t>Organizuoti  įstaigų vadovų, mokytojų, socialinių pedagogų ir kitų darbuotojų kvalifikacijos  prevencine tema tobulinimą</t>
  </si>
  <si>
    <t>kėlusių kvalifikaciją įstaigų vadovų, mokytojų, socialinius pedagogus ir kitų darbuotojų skaičius</t>
  </si>
  <si>
    <t>Policijos ir visuomenės bendradarbiavimo stiprinimas bei visuomenės įtraukimas į viešosios tvarkos užtikrinimą</t>
  </si>
  <si>
    <t>Skatinti policijos rėmėjų veiklą</t>
  </si>
  <si>
    <t>naujai priimtų į policijos rėmėjus asmenų skaičius</t>
  </si>
  <si>
    <t>Organizuoti savivaldybės, nevyriausybinių organizacijų  ir policijos  atstovų diskusijas</t>
  </si>
  <si>
    <t>organizuotų diskusijų skaičius</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</si>
  <si>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</si>
  <si>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</si>
  <si>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</si>
  <si>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</si>
  <si>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</si>
  <si>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</si>
  <si>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</si>
  <si>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</si>
  <si>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</si>
  <si>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</si>
  <si>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</si>
  <si>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</si>
  <si>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SB(VD)</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</si>
  <si>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</si>
  <si>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</si>
  <si>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</si>
  <si>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</si>
  <si>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</si>
  <si>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7600</t>
  </si>
  <si>
    <t>7200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</si>
  <si>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</si>
  <si>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</si>
  <si>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175</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</si>
  <si>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</si>
  <si>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</si>
  <si>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</si>
  <si>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</si>
  <si>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</si>
  <si>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</si>
  <si>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400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</si>
  <si>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</si>
  <si>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</si>
  <si>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</si>
  <si>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</si>
  <si>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2407</t>
  </si>
  <si>
    <t>2000</t>
  </si>
  <si>
    <t>Skirti ir mokėti iš valstybės biudžeto specialiosios tikslinės dotacijos savivaldybių biudžetams lėšų paramą mokinio reikmenims.</t>
  </si>
  <si>
    <t>1700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</si>
  <si>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</si>
  <si>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</si>
  <si>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</si>
  <si>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</si>
  <si>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</si>
  <si>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</si>
  <si>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</si>
  <si>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</si>
  <si>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</si>
  <si>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</si>
  <si>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</si>
  <si>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</si>
  <si>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</si>
  <si>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renginys socialinio darbuotojo dienai</t>
  </si>
  <si>
    <t>Įgyvendinti Lietuvos Respublikos įstatymų ir kitų norminių teisės aktų nustatytą socialinę politiką, užtikrinant neįgaliųjų lygias teises ir galimybes visuomenėje.</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</si>
  <si>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</si>
  <si>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</si>
  <si>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</si>
  <si>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</si>
  <si>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</si>
  <si>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</si>
  <si>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2015 metams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</si>
  <si>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</si>
  <si>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</si>
  <si>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</si>
  <si>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VISUOMENĖS SVEIKATOS RĖMIMO SPECIALIOJI PROGRAMA (16)</t>
  </si>
  <si>
    <t>Gerinti gyventojų sveikatos priežiūros paslaugų kokybę, rengti, organizuoti ir įgyvendinti gyventojų sveikatos gerinimo programas, vykdyti gyventojų sveikatos būklės stebėseną</t>
  </si>
  <si>
    <t>Stiprinti žalos aplinkai prevenciją, gerinti visuomenės sveikatą</t>
  </si>
  <si>
    <t>Vykdyti mokinių visuomenės sveikatos priežiūrą, gyventojų sveikatos stebėseną ir gyventojų sveikatą stiprinančias priemones</t>
  </si>
  <si>
    <t>24; 30</t>
  </si>
  <si>
    <t xml:space="preserve">
VB</t>
  </si>
  <si>
    <t xml:space="preserve">Per metus surengtų paskaitų, mokymų skaičius </t>
  </si>
  <si>
    <t xml:space="preserve">Dalyvavusių asmenų skaičius </t>
  </si>
  <si>
    <t>Vykdoma gyventojų sveikatos rodiklių stebėsena</t>
  </si>
  <si>
    <t>Vykdoma moksleivių visuomenės sveikatos priežiūra</t>
  </si>
  <si>
    <t>Vykdyti Panevėžio miesto gyventojų dantų protezavimo programą</t>
  </si>
  <si>
    <t>Suprotezuoti Panevėžio miesto gyventojų dantys</t>
  </si>
  <si>
    <t>Vykdyti miesto maudyklų vandens kokybes ir miesto tyliųjų zonų triukšmo stebėseną</t>
  </si>
  <si>
    <t>Maudymosi sezono metu stebimų maudyklų skaičius</t>
  </si>
  <si>
    <t xml:space="preserve">Sebimų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</si>
  <si>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</si>
  <si>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</si>
  <si>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</si>
  <si>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Įkurti psichikos dienos stacionarą (centrą) Panevėžio miesto poliklinikoje</t>
  </si>
  <si>
    <t>Įkurtas psichikos dienos stacionaras (centrą) Panevėžio miesto poliklinikoje</t>
  </si>
  <si>
    <t>Tobulinti sveikatos sistemos infrastruktūrą</t>
  </si>
  <si>
    <t>Įsteigti ir išlaikyti "Žemo slenksčio" kabinetą</t>
  </si>
  <si>
    <t>24; 31</t>
  </si>
  <si>
    <t>Įsteigtų ir išlaikytų "Žemo slenksčio" kabinetų skaičius</t>
  </si>
  <si>
    <r>
      <t xml:space="preserve">Kiti finansavimo šaltiniai </t>
    </r>
    <r>
      <rPr>
        <b/>
        <sz val="9"/>
        <rFont val="Times New Roman"/>
        <family val="1"/>
      </rPr>
      <t>Kt (PSDF)</t>
    </r>
  </si>
</sst>
</file>

<file path=xl/styles.xml><?xml version="1.0" encoding="utf-8"?>
<styleSheet xmlns="http://schemas.openxmlformats.org/spreadsheetml/2006/main">
  <numFmts count="1">
    <numFmt numFmtId="164" formatCode="0.0"/>
  </numFmts>
  <fonts count="77">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sz val="7"/>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9"/>
      <name val="Arial"/>
      <family val="2"/>
      <charset val="186"/>
    </font>
    <font>
      <sz val="10"/>
      <name val="Times New Roman"/>
      <family val="1"/>
      <charset val="186"/>
    </font>
    <font>
      <b/>
      <sz val="10"/>
      <name val="Times New Roman"/>
      <family val="1"/>
      <charset val="186"/>
    </font>
    <font>
      <sz val="8"/>
      <color theme="4"/>
      <name val="Times New Roman"/>
      <family val="1"/>
    </font>
    <font>
      <sz val="10"/>
      <color theme="4"/>
      <name val="Arial"/>
      <family val="2"/>
      <charset val="186"/>
    </font>
    <font>
      <sz val="10"/>
      <color theme="4"/>
      <name val="Times New Roman"/>
      <family val="1"/>
    </font>
    <font>
      <sz val="9"/>
      <color theme="4"/>
      <name val="Times New Roman"/>
      <family val="1"/>
    </font>
    <font>
      <sz val="8"/>
      <color theme="4"/>
      <name val="Times New Roman"/>
      <family val="1"/>
      <charset val="186"/>
    </font>
    <font>
      <b/>
      <sz val="12"/>
      <color theme="4"/>
      <name val="Times New Roman"/>
      <family val="1"/>
    </font>
    <font>
      <sz val="9"/>
      <color rgb="FFFF0000"/>
      <name val="Times New Roman"/>
      <family val="1"/>
    </font>
    <font>
      <sz val="9"/>
      <name val="Times New Roman"/>
      <family val="1"/>
      <charset val="186"/>
    </font>
    <font>
      <b/>
      <sz val="12"/>
      <name val="Times New Roman"/>
      <family val="1"/>
    </font>
    <font>
      <b/>
      <sz val="9"/>
      <name val="Arial"/>
      <family val="2"/>
    </font>
    <font>
      <sz val="9"/>
      <name val="Arial"/>
      <family val="2"/>
    </font>
    <font>
      <b/>
      <sz val="10"/>
      <name val="Arial"/>
      <family val="2"/>
    </font>
    <font>
      <sz val="8"/>
      <color rgb="FFFF0000"/>
      <name val="Times New Roman"/>
      <family val="1"/>
    </font>
    <font>
      <sz val="10"/>
      <name val="Arial"/>
    </font>
    <font>
      <sz val="8"/>
      <color indexed="62"/>
      <name val="Times New Roman"/>
      <family val="1"/>
    </font>
    <font>
      <b/>
      <sz val="9"/>
      <color indexed="62"/>
      <name val="Times New Roman"/>
      <family val="1"/>
    </font>
    <font>
      <sz val="9"/>
      <color indexed="62"/>
      <name val="Times New Roman"/>
      <family val="1"/>
    </font>
    <font>
      <sz val="10"/>
      <color indexed="62"/>
      <name val="Times New Roman"/>
      <family val="1"/>
    </font>
    <font>
      <sz val="10"/>
      <color indexed="62"/>
      <name val="Arial"/>
      <family val="2"/>
      <charset val="186"/>
    </font>
    <font>
      <sz val="8"/>
      <color indexed="62"/>
      <name val="Times New Roman"/>
      <family val="1"/>
      <charset val="186"/>
    </font>
    <font>
      <b/>
      <sz val="9"/>
      <name val="Times New Roman"/>
      <family val="1"/>
      <charset val="186"/>
    </font>
    <font>
      <b/>
      <sz val="10"/>
      <name val="Arial"/>
      <family val="2"/>
      <charset val="186"/>
    </font>
    <font>
      <b/>
      <sz val="11"/>
      <name val="Times New Roman"/>
      <family val="1"/>
      <charset val="186"/>
    </font>
    <font>
      <sz val="9"/>
      <color rgb="FFFF0000"/>
      <name val="Times New Roman"/>
      <family val="1"/>
      <charset val="186"/>
    </font>
    <font>
      <sz val="8"/>
      <color rgb="FFFF0000"/>
      <name val="Times New Roman"/>
      <family val="1"/>
      <charset val="186"/>
    </font>
    <font>
      <b/>
      <sz val="9"/>
      <color rgb="FFFF0000"/>
      <name val="Times New Roman"/>
      <family val="1"/>
    </font>
    <font>
      <sz val="11"/>
      <name val="Times New Roman"/>
      <family val="1"/>
      <charset val="186"/>
    </font>
    <font>
      <sz val="11"/>
      <name val="Arial"/>
      <family val="2"/>
      <charset val="186"/>
    </font>
    <font>
      <b/>
      <sz val="9"/>
      <color theme="4"/>
      <name val="Times New Roman"/>
      <family val="1"/>
    </font>
    <font>
      <sz val="8"/>
      <color indexed="10"/>
      <name val="Times New Roman"/>
      <family val="1"/>
    </font>
    <font>
      <b/>
      <sz val="11"/>
      <name val="Times New Roman"/>
      <family val="1"/>
    </font>
    <font>
      <b/>
      <sz val="11"/>
      <name val="Arial"/>
      <family val="2"/>
      <charset val="186"/>
    </font>
    <font>
      <sz val="10"/>
      <name val="Arial"/>
      <family val="2"/>
    </font>
    <font>
      <b/>
      <sz val="8"/>
      <name val="Times New Roman"/>
      <family val="1"/>
      <charset val="186"/>
    </font>
    <font>
      <sz val="10"/>
      <color theme="4"/>
      <name val="Times New Roman"/>
      <family val="1"/>
      <charset val="186"/>
    </font>
    <font>
      <strike/>
      <sz val="10"/>
      <name val="Times New Roman"/>
      <family val="1"/>
    </font>
    <font>
      <sz val="7"/>
      <color theme="4"/>
      <name val="Times New Roman"/>
      <family val="1"/>
    </font>
    <font>
      <b/>
      <sz val="8"/>
      <color theme="4"/>
      <name val="Times New Roman"/>
      <family val="1"/>
    </font>
    <font>
      <b/>
      <sz val="9"/>
      <color indexed="57"/>
      <name val="Times New Roman"/>
      <family val="1"/>
    </font>
    <font>
      <sz val="10"/>
      <color rgb="FFFF0000"/>
      <name val="Arial"/>
      <family val="2"/>
      <charset val="186"/>
    </font>
    <font>
      <sz val="8"/>
      <color theme="3"/>
      <name val="Times New Roman"/>
      <family val="1"/>
    </font>
    <font>
      <strike/>
      <sz val="10"/>
      <color rgb="FFFF0000"/>
      <name val="Times New Roman"/>
      <family val="1"/>
    </font>
    <font>
      <strike/>
      <sz val="8"/>
      <color rgb="FFFF0000"/>
      <name val="Times New Roman"/>
      <family val="1"/>
    </font>
    <font>
      <b/>
      <sz val="9"/>
      <color theme="3"/>
      <name val="Times New Roman"/>
      <family val="1"/>
    </font>
    <font>
      <sz val="10"/>
      <color theme="3"/>
      <name val="Times New Roman"/>
      <family val="1"/>
    </font>
    <font>
      <sz val="9"/>
      <color theme="3"/>
      <name val="Times New Roman"/>
      <family val="1"/>
    </font>
    <font>
      <sz val="8"/>
      <color theme="3"/>
      <name val="Times New Roman"/>
      <family val="1"/>
      <charset val="186"/>
    </font>
    <font>
      <sz val="9"/>
      <color indexed="10"/>
      <name val="Times New Roman"/>
      <family val="1"/>
    </font>
    <font>
      <sz val="9"/>
      <color theme="1"/>
      <name val="Times New Roman"/>
      <family val="1"/>
    </font>
    <font>
      <b/>
      <sz val="9"/>
      <color theme="1"/>
      <name val="Times New Roman"/>
      <family val="1"/>
    </font>
    <font>
      <sz val="10"/>
      <name val="Times New Roman"/>
      <charset val="186"/>
    </font>
    <font>
      <sz val="8"/>
      <color indexed="10"/>
      <name val="Times New Roman"/>
      <family val="1"/>
      <charset val="186"/>
    </font>
    <font>
      <b/>
      <sz val="6"/>
      <name val="Times New Roman"/>
      <family val="1"/>
    </font>
    <font>
      <sz val="10"/>
      <color rgb="FFFF0000"/>
      <name val="Times New Roman"/>
      <family val="1"/>
    </font>
    <font>
      <sz val="6"/>
      <name val="Times New Roman"/>
      <family val="1"/>
    </font>
    <font>
      <sz val="6"/>
      <color rgb="FFFF0000"/>
      <name val="Times New Roman"/>
      <family val="1"/>
    </font>
    <font>
      <sz val="8"/>
      <color theme="3" tint="-0.249977111117893"/>
      <name val="Times New Roman"/>
      <family val="1"/>
    </font>
    <font>
      <sz val="11"/>
      <name val="Times New Roman"/>
      <family val="1"/>
    </font>
    <font>
      <strike/>
      <sz val="9"/>
      <name val="Times New Roman"/>
      <family val="1"/>
    </font>
    <font>
      <strike/>
      <sz val="8"/>
      <name val="Times New Roman"/>
      <family val="1"/>
    </font>
  </fonts>
  <fills count="1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
    <xf numFmtId="0" fontId="0" fillId="0" borderId="0"/>
    <xf numFmtId="0" fontId="11" fillId="0" borderId="0"/>
    <xf numFmtId="9" fontId="30" fillId="0" borderId="0" applyFont="0" applyFill="0" applyBorder="0" applyAlignment="0" applyProtection="0"/>
    <xf numFmtId="0" fontId="67" fillId="0" borderId="0"/>
    <xf numFmtId="0" fontId="15" fillId="0" borderId="0"/>
  </cellStyleXfs>
  <cellXfs count="259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10"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3" fillId="0" borderId="51" xfId="0" applyFont="1" applyBorder="1" applyAlignment="1">
      <alignment horizontal="center" vertical="top" wrapText="1"/>
    </xf>
    <xf numFmtId="0" fontId="13" fillId="0" borderId="25" xfId="0" applyFont="1" applyBorder="1" applyAlignment="1">
      <alignment vertical="top" wrapText="1"/>
    </xf>
    <xf numFmtId="0" fontId="13" fillId="0" borderId="19" xfId="0" applyFont="1" applyBorder="1" applyAlignment="1">
      <alignment horizontal="center" vertical="top" wrapText="1"/>
    </xf>
    <xf numFmtId="0" fontId="12" fillId="0" borderId="49" xfId="0" applyFont="1" applyBorder="1" applyAlignment="1">
      <alignment vertical="top" wrapText="1"/>
    </xf>
    <xf numFmtId="0" fontId="13" fillId="0" borderId="44" xfId="0" applyFont="1" applyBorder="1" applyAlignment="1">
      <alignment horizontal="center" vertical="top" wrapText="1"/>
    </xf>
    <xf numFmtId="0" fontId="12" fillId="0" borderId="47" xfId="0" applyFont="1" applyBorder="1" applyAlignment="1">
      <alignment vertical="top" wrapText="1"/>
    </xf>
    <xf numFmtId="0" fontId="2" fillId="0" borderId="1" xfId="0" applyFont="1" applyFill="1" applyBorder="1" applyAlignment="1">
      <alignment horizontal="center" vertical="center" textRotation="90" wrapText="1"/>
    </xf>
    <xf numFmtId="164" fontId="6" fillId="0" borderId="53" xfId="0" applyNumberFormat="1" applyFont="1" applyFill="1" applyBorder="1" applyAlignment="1">
      <alignment horizontal="left" vertical="center" wrapText="1"/>
    </xf>
    <xf numFmtId="164" fontId="6" fillId="5" borderId="5" xfId="0" applyNumberFormat="1" applyFont="1" applyFill="1" applyBorder="1" applyAlignment="1">
      <alignment horizontal="left" vertical="center" wrapText="1"/>
    </xf>
    <xf numFmtId="164" fontId="6" fillId="5" borderId="54" xfId="0" applyNumberFormat="1" applyFont="1" applyFill="1" applyBorder="1" applyAlignment="1">
      <alignment horizontal="left" vertical="center" wrapText="1"/>
    </xf>
    <xf numFmtId="49" fontId="8" fillId="0" borderId="8" xfId="0" applyNumberFormat="1" applyFont="1" applyFill="1" applyBorder="1" applyAlignment="1">
      <alignment horizontal="center" vertical="center"/>
    </xf>
    <xf numFmtId="0" fontId="8" fillId="0" borderId="16"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7"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0" fontId="8" fillId="0" borderId="41" xfId="0" applyFont="1" applyFill="1" applyBorder="1" applyAlignment="1">
      <alignment horizontal="center" vertical="top" wrapText="1"/>
    </xf>
    <xf numFmtId="0" fontId="8" fillId="0" borderId="32" xfId="0" applyFont="1" applyFill="1" applyBorder="1" applyAlignment="1">
      <alignment horizontal="center" vertical="top" wrapText="1"/>
    </xf>
    <xf numFmtId="0" fontId="8" fillId="0" borderId="33" xfId="0" applyFont="1" applyFill="1" applyBorder="1" applyAlignment="1">
      <alignment horizontal="center" vertical="top" wrapText="1"/>
    </xf>
    <xf numFmtId="164" fontId="8" fillId="0" borderId="5" xfId="0" applyNumberFormat="1" applyFont="1" applyFill="1" applyBorder="1" applyAlignment="1">
      <alignment horizontal="left" vertical="center"/>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6" fillId="0" borderId="56" xfId="0" applyNumberFormat="1" applyFont="1" applyFill="1" applyBorder="1" applyAlignment="1">
      <alignment horizontal="left" vertical="center" wrapText="1"/>
    </xf>
    <xf numFmtId="49" fontId="8" fillId="0" borderId="53" xfId="0" applyNumberFormat="1" applyFont="1" applyFill="1" applyBorder="1" applyAlignment="1">
      <alignment horizontal="center" vertical="center"/>
    </xf>
    <xf numFmtId="0" fontId="6" fillId="0" borderId="46" xfId="0" applyFont="1" applyBorder="1" applyAlignment="1">
      <alignment horizontal="left" wrapText="1"/>
    </xf>
    <xf numFmtId="164" fontId="8" fillId="0" borderId="44" xfId="0" applyNumberFormat="1" applyFont="1" applyFill="1" applyBorder="1" applyAlignment="1">
      <alignment horizontal="center" vertical="center"/>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27"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11" fillId="0" borderId="39" xfId="0" applyFont="1" applyBorder="1" applyAlignment="1"/>
    <xf numFmtId="0" fontId="11" fillId="0" borderId="38" xfId="0" applyFont="1" applyBorder="1" applyAlignment="1"/>
    <xf numFmtId="0" fontId="11" fillId="0" borderId="40" xfId="0" applyFont="1" applyBorder="1" applyAlignment="1"/>
    <xf numFmtId="0" fontId="11" fillId="0" borderId="57" xfId="0" applyFont="1" applyBorder="1" applyAlignment="1"/>
    <xf numFmtId="49" fontId="8" fillId="2" borderId="41" xfId="0" applyNumberFormat="1" applyFont="1" applyFill="1" applyBorder="1" applyAlignment="1">
      <alignment horizontal="center" vertical="top"/>
    </xf>
    <xf numFmtId="0" fontId="10" fillId="4" borderId="44" xfId="0" applyFont="1" applyFill="1" applyBorder="1" applyAlignment="1">
      <alignment horizontal="center" vertical="top"/>
    </xf>
    <xf numFmtId="164" fontId="7" fillId="4" borderId="43" xfId="0" applyNumberFormat="1" applyFont="1" applyFill="1" applyBorder="1" applyAlignment="1">
      <alignment horizontal="center" vertical="top"/>
    </xf>
    <xf numFmtId="164" fontId="7" fillId="4" borderId="32" xfId="0" applyNumberFormat="1" applyFont="1" applyFill="1" applyBorder="1" applyAlignment="1">
      <alignment horizontal="center" vertical="top"/>
    </xf>
    <xf numFmtId="164" fontId="7" fillId="4" borderId="42" xfId="0" applyNumberFormat="1" applyFont="1" applyFill="1" applyBorder="1" applyAlignment="1">
      <alignment horizontal="center" vertical="top"/>
    </xf>
    <xf numFmtId="164" fontId="7" fillId="4" borderId="44" xfId="0" applyNumberFormat="1" applyFont="1" applyFill="1" applyBorder="1" applyAlignment="1">
      <alignment horizontal="center" vertical="top"/>
    </xf>
    <xf numFmtId="164" fontId="7" fillId="4" borderId="45"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164" fontId="7" fillId="2" borderId="35" xfId="0" applyNumberFormat="1" applyFont="1" applyFill="1" applyBorder="1" applyAlignment="1">
      <alignment horizontal="center" vertical="top"/>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164" fontId="8" fillId="0" borderId="6" xfId="0" applyNumberFormat="1" applyFont="1" applyFill="1" applyBorder="1" applyAlignment="1">
      <alignment horizontal="center" vertical="center"/>
    </xf>
    <xf numFmtId="164" fontId="8" fillId="0" borderId="20" xfId="0" applyNumberFormat="1" applyFont="1" applyFill="1" applyBorder="1" applyAlignment="1">
      <alignment horizontal="center" vertical="center"/>
    </xf>
    <xf numFmtId="164" fontId="8" fillId="0" borderId="21"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19" xfId="0" applyNumberFormat="1" applyFont="1" applyFill="1" applyBorder="1" applyAlignment="1">
      <alignment horizontal="center" vertical="center"/>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7" fillId="0" borderId="2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1" fontId="6" fillId="0" borderId="36" xfId="0" applyNumberFormat="1" applyFont="1" applyFill="1" applyBorder="1" applyAlignment="1">
      <alignment horizontal="left" vertical="top" wrapText="1"/>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7" fillId="0" borderId="20" xfId="0" applyNumberFormat="1" applyFont="1" applyFill="1" applyBorder="1" applyAlignment="1">
      <alignment horizontal="center" vertical="top"/>
    </xf>
    <xf numFmtId="164" fontId="7" fillId="0" borderId="30" xfId="0" applyNumberFormat="1" applyFont="1" applyFill="1" applyBorder="1" applyAlignment="1">
      <alignment horizontal="center" vertical="top"/>
    </xf>
    <xf numFmtId="164" fontId="7" fillId="0" borderId="21"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10"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164" fontId="7" fillId="4" borderId="51"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9" fontId="2" fillId="0" borderId="29" xfId="0" applyNumberFormat="1" applyFont="1" applyFill="1" applyBorder="1" applyAlignment="1">
      <alignment horizontal="center" vertical="top"/>
    </xf>
    <xf numFmtId="164" fontId="8" fillId="0" borderId="18"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7" fillId="2" borderId="3" xfId="0" applyNumberFormat="1" applyFont="1" applyFill="1" applyBorder="1" applyAlignment="1">
      <alignment horizontal="center" vertical="top"/>
    </xf>
    <xf numFmtId="164" fontId="7" fillId="6" borderId="31" xfId="0" applyNumberFormat="1" applyFont="1" applyFill="1" applyBorder="1" applyAlignment="1">
      <alignment horizontal="center" vertical="top"/>
    </xf>
    <xf numFmtId="0" fontId="15" fillId="0" borderId="0" xfId="0" applyFont="1" applyAlignment="1">
      <alignment vertical="top"/>
    </xf>
    <xf numFmtId="0" fontId="16" fillId="0" borderId="0" xfId="0" applyNumberFormat="1" applyFont="1" applyAlignment="1">
      <alignment vertical="top"/>
    </xf>
    <xf numFmtId="0" fontId="16" fillId="0" borderId="0" xfId="0" applyFont="1" applyAlignment="1">
      <alignment vertical="top"/>
    </xf>
    <xf numFmtId="0" fontId="16" fillId="0" borderId="0" xfId="0" applyFont="1" applyAlignment="1">
      <alignment horizontal="center" vertical="top"/>
    </xf>
    <xf numFmtId="0" fontId="15" fillId="0" borderId="0" xfId="0" applyFont="1" applyAlignment="1">
      <alignment horizontal="left" vertical="top" wrapText="1"/>
    </xf>
    <xf numFmtId="0" fontId="15" fillId="0" borderId="0" xfId="0" applyFont="1" applyBorder="1" applyAlignment="1">
      <alignment vertical="top"/>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164" fontId="8" fillId="0" borderId="44" xfId="0" applyNumberFormat="1" applyFont="1" applyFill="1" applyBorder="1" applyAlignment="1">
      <alignment horizontal="left" vertical="center" wrapText="1"/>
    </xf>
    <xf numFmtId="0" fontId="17" fillId="0" borderId="0" xfId="0" applyFont="1" applyAlignment="1">
      <alignment vertical="top"/>
    </xf>
    <xf numFmtId="0" fontId="17" fillId="0" borderId="0" xfId="0" applyFont="1" applyBorder="1" applyAlignment="1">
      <alignment vertical="top"/>
    </xf>
    <xf numFmtId="0" fontId="17" fillId="0" borderId="0" xfId="0" applyFont="1" applyBorder="1" applyAlignment="1">
      <alignment horizontal="left" vertical="top"/>
    </xf>
    <xf numFmtId="0" fontId="17" fillId="0" borderId="0" xfId="0" applyFont="1" applyFill="1" applyBorder="1" applyAlignment="1">
      <alignment vertical="top"/>
    </xf>
    <xf numFmtId="0" fontId="17" fillId="0" borderId="0" xfId="0" applyFont="1" applyFill="1" applyBorder="1" applyAlignment="1">
      <alignment horizontal="center" vertical="top" wrapText="1"/>
    </xf>
    <xf numFmtId="2" fontId="17" fillId="0" borderId="0" xfId="0" applyNumberFormat="1" applyFont="1" applyBorder="1" applyAlignment="1">
      <alignment vertical="top"/>
    </xf>
    <xf numFmtId="49" fontId="19" fillId="0" borderId="0" xfId="0" applyNumberFormat="1" applyFont="1" applyFill="1" applyBorder="1" applyAlignment="1">
      <alignment vertical="top"/>
    </xf>
    <xf numFmtId="49" fontId="19" fillId="0" borderId="0" xfId="0" applyNumberFormat="1" applyFont="1" applyFill="1" applyBorder="1" applyAlignment="1">
      <alignment horizontal="right" vertical="top"/>
    </xf>
    <xf numFmtId="49" fontId="22" fillId="0" borderId="0" xfId="0" applyNumberFormat="1" applyFont="1" applyFill="1" applyBorder="1" applyAlignment="1">
      <alignment horizontal="center" vertical="top" wrapText="1"/>
    </xf>
    <xf numFmtId="0" fontId="18" fillId="0" borderId="0" xfId="0" applyFont="1" applyAlignment="1">
      <alignment vertical="top" wrapText="1"/>
    </xf>
    <xf numFmtId="0" fontId="19" fillId="0" borderId="0" xfId="0" applyFont="1" applyFill="1" applyBorder="1" applyAlignment="1">
      <alignment horizontal="center" vertical="top"/>
    </xf>
    <xf numFmtId="0" fontId="20" fillId="0" borderId="0" xfId="0" applyFont="1" applyFill="1" applyAlignment="1">
      <alignment vertical="top"/>
    </xf>
    <xf numFmtId="0" fontId="21" fillId="0" borderId="0" xfId="0" applyFont="1" applyAlignment="1">
      <alignment vertical="top"/>
    </xf>
    <xf numFmtId="0" fontId="6" fillId="0" borderId="0" xfId="0" applyFont="1" applyFill="1" applyAlignment="1">
      <alignment horizontal="center" vertical="top"/>
    </xf>
    <xf numFmtId="0" fontId="11"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23" fillId="0" borderId="17" xfId="0" applyFont="1" applyFill="1" applyBorder="1" applyAlignment="1">
      <alignment horizontal="center" vertical="top" wrapText="1"/>
    </xf>
    <xf numFmtId="0" fontId="23" fillId="0" borderId="33" xfId="0" applyFont="1" applyFill="1" applyBorder="1" applyAlignment="1">
      <alignment horizontal="left" vertical="top" wrapText="1"/>
    </xf>
    <xf numFmtId="1" fontId="2" fillId="0" borderId="16" xfId="0" applyNumberFormat="1" applyFont="1" applyFill="1" applyBorder="1" applyAlignment="1">
      <alignment horizontal="center" vertical="top"/>
    </xf>
    <xf numFmtId="49" fontId="2" fillId="0" borderId="15" xfId="0" applyNumberFormat="1" applyFont="1" applyFill="1" applyBorder="1" applyAlignment="1">
      <alignment horizontal="center" vertical="top"/>
    </xf>
    <xf numFmtId="0" fontId="2" fillId="0" borderId="17" xfId="0" applyNumberFormat="1" applyFont="1" applyFill="1" applyBorder="1" applyAlignment="1">
      <alignment horizontal="center" vertical="top"/>
    </xf>
    <xf numFmtId="9" fontId="2" fillId="0" borderId="14"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5" xfId="0" applyFont="1" applyFill="1" applyBorder="1" applyAlignment="1">
      <alignment vertical="top"/>
    </xf>
    <xf numFmtId="0" fontId="2" fillId="2" borderId="47" xfId="0" applyFont="1" applyFill="1" applyBorder="1" applyAlignment="1">
      <alignment vertical="top"/>
    </xf>
    <xf numFmtId="0" fontId="6" fillId="0" borderId="32" xfId="0" applyNumberFormat="1" applyFont="1" applyFill="1" applyBorder="1" applyAlignment="1">
      <alignment horizontal="center" vertical="top"/>
    </xf>
    <xf numFmtId="0" fontId="6" fillId="0" borderId="45" xfId="0" applyNumberFormat="1" applyFont="1" applyFill="1" applyBorder="1" applyAlignment="1">
      <alignment horizontal="center" vertical="top"/>
    </xf>
    <xf numFmtId="0" fontId="6" fillId="0" borderId="33"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164" fontId="8" fillId="0" borderId="44" xfId="0" applyNumberFormat="1" applyFont="1" applyFill="1" applyBorder="1" applyAlignment="1">
      <alignment horizontal="left" vertical="center" wrapText="1"/>
    </xf>
    <xf numFmtId="49" fontId="8" fillId="5" borderId="5" xfId="0" applyNumberFormat="1" applyFont="1" applyFill="1" applyBorder="1" applyAlignment="1">
      <alignment horizontal="center" vertical="center" wrapText="1"/>
    </xf>
    <xf numFmtId="0" fontId="8" fillId="0" borderId="56" xfId="0" applyFont="1" applyBorder="1" applyAlignment="1">
      <alignment horizontal="center" vertical="top"/>
    </xf>
    <xf numFmtId="0" fontId="8" fillId="0" borderId="59" xfId="0" applyFont="1" applyBorder="1" applyAlignment="1">
      <alignment horizontal="center" vertical="top"/>
    </xf>
    <xf numFmtId="0" fontId="8" fillId="0" borderId="58" xfId="0" applyFont="1" applyFill="1" applyBorder="1" applyAlignment="1">
      <alignment horizontal="center" vertical="top" wrapText="1"/>
    </xf>
    <xf numFmtId="0" fontId="8" fillId="0" borderId="33" xfId="0" applyFont="1" applyFill="1" applyBorder="1" applyAlignment="1">
      <alignment horizontal="left" vertical="top" wrapText="1"/>
    </xf>
    <xf numFmtId="0" fontId="24" fillId="0" borderId="16" xfId="0" applyNumberFormat="1" applyFont="1" applyFill="1" applyBorder="1" applyAlignment="1">
      <alignment horizontal="left" vertical="top" wrapText="1"/>
    </xf>
    <xf numFmtId="0" fontId="3" fillId="0" borderId="15" xfId="0" applyNumberFormat="1" applyFont="1" applyFill="1" applyBorder="1" applyAlignment="1">
      <alignment horizontal="center" vertical="top"/>
    </xf>
    <xf numFmtId="0" fontId="3" fillId="0" borderId="18" xfId="0" applyNumberFormat="1" applyFont="1" applyFill="1" applyBorder="1" applyAlignment="1">
      <alignment horizontal="center" vertical="top"/>
    </xf>
    <xf numFmtId="0" fontId="3" fillId="0" borderId="17" xfId="0" applyNumberFormat="1" applyFont="1" applyFill="1" applyBorder="1" applyAlignment="1">
      <alignment horizontal="center" vertical="top"/>
    </xf>
    <xf numFmtId="164" fontId="8" fillId="0" borderId="39" xfId="0" applyNumberFormat="1" applyFont="1" applyFill="1" applyBorder="1" applyAlignment="1">
      <alignment horizontal="center" vertical="top"/>
    </xf>
    <xf numFmtId="164" fontId="8" fillId="0" borderId="38" xfId="0" applyNumberFormat="1" applyFont="1" applyFill="1" applyBorder="1" applyAlignment="1">
      <alignment horizontal="center" vertical="top"/>
    </xf>
    <xf numFmtId="164" fontId="8" fillId="0" borderId="4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24" fillId="0" borderId="6" xfId="0" applyNumberFormat="1" applyFont="1" applyFill="1" applyBorder="1" applyAlignment="1">
      <alignment horizontal="left" vertical="top" wrapText="1"/>
    </xf>
    <xf numFmtId="0" fontId="3" fillId="0" borderId="2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0" fontId="3" fillId="0" borderId="21" xfId="0" applyNumberFormat="1" applyFont="1" applyFill="1" applyBorder="1" applyAlignment="1">
      <alignment horizontal="center" vertical="top"/>
    </xf>
    <xf numFmtId="0" fontId="11" fillId="0" borderId="44" xfId="0" applyFont="1" applyBorder="1" applyAlignment="1"/>
    <xf numFmtId="0" fontId="24" fillId="0" borderId="16" xfId="0" applyFont="1" applyFill="1" applyBorder="1" applyAlignment="1">
      <alignment vertical="top" wrapText="1"/>
    </xf>
    <xf numFmtId="0" fontId="3" fillId="0" borderId="15" xfId="0" applyFont="1" applyFill="1" applyBorder="1" applyAlignment="1">
      <alignment horizontal="center" vertical="top"/>
    </xf>
    <xf numFmtId="0" fontId="3" fillId="0" borderId="17" xfId="0" applyFont="1" applyFill="1" applyBorder="1" applyAlignment="1">
      <alignment horizontal="center" vertical="top"/>
    </xf>
    <xf numFmtId="0" fontId="24" fillId="0" borderId="3" xfId="0" applyFont="1" applyFill="1" applyBorder="1" applyAlignment="1">
      <alignment vertical="top" wrapText="1"/>
    </xf>
    <xf numFmtId="0" fontId="3" fillId="0" borderId="4" xfId="0" applyFont="1" applyFill="1" applyBorder="1" applyAlignment="1">
      <alignment horizontal="center" vertical="top"/>
    </xf>
    <xf numFmtId="0" fontId="3" fillId="0" borderId="62" xfId="0"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2" fillId="0" borderId="0" xfId="0" applyFont="1" applyFill="1" applyBorder="1" applyAlignment="1">
      <alignment horizontal="center" vertical="top" wrapText="1"/>
    </xf>
    <xf numFmtId="164" fontId="7" fillId="3" borderId="3" xfId="0" applyNumberFormat="1"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29" fillId="0" borderId="0" xfId="0" applyFont="1" applyAlignment="1">
      <alignment vertical="top"/>
    </xf>
    <xf numFmtId="0" fontId="29" fillId="0" borderId="0" xfId="0" applyNumberFormat="1" applyFont="1" applyAlignment="1">
      <alignment vertical="top"/>
    </xf>
    <xf numFmtId="0" fontId="29" fillId="0" borderId="0" xfId="0" applyFont="1" applyAlignment="1">
      <alignment horizontal="center" vertical="top"/>
    </xf>
    <xf numFmtId="164" fontId="24" fillId="0" borderId="26" xfId="0" applyNumberFormat="1" applyFont="1" applyFill="1" applyBorder="1" applyAlignment="1">
      <alignment horizontal="center" vertical="top"/>
    </xf>
    <xf numFmtId="164" fontId="24" fillId="0" borderId="30" xfId="0" applyNumberFormat="1" applyFont="1" applyFill="1" applyBorder="1" applyAlignment="1">
      <alignment horizontal="center" vertical="top"/>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7" fillId="3" borderId="3"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0" fontId="6" fillId="0" borderId="27" xfId="0" applyFont="1" applyFill="1" applyBorder="1" applyAlignment="1">
      <alignment vertical="top" wrapText="1"/>
    </xf>
    <xf numFmtId="0" fontId="11" fillId="0" borderId="20" xfId="0" applyFont="1" applyBorder="1" applyAlignment="1">
      <alignment horizontal="center" vertical="top" wrapText="1"/>
    </xf>
    <xf numFmtId="49" fontId="9" fillId="0" borderId="19" xfId="0" applyNumberFormat="1" applyFont="1" applyBorder="1" applyAlignment="1">
      <alignment horizontal="center" vertical="top"/>
    </xf>
    <xf numFmtId="0" fontId="8" fillId="0" borderId="45" xfId="0" applyFont="1" applyFill="1" applyBorder="1" applyAlignment="1">
      <alignment horizontal="left" vertical="top" wrapText="1"/>
    </xf>
    <xf numFmtId="49" fontId="7" fillId="2" borderId="54"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0" fontId="6" fillId="0" borderId="7" xfId="0" applyFont="1" applyFill="1" applyBorder="1" applyAlignment="1">
      <alignment vertical="top" wrapText="1"/>
    </xf>
    <xf numFmtId="0" fontId="8" fillId="0" borderId="30" xfId="0" applyFont="1" applyFill="1" applyBorder="1" applyAlignment="1">
      <alignment horizontal="left" vertical="top" wrapText="1"/>
    </xf>
    <xf numFmtId="49" fontId="2" fillId="0" borderId="5"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4"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6" fillId="0" borderId="43" xfId="0" applyFont="1" applyFill="1" applyBorder="1" applyAlignment="1">
      <alignment horizontal="left" vertical="top" wrapText="1"/>
    </xf>
    <xf numFmtId="0" fontId="8" fillId="0" borderId="67" xfId="0" applyFont="1" applyFill="1" applyBorder="1" applyAlignment="1">
      <alignment horizontal="left" vertical="top" wrapText="1"/>
    </xf>
    <xf numFmtId="0" fontId="8" fillId="0" borderId="43" xfId="0" applyFont="1" applyFill="1" applyBorder="1" applyAlignment="1">
      <alignment horizontal="left" vertical="top" wrapText="1"/>
    </xf>
    <xf numFmtId="49" fontId="9" fillId="0" borderId="5"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5" xfId="0" applyNumberFormat="1" applyFont="1" applyBorder="1" applyAlignment="1">
      <alignment horizontal="center" vertical="top"/>
    </xf>
    <xf numFmtId="0" fontId="6" fillId="0" borderId="27" xfId="0" applyFont="1" applyFill="1" applyBorder="1" applyAlignment="1">
      <alignment vertical="top" wrapText="1"/>
    </xf>
    <xf numFmtId="0" fontId="6" fillId="0" borderId="7" xfId="0" applyFont="1" applyFill="1" applyBorder="1" applyAlignment="1">
      <alignment vertical="top" wrapText="1"/>
    </xf>
    <xf numFmtId="0" fontId="6" fillId="0" borderId="65" xfId="0" applyFont="1" applyFill="1" applyBorder="1" applyAlignment="1">
      <alignment vertical="top" wrapText="1"/>
    </xf>
    <xf numFmtId="49" fontId="2" fillId="0" borderId="8" xfId="0" applyNumberFormat="1" applyFont="1" applyBorder="1" applyAlignment="1">
      <alignment horizontal="center" vertical="top"/>
    </xf>
    <xf numFmtId="164" fontId="8" fillId="0" borderId="52" xfId="0" applyNumberFormat="1" applyFont="1" applyFill="1" applyBorder="1" applyAlignment="1">
      <alignment horizontal="left" vertical="center" wrapText="1"/>
    </xf>
    <xf numFmtId="164" fontId="8" fillId="0" borderId="44" xfId="0" applyNumberFormat="1" applyFont="1" applyFill="1" applyBorder="1" applyAlignment="1">
      <alignment horizontal="left" vertical="center" wrapText="1"/>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9" fontId="6" fillId="0" borderId="6" xfId="0" applyNumberFormat="1" applyFont="1" applyFill="1" applyBorder="1" applyAlignment="1">
      <alignment horizontal="left" vertical="top" wrapText="1"/>
    </xf>
    <xf numFmtId="0" fontId="11" fillId="0" borderId="41" xfId="0" applyFont="1" applyBorder="1" applyAlignment="1">
      <alignment vertical="top" wrapText="1"/>
    </xf>
    <xf numFmtId="0" fontId="11" fillId="0" borderId="43"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0" fontId="6" fillId="0" borderId="29"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68"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0" borderId="15" xfId="0" applyNumberFormat="1" applyFont="1" applyBorder="1" applyAlignment="1">
      <alignment horizontal="center" vertical="top"/>
    </xf>
    <xf numFmtId="49" fontId="7" fillId="0" borderId="1" xfId="0" applyNumberFormat="1" applyFont="1" applyBorder="1" applyAlignment="1">
      <alignment horizontal="center" vertical="top"/>
    </xf>
    <xf numFmtId="49" fontId="2" fillId="0" borderId="52" xfId="0" applyNumberFormat="1" applyFont="1" applyBorder="1" applyAlignment="1">
      <alignment horizontal="center" vertical="top" wrapText="1"/>
    </xf>
    <xf numFmtId="0" fontId="11" fillId="0" borderId="44" xfId="0" applyFont="1" applyBorder="1" applyAlignment="1">
      <alignment horizontal="center"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49" fontId="7" fillId="3" borderId="62" xfId="0" applyNumberFormat="1" applyFont="1" applyFill="1" applyBorder="1" applyAlignment="1">
      <alignment horizontal="right" vertical="top"/>
    </xf>
    <xf numFmtId="164" fontId="27" fillId="0" borderId="64" xfId="0" applyNumberFormat="1" applyFont="1" applyBorder="1" applyAlignment="1">
      <alignment horizontal="center" vertical="top" wrapText="1"/>
    </xf>
    <xf numFmtId="164" fontId="27" fillId="0" borderId="71" xfId="0" applyNumberFormat="1" applyFont="1" applyBorder="1" applyAlignment="1">
      <alignment horizontal="center" vertical="top" wrapText="1"/>
    </xf>
    <xf numFmtId="0" fontId="7" fillId="6" borderId="3" xfId="0" applyFont="1" applyFill="1" applyBorder="1" applyAlignment="1">
      <alignment horizontal="right" vertical="top" wrapText="1"/>
    </xf>
    <xf numFmtId="0" fontId="11" fillId="6" borderId="4" xfId="0" applyFont="1" applyFill="1" applyBorder="1" applyAlignment="1">
      <alignment vertical="top" wrapText="1"/>
    </xf>
    <xf numFmtId="0" fontId="11" fillId="6" borderId="23" xfId="0" applyFont="1" applyFill="1" applyBorder="1" applyAlignment="1">
      <alignment vertical="top" wrapText="1"/>
    </xf>
    <xf numFmtId="164" fontId="26" fillId="6" borderId="34"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26" fillId="6" borderId="25" xfId="0" applyNumberFormat="1" applyFont="1" applyFill="1" applyBorder="1" applyAlignment="1">
      <alignment horizontal="center" vertical="top" wrapText="1"/>
    </xf>
    <xf numFmtId="0" fontId="5" fillId="0" borderId="34" xfId="0" applyFont="1" applyBorder="1" applyAlignment="1">
      <alignment horizontal="center"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49" fontId="7" fillId="6" borderId="24" xfId="0" applyNumberFormat="1" applyFont="1" applyFill="1" applyBorder="1" applyAlignment="1">
      <alignment horizontal="right" vertical="top"/>
    </xf>
    <xf numFmtId="0" fontId="5" fillId="2" borderId="23"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2" fillId="6" borderId="55"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0" fontId="6" fillId="0" borderId="36" xfId="0" applyFont="1" applyBorder="1" applyAlignment="1">
      <alignment horizontal="left" vertical="top" wrapText="1"/>
    </xf>
    <xf numFmtId="0" fontId="8" fillId="0" borderId="36" xfId="0" applyFont="1" applyBorder="1" applyAlignment="1">
      <alignment horizontal="left" vertical="top" wrapText="1"/>
    </xf>
    <xf numFmtId="0" fontId="14" fillId="0" borderId="41" xfId="0" applyFont="1" applyBorder="1" applyAlignment="1">
      <alignment vertical="top" wrapText="1"/>
    </xf>
    <xf numFmtId="49" fontId="7" fillId="0" borderId="28" xfId="0" applyNumberFormat="1" applyFont="1" applyBorder="1" applyAlignment="1">
      <alignment horizontal="center" vertical="top" wrapText="1"/>
    </xf>
    <xf numFmtId="0" fontId="11" fillId="0" borderId="32" xfId="0" applyFont="1" applyBorder="1" applyAlignment="1">
      <alignment horizontal="center" vertical="top" wrapText="1"/>
    </xf>
    <xf numFmtId="0" fontId="15" fillId="0" borderId="0" xfId="0" applyFont="1" applyAlignment="1">
      <alignment horizontal="left" wrapText="1"/>
    </xf>
    <xf numFmtId="0" fontId="7" fillId="4" borderId="3" xfId="0" applyFont="1" applyFill="1" applyBorder="1" applyAlignment="1">
      <alignment horizontal="right" vertical="top" wrapText="1"/>
    </xf>
    <xf numFmtId="0" fontId="11" fillId="0" borderId="4" xfId="0" applyFont="1" applyBorder="1" applyAlignment="1">
      <alignment vertical="top" wrapText="1"/>
    </xf>
    <xf numFmtId="0" fontId="11" fillId="0" borderId="62" xfId="0" applyFont="1" applyBorder="1" applyAlignment="1">
      <alignment vertical="top" wrapText="1"/>
    </xf>
    <xf numFmtId="164" fontId="28" fillId="4" borderId="24" xfId="0" applyNumberFormat="1" applyFont="1" applyFill="1" applyBorder="1" applyAlignment="1">
      <alignment horizontal="center" vertical="top" wrapText="1"/>
    </xf>
    <xf numFmtId="164" fontId="28" fillId="4" borderId="25" xfId="0" applyNumberFormat="1" applyFont="1" applyFill="1" applyBorder="1" applyAlignment="1">
      <alignment horizontal="center" vertical="top" wrapText="1"/>
    </xf>
    <xf numFmtId="0" fontId="8" fillId="0" borderId="63" xfId="0" applyFont="1" applyBorder="1" applyAlignment="1">
      <alignment horizontal="left" vertical="top" wrapText="1"/>
    </xf>
    <xf numFmtId="0" fontId="11" fillId="0" borderId="59" xfId="0" applyFont="1" applyBorder="1" applyAlignment="1">
      <alignment vertical="top" wrapText="1"/>
    </xf>
    <xf numFmtId="0" fontId="11" fillId="0" borderId="58" xfId="0" applyFont="1" applyBorder="1" applyAlignment="1">
      <alignment vertical="top" wrapText="1"/>
    </xf>
    <xf numFmtId="0" fontId="8" fillId="0" borderId="16" xfId="0" applyFont="1" applyBorder="1" applyAlignment="1">
      <alignment horizontal="left" vertical="top" wrapText="1"/>
    </xf>
    <xf numFmtId="0" fontId="11" fillId="0" borderId="15" xfId="0" applyFont="1" applyBorder="1" applyAlignment="1">
      <alignment vertical="top" wrapText="1"/>
    </xf>
    <xf numFmtId="0" fontId="11" fillId="0" borderId="17" xfId="0" applyFont="1" applyBorder="1" applyAlignment="1">
      <alignment vertical="top"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8" fillId="5" borderId="56" xfId="0" applyFont="1" applyFill="1" applyBorder="1" applyAlignment="1">
      <alignment horizontal="left" vertical="top" wrapText="1"/>
    </xf>
    <xf numFmtId="0" fontId="11" fillId="5" borderId="64" xfId="0" applyFont="1" applyFill="1" applyBorder="1" applyAlignment="1">
      <alignment horizontal="left" vertical="top" wrapText="1"/>
    </xf>
    <xf numFmtId="0" fontId="11" fillId="5" borderId="71" xfId="0" applyFont="1" applyFill="1" applyBorder="1" applyAlignment="1">
      <alignment horizontal="left" vertical="top" wrapText="1"/>
    </xf>
    <xf numFmtId="164" fontId="27" fillId="0" borderId="18" xfId="0" applyNumberFormat="1" applyFont="1" applyBorder="1" applyAlignment="1">
      <alignment horizontal="center" vertical="top" wrapText="1"/>
    </xf>
    <xf numFmtId="164" fontId="27" fillId="0" borderId="48" xfId="0" applyNumberFormat="1" applyFont="1" applyBorder="1" applyAlignment="1">
      <alignment horizontal="center" vertical="top" wrapText="1"/>
    </xf>
    <xf numFmtId="0" fontId="8" fillId="0" borderId="56" xfId="0" applyFont="1" applyBorder="1" applyAlignment="1">
      <alignment horizontal="left" vertical="top" wrapText="1"/>
    </xf>
    <xf numFmtId="0" fontId="11" fillId="0" borderId="64" xfId="0" applyFont="1" applyBorder="1" applyAlignment="1">
      <alignment vertical="top" wrapText="1"/>
    </xf>
    <xf numFmtId="0" fontId="11" fillId="0" borderId="71" xfId="0" applyFont="1" applyBorder="1" applyAlignment="1">
      <alignment vertical="top" wrapText="1"/>
    </xf>
    <xf numFmtId="164" fontId="27" fillId="0" borderId="56" xfId="0" applyNumberFormat="1" applyFont="1" applyBorder="1" applyAlignment="1">
      <alignment horizontal="center" vertical="top" wrapText="1"/>
    </xf>
    <xf numFmtId="0" fontId="11" fillId="0" borderId="72" xfId="0" applyFont="1" applyBorder="1" applyAlignment="1">
      <alignment vertical="top" wrapText="1"/>
    </xf>
    <xf numFmtId="49" fontId="25" fillId="0" borderId="0" xfId="0" applyNumberFormat="1" applyFont="1" applyFill="1" applyBorder="1" applyAlignment="1">
      <alignment horizontal="center" vertical="top" wrapText="1"/>
    </xf>
    <xf numFmtId="0" fontId="11" fillId="0" borderId="0" xfId="0" applyFont="1" applyAlignment="1">
      <alignment vertical="top" wrapText="1"/>
    </xf>
    <xf numFmtId="0" fontId="8" fillId="0" borderId="73" xfId="0" applyFont="1" applyBorder="1" applyAlignment="1">
      <alignment horizontal="left" vertical="top" wrapText="1"/>
    </xf>
    <xf numFmtId="0" fontId="11" fillId="0" borderId="38" xfId="0" applyFont="1" applyBorder="1" applyAlignment="1">
      <alignment vertical="top" wrapText="1"/>
    </xf>
    <xf numFmtId="0" fontId="11" fillId="0" borderId="40" xfId="0" applyFont="1" applyBorder="1" applyAlignment="1">
      <alignment vertical="top" wrapText="1"/>
    </xf>
    <xf numFmtId="164" fontId="27" fillId="0" borderId="70" xfId="0" applyNumberFormat="1" applyFont="1" applyBorder="1" applyAlignment="1">
      <alignment horizontal="center" vertical="top" wrapText="1"/>
    </xf>
    <xf numFmtId="164" fontId="27" fillId="0" borderId="60" xfId="0" applyNumberFormat="1" applyFont="1" applyBorder="1" applyAlignment="1">
      <alignment horizontal="center" vertical="top" wrapText="1"/>
    </xf>
    <xf numFmtId="164" fontId="27" fillId="0" borderId="66" xfId="0" applyNumberFormat="1" applyFont="1" applyBorder="1" applyAlignment="1">
      <alignment horizontal="center" vertical="top" wrapText="1"/>
    </xf>
    <xf numFmtId="0" fontId="8" fillId="5" borderId="70" xfId="0" applyFont="1" applyFill="1" applyBorder="1" applyAlignment="1">
      <alignment horizontal="left" vertical="top" wrapText="1"/>
    </xf>
    <xf numFmtId="0" fontId="11" fillId="5" borderId="60" xfId="0" applyFont="1" applyFill="1" applyBorder="1" applyAlignment="1">
      <alignment horizontal="left" vertical="top" wrapText="1"/>
    </xf>
    <xf numFmtId="0" fontId="11" fillId="5" borderId="66" xfId="0" applyFont="1" applyFill="1" applyBorder="1" applyAlignment="1">
      <alignment horizontal="left" vertical="top" wrapText="1"/>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2" borderId="54" xfId="0" applyNumberFormat="1" applyFont="1" applyFill="1" applyBorder="1" applyAlignment="1">
      <alignment horizontal="center" vertical="top"/>
    </xf>
    <xf numFmtId="49" fontId="7" fillId="2" borderId="55"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2" fillId="0" borderId="61" xfId="0" applyNumberFormat="1" applyFont="1" applyBorder="1" applyAlignment="1">
      <alignment horizontal="center" vertical="top"/>
    </xf>
    <xf numFmtId="49" fontId="9" fillId="0" borderId="52" xfId="0" applyNumberFormat="1" applyFont="1" applyBorder="1" applyAlignment="1">
      <alignment horizontal="center" vertical="top"/>
    </xf>
    <xf numFmtId="49" fontId="9" fillId="0" borderId="44" xfId="0" applyNumberFormat="1" applyFont="1" applyBorder="1" applyAlignment="1">
      <alignment horizontal="center" vertical="top"/>
    </xf>
    <xf numFmtId="0" fontId="6" fillId="0" borderId="21" xfId="0" applyFont="1" applyFill="1" applyBorder="1" applyAlignment="1">
      <alignment horizontal="lef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69"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7" fillId="3" borderId="27" xfId="0" applyNumberFormat="1" applyFont="1" applyFill="1" applyBorder="1" applyAlignment="1">
      <alignment horizontal="center" vertical="top"/>
    </xf>
    <xf numFmtId="49" fontId="7" fillId="3" borderId="74" xfId="0" applyNumberFormat="1" applyFont="1" applyFill="1" applyBorder="1" applyAlignment="1">
      <alignment horizontal="center" vertical="top"/>
    </xf>
    <xf numFmtId="49" fontId="7" fillId="3" borderId="65" xfId="0" applyNumberFormat="1" applyFont="1" applyFill="1" applyBorder="1" applyAlignment="1">
      <alignment horizontal="center" vertical="top"/>
    </xf>
    <xf numFmtId="49" fontId="7" fillId="0" borderId="9"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0" fontId="2" fillId="0" borderId="1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49" fontId="2" fillId="0" borderId="54" xfId="0" applyNumberFormat="1" applyFont="1" applyBorder="1" applyAlignment="1">
      <alignment horizontal="center" vertical="top"/>
    </xf>
    <xf numFmtId="49" fontId="2" fillId="0" borderId="75" xfId="0" applyNumberFormat="1" applyFont="1" applyBorder="1" applyAlignment="1">
      <alignment horizontal="center" vertical="top"/>
    </xf>
    <xf numFmtId="49" fontId="2" fillId="0" borderId="55" xfId="0" applyNumberFormat="1" applyFont="1" applyBorder="1" applyAlignment="1">
      <alignment horizontal="center" vertical="top"/>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2" xfId="0" applyFont="1" applyFill="1" applyBorder="1" applyAlignment="1">
      <alignment horizontal="left" vertical="top"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6" xfId="0" applyFont="1" applyBorder="1" applyAlignment="1">
      <alignment horizontal="center" vertical="center"/>
    </xf>
    <xf numFmtId="0" fontId="8" fillId="0" borderId="69"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9" xfId="0" applyFont="1" applyBorder="1" applyAlignment="1">
      <alignment horizontal="center" vertical="center"/>
    </xf>
    <xf numFmtId="0" fontId="15" fillId="0" borderId="0" xfId="1" applyFont="1" applyAlignment="1">
      <alignment horizontal="lef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2" fillId="0" borderId="16"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9"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49" fontId="2" fillId="0" borderId="53" xfId="0" applyNumberFormat="1" applyFont="1" applyBorder="1" applyAlignment="1">
      <alignment horizontal="center" vertical="top"/>
    </xf>
    <xf numFmtId="0" fontId="8" fillId="0" borderId="3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 xfId="0" applyNumberFormat="1" applyFont="1" applyBorder="1" applyAlignment="1">
      <alignment horizontal="center" vertical="top"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4"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49" fontId="7" fillId="2" borderId="16" xfId="0" applyNumberFormat="1" applyFont="1" applyFill="1" applyBorder="1" applyAlignment="1">
      <alignment horizontal="center" vertical="top"/>
    </xf>
    <xf numFmtId="49" fontId="7" fillId="2" borderId="10"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0" fontId="8" fillId="0" borderId="69" xfId="0" applyFont="1" applyFill="1" applyBorder="1" applyAlignment="1">
      <alignment horizontal="left" vertical="top" wrapText="1"/>
    </xf>
    <xf numFmtId="0" fontId="8" fillId="0" borderId="45" xfId="0" applyFont="1" applyFill="1" applyBorder="1" applyAlignment="1">
      <alignment horizontal="left" vertical="top" wrapText="1"/>
    </xf>
    <xf numFmtId="49" fontId="7" fillId="3" borderId="77" xfId="0" applyNumberFormat="1" applyFont="1" applyFill="1" applyBorder="1" applyAlignment="1">
      <alignment horizontal="left" vertical="top"/>
    </xf>
    <xf numFmtId="0" fontId="6" fillId="0" borderId="8" xfId="0" applyFont="1" applyBorder="1" applyAlignment="1">
      <alignment vertical="top" wrapText="1"/>
    </xf>
    <xf numFmtId="0" fontId="0" fillId="0" borderId="44" xfId="0" applyBorder="1" applyAlignment="1">
      <alignment wrapText="1"/>
    </xf>
    <xf numFmtId="0" fontId="8" fillId="0" borderId="52" xfId="0" applyFont="1" applyFill="1" applyBorder="1" applyAlignment="1">
      <alignment horizontal="center" vertical="top" wrapText="1"/>
    </xf>
    <xf numFmtId="0" fontId="8" fillId="0" borderId="19" xfId="0" applyFont="1" applyFill="1" applyBorder="1" applyAlignment="1">
      <alignment horizontal="center" vertical="top" wrapText="1"/>
    </xf>
    <xf numFmtId="0" fontId="11" fillId="0" borderId="57" xfId="0" applyFont="1" applyBorder="1" applyAlignment="1">
      <alignment horizontal="center" vertical="top" wrapText="1"/>
    </xf>
    <xf numFmtId="49" fontId="2" fillId="0" borderId="19" xfId="0" applyNumberFormat="1" applyFont="1" applyBorder="1" applyAlignment="1">
      <alignment horizontal="center" vertical="top" wrapText="1"/>
    </xf>
    <xf numFmtId="0" fontId="11" fillId="0" borderId="19" xfId="0" applyFont="1" applyBorder="1" applyAlignment="1">
      <alignment horizontal="center" vertical="top" wrapText="1"/>
    </xf>
    <xf numFmtId="49" fontId="7" fillId="0" borderId="20" xfId="0" applyNumberFormat="1" applyFont="1" applyBorder="1" applyAlignment="1">
      <alignment horizontal="center" vertical="top" wrapText="1"/>
    </xf>
    <xf numFmtId="0" fontId="11" fillId="0" borderId="20" xfId="0" applyFont="1" applyBorder="1" applyAlignment="1">
      <alignment horizontal="center" vertical="top" wrapText="1"/>
    </xf>
    <xf numFmtId="49" fontId="9" fillId="0" borderId="19" xfId="0" applyNumberFormat="1" applyFont="1" applyBorder="1" applyAlignment="1">
      <alignment horizontal="center" vertical="top"/>
    </xf>
    <xf numFmtId="49" fontId="7" fillId="2" borderId="4" xfId="0" applyNumberFormat="1" applyFont="1" applyFill="1" applyBorder="1" applyAlignment="1">
      <alignment horizontal="right" vertical="top"/>
    </xf>
    <xf numFmtId="49" fontId="7" fillId="2" borderId="62" xfId="0" applyNumberFormat="1" applyFont="1" applyFill="1" applyBorder="1" applyAlignment="1">
      <alignment horizontal="right" vertical="top"/>
    </xf>
    <xf numFmtId="0" fontId="15" fillId="0" borderId="0" xfId="0" applyFont="1" applyAlignment="1">
      <alignment horizontal="left" vertical="top" wrapText="1"/>
    </xf>
    <xf numFmtId="0" fontId="11" fillId="0" borderId="0" xfId="0" applyFont="1" applyAlignment="1">
      <alignment vertical="top"/>
    </xf>
    <xf numFmtId="0" fontId="12" fillId="0" borderId="0" xfId="0" applyFont="1" applyAlignment="1">
      <alignment horizontal="left" vertical="top" wrapText="1"/>
    </xf>
    <xf numFmtId="0" fontId="11" fillId="0" borderId="0" xfId="0" applyFont="1" applyAlignment="1">
      <alignment vertical="top"/>
    </xf>
    <xf numFmtId="0" fontId="11" fillId="0" borderId="0" xfId="0" applyFont="1" applyAlignment="1">
      <alignment horizontal="left" wrapText="1"/>
    </xf>
    <xf numFmtId="0" fontId="16" fillId="2" borderId="24" xfId="0" applyFont="1" applyFill="1" applyBorder="1" applyAlignment="1">
      <alignment horizontal="left" vertical="top"/>
    </xf>
    <xf numFmtId="0" fontId="31" fillId="0" borderId="0" xfId="0" applyFont="1" applyBorder="1" applyAlignment="1">
      <alignment vertical="top"/>
    </xf>
    <xf numFmtId="49" fontId="9" fillId="0" borderId="52" xfId="0" applyNumberFormat="1" applyFont="1" applyBorder="1" applyAlignment="1">
      <alignment horizontal="center" vertical="top" wrapText="1"/>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8" fillId="5" borderId="67" xfId="0" applyFont="1" applyFill="1" applyBorder="1" applyAlignment="1">
      <alignment horizontal="left" vertical="top" wrapText="1"/>
    </xf>
    <xf numFmtId="0" fontId="2" fillId="5" borderId="28" xfId="0" applyFont="1" applyFill="1" applyBorder="1" applyAlignment="1">
      <alignment horizontal="center" vertical="top"/>
    </xf>
    <xf numFmtId="0" fontId="2" fillId="5" borderId="29" xfId="0" applyFont="1" applyFill="1" applyBorder="1" applyAlignment="1">
      <alignment horizontal="center" vertical="top"/>
    </xf>
    <xf numFmtId="0" fontId="11" fillId="0" borderId="21" xfId="0" applyFont="1" applyBorder="1"/>
    <xf numFmtId="0" fontId="8" fillId="5" borderId="30" xfId="0" applyFont="1" applyFill="1" applyBorder="1" applyAlignment="1">
      <alignment horizontal="lef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31" fillId="0" borderId="0" xfId="0" applyFont="1" applyBorder="1" applyAlignment="1">
      <alignment horizontal="left" vertical="top"/>
    </xf>
    <xf numFmtId="0" fontId="11" fillId="0" borderId="33" xfId="0" applyFont="1" applyBorder="1"/>
    <xf numFmtId="49" fontId="2" fillId="0" borderId="44" xfId="0" applyNumberFormat="1" applyFont="1" applyBorder="1" applyAlignment="1">
      <alignment horizontal="center" vertical="top" wrapText="1"/>
    </xf>
    <xf numFmtId="164" fontId="7" fillId="4" borderId="22" xfId="0" applyNumberFormat="1" applyFont="1" applyFill="1" applyBorder="1" applyAlignment="1">
      <alignment horizontal="center" vertical="center"/>
    </xf>
    <xf numFmtId="0" fontId="8" fillId="5" borderId="43" xfId="0" applyFont="1" applyFill="1" applyBorder="1" applyAlignment="1">
      <alignment horizontal="left" vertical="top" wrapText="1"/>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31" fillId="0" borderId="0" xfId="0" applyFont="1" applyFill="1" applyBorder="1" applyAlignment="1">
      <alignment vertical="top"/>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49" fontId="9" fillId="0" borderId="19" xfId="0" applyNumberFormat="1" applyFont="1" applyBorder="1" applyAlignment="1">
      <alignment horizontal="center" vertical="top" wrapText="1"/>
    </xf>
    <xf numFmtId="0" fontId="2" fillId="0" borderId="36"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0" fontId="8" fillId="0" borderId="0" xfId="0" applyFont="1" applyFill="1" applyBorder="1" applyAlignment="1">
      <alignment horizontal="left" vertical="top" wrapText="1"/>
    </xf>
    <xf numFmtId="0" fontId="2" fillId="0" borderId="6" xfId="0" applyFont="1" applyFill="1" applyBorder="1" applyAlignment="1">
      <alignment horizontal="center" vertical="top" wrapText="1"/>
    </xf>
    <xf numFmtId="0" fontId="10" fillId="4" borderId="8" xfId="0" applyFont="1" applyFill="1" applyBorder="1" applyAlignment="1">
      <alignment horizontal="center" vertical="top"/>
    </xf>
    <xf numFmtId="164" fontId="7" fillId="4" borderId="10"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11"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wrapText="1"/>
    </xf>
    <xf numFmtId="164" fontId="7" fillId="4" borderId="8" xfId="0" applyNumberFormat="1" applyFont="1" applyFill="1" applyBorder="1" applyAlignment="1">
      <alignment horizontal="center" vertical="center"/>
    </xf>
    <xf numFmtId="49" fontId="9" fillId="0" borderId="68" xfId="0" applyNumberFormat="1" applyFont="1" applyBorder="1" applyAlignment="1">
      <alignment horizontal="center" vertical="top"/>
    </xf>
    <xf numFmtId="49" fontId="9" fillId="0" borderId="61" xfId="0" applyNumberFormat="1" applyFont="1" applyBorder="1" applyAlignment="1">
      <alignment horizontal="center" vertical="top"/>
    </xf>
    <xf numFmtId="49" fontId="2" fillId="0" borderId="57" xfId="0" applyNumberFormat="1" applyFont="1" applyBorder="1" applyAlignment="1">
      <alignment horizontal="center" vertical="top"/>
    </xf>
    <xf numFmtId="0" fontId="8" fillId="0" borderId="53" xfId="0" applyFont="1" applyFill="1" applyBorder="1" applyAlignment="1">
      <alignment horizontal="center" vertical="top"/>
    </xf>
    <xf numFmtId="164" fontId="8" fillId="0" borderId="63" xfId="0" applyNumberFormat="1" applyFont="1" applyFill="1" applyBorder="1" applyAlignment="1">
      <alignment horizontal="center" vertical="top"/>
    </xf>
    <xf numFmtId="164" fontId="8" fillId="0" borderId="59" xfId="0" applyNumberFormat="1" applyFont="1" applyFill="1" applyBorder="1" applyAlignment="1">
      <alignment horizontal="center" vertical="top"/>
    </xf>
    <xf numFmtId="164" fontId="8" fillId="0" borderId="78" xfId="0" applyNumberFormat="1" applyFont="1" applyFill="1" applyBorder="1" applyAlignment="1">
      <alignment horizontal="center" vertical="top"/>
    </xf>
    <xf numFmtId="164" fontId="8" fillId="0" borderId="58" xfId="0" applyNumberFormat="1" applyFont="1" applyFill="1" applyBorder="1" applyAlignment="1">
      <alignment horizontal="center" vertical="top"/>
    </xf>
    <xf numFmtId="164" fontId="8" fillId="5"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 fontId="2" fillId="0" borderId="20" xfId="0" applyNumberFormat="1" applyFont="1" applyFill="1" applyBorder="1" applyAlignment="1">
      <alignment horizontal="center" vertical="top"/>
    </xf>
    <xf numFmtId="0" fontId="5" fillId="2" borderId="23" xfId="0" applyFont="1" applyFill="1" applyBorder="1" applyAlignment="1">
      <alignment horizontal="left" vertical="top"/>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0" fontId="6" fillId="5" borderId="29" xfId="0" applyFont="1" applyFill="1" applyBorder="1" applyAlignment="1">
      <alignment horizontal="left" vertical="top" wrapText="1"/>
    </xf>
    <xf numFmtId="49" fontId="9" fillId="0" borderId="68" xfId="0" applyNumberFormat="1" applyFont="1" applyBorder="1" applyAlignment="1">
      <alignment horizontal="center" vertical="top" wrapText="1"/>
    </xf>
    <xf numFmtId="49" fontId="2" fillId="0" borderId="52" xfId="0" applyNumberFormat="1" applyFont="1" applyBorder="1" applyAlignment="1">
      <alignment horizontal="center" vertical="top" wrapText="1" shrinkToFit="1"/>
    </xf>
    <xf numFmtId="0" fontId="8" fillId="0" borderId="52" xfId="0" applyFont="1" applyBorder="1" applyAlignment="1">
      <alignment horizontal="center" vertical="top" wrapText="1"/>
    </xf>
    <xf numFmtId="164" fontId="8" fillId="0" borderId="67" xfId="0" applyNumberFormat="1" applyFont="1" applyFill="1" applyBorder="1" applyAlignment="1">
      <alignment horizontal="center" vertical="top" wrapText="1"/>
    </xf>
    <xf numFmtId="164" fontId="8" fillId="0" borderId="28" xfId="0" applyNumberFormat="1" applyFont="1" applyFill="1" applyBorder="1" applyAlignment="1">
      <alignment horizontal="center" vertical="top" wrapText="1"/>
    </xf>
    <xf numFmtId="164" fontId="8" fillId="0" borderId="37" xfId="0" applyNumberFormat="1" applyFont="1" applyFill="1" applyBorder="1" applyAlignment="1">
      <alignment horizontal="center" vertical="top" wrapText="1"/>
    </xf>
    <xf numFmtId="164" fontId="8" fillId="5" borderId="52" xfId="0" applyNumberFormat="1" applyFont="1" applyFill="1" applyBorder="1" applyAlignment="1">
      <alignment horizontal="center" vertical="top" wrapText="1"/>
    </xf>
    <xf numFmtId="164" fontId="8" fillId="5" borderId="69" xfId="0" applyNumberFormat="1" applyFont="1" applyFill="1" applyBorder="1" applyAlignment="1">
      <alignment horizontal="center" vertical="top" wrapText="1"/>
    </xf>
    <xf numFmtId="0" fontId="8" fillId="0" borderId="36" xfId="0" applyFont="1" applyFill="1" applyBorder="1" applyAlignment="1">
      <alignment vertical="top" wrapText="1"/>
    </xf>
    <xf numFmtId="0" fontId="31" fillId="0" borderId="0" xfId="0" applyFont="1" applyBorder="1" applyAlignment="1">
      <alignment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5" borderId="33" xfId="0" applyFont="1" applyFill="1" applyBorder="1" applyAlignment="1">
      <alignment horizontal="left" vertical="top" wrapText="1"/>
    </xf>
    <xf numFmtId="0" fontId="11" fillId="0" borderId="46" xfId="0" applyFont="1" applyBorder="1" applyAlignment="1">
      <alignment horizontal="center" vertical="top" wrapText="1"/>
    </xf>
    <xf numFmtId="0" fontId="11" fillId="0" borderId="44" xfId="0" applyFont="1" applyBorder="1" applyAlignment="1">
      <alignment horizontal="center" vertical="top" wrapText="1" shrinkToFit="1"/>
    </xf>
    <xf numFmtId="0" fontId="10" fillId="4" borderId="13" xfId="0" applyFont="1" applyFill="1" applyBorder="1" applyAlignment="1">
      <alignment horizontal="center" vertical="top" wrapText="1"/>
    </xf>
    <xf numFmtId="164" fontId="7" fillId="4" borderId="31" xfId="0" applyNumberFormat="1" applyFont="1" applyFill="1" applyBorder="1" applyAlignment="1">
      <alignment horizontal="center" vertical="top" wrapText="1"/>
    </xf>
    <xf numFmtId="0" fontId="8" fillId="0" borderId="41" xfId="0" applyFont="1" applyFill="1" applyBorder="1" applyAlignment="1">
      <alignment horizontal="left" vertical="top" wrapText="1"/>
    </xf>
    <xf numFmtId="0" fontId="2" fillId="0" borderId="32" xfId="0" applyNumberFormat="1" applyFont="1" applyFill="1" applyBorder="1" applyAlignment="1">
      <alignment horizontal="center" vertical="top" wrapText="1"/>
    </xf>
    <xf numFmtId="0" fontId="2" fillId="0" borderId="33" xfId="0" applyNumberFormat="1" applyFont="1" applyFill="1" applyBorder="1" applyAlignment="1">
      <alignment horizontal="center" vertical="top" wrapText="1"/>
    </xf>
    <xf numFmtId="0" fontId="31" fillId="0" borderId="0" xfId="0" applyFont="1" applyBorder="1" applyAlignment="1">
      <alignment horizontal="left" vertical="top" wrapText="1"/>
    </xf>
    <xf numFmtId="49" fontId="7" fillId="2" borderId="36" xfId="0" applyNumberFormat="1" applyFont="1" applyFill="1" applyBorder="1" applyAlignment="1">
      <alignment horizontal="center" vertical="top" wrapText="1"/>
    </xf>
    <xf numFmtId="49" fontId="7" fillId="3" borderId="37" xfId="0" applyNumberFormat="1" applyFont="1" applyFill="1" applyBorder="1" applyAlignment="1">
      <alignment horizontal="center" vertical="top" wrapText="1"/>
    </xf>
    <xf numFmtId="49" fontId="9" fillId="0" borderId="18" xfId="0" applyNumberFormat="1" applyFont="1" applyBorder="1" applyAlignment="1">
      <alignment horizontal="center" vertical="top" wrapText="1"/>
    </xf>
    <xf numFmtId="164" fontId="8" fillId="0" borderId="26" xfId="0" applyNumberFormat="1" applyFont="1" applyFill="1" applyBorder="1" applyAlignment="1">
      <alignment horizontal="center" vertical="top" wrapText="1"/>
    </xf>
    <xf numFmtId="164" fontId="8" fillId="0" borderId="15" xfId="0" applyNumberFormat="1" applyFont="1" applyFill="1" applyBorder="1" applyAlignment="1">
      <alignment horizontal="center" vertical="top" wrapText="1"/>
    </xf>
    <xf numFmtId="164" fontId="8" fillId="0" borderId="27" xfId="0" applyNumberFormat="1" applyFont="1" applyFill="1" applyBorder="1" applyAlignment="1">
      <alignment horizontal="center" vertical="top" wrapText="1"/>
    </xf>
    <xf numFmtId="164" fontId="8" fillId="0" borderId="5" xfId="0" applyNumberFormat="1" applyFont="1" applyFill="1" applyBorder="1" applyAlignment="1">
      <alignment horizontal="center" vertical="top" wrapText="1"/>
    </xf>
    <xf numFmtId="164" fontId="8" fillId="0" borderId="18" xfId="0" applyNumberFormat="1" applyFont="1" applyFill="1" applyBorder="1" applyAlignment="1">
      <alignment horizontal="center" vertical="top" wrapText="1"/>
    </xf>
    <xf numFmtId="49" fontId="8" fillId="2" borderId="41" xfId="0" applyNumberFormat="1" applyFont="1" applyFill="1" applyBorder="1" applyAlignment="1">
      <alignment horizontal="center" vertical="top" wrapText="1"/>
    </xf>
    <xf numFmtId="49" fontId="7" fillId="3" borderId="42" xfId="0" applyNumberFormat="1" applyFont="1" applyFill="1" applyBorder="1" applyAlignment="1">
      <alignment horizontal="center" vertical="top" wrapText="1"/>
    </xf>
    <xf numFmtId="49" fontId="9" fillId="0" borderId="22" xfId="0" applyNumberFormat="1" applyFont="1" applyBorder="1" applyAlignment="1">
      <alignment horizontal="center" vertical="top" wrapText="1"/>
    </xf>
    <xf numFmtId="0" fontId="1" fillId="0" borderId="44" xfId="0" applyFont="1" applyBorder="1" applyAlignment="1">
      <alignment horizontal="center" vertical="top" shrinkToFit="1"/>
    </xf>
    <xf numFmtId="0" fontId="10" fillId="4" borderId="44" xfId="0" applyFont="1" applyFill="1" applyBorder="1" applyAlignment="1">
      <alignment horizontal="center" vertical="top" wrapText="1"/>
    </xf>
    <xf numFmtId="164" fontId="7" fillId="4" borderId="43" xfId="0" applyNumberFormat="1" applyFont="1" applyFill="1" applyBorder="1" applyAlignment="1">
      <alignment horizontal="center" vertical="top" wrapText="1"/>
    </xf>
    <xf numFmtId="0" fontId="11" fillId="0" borderId="41" xfId="0" applyFont="1" applyBorder="1" applyAlignment="1">
      <alignment horizontal="left" vertical="top" wrapText="1"/>
    </xf>
    <xf numFmtId="0" fontId="2" fillId="0" borderId="45" xfId="0" applyNumberFormat="1" applyFont="1" applyFill="1" applyBorder="1" applyAlignment="1">
      <alignment horizontal="center" vertical="top" wrapText="1"/>
    </xf>
    <xf numFmtId="49" fontId="32" fillId="2" borderId="36" xfId="0" applyNumberFormat="1" applyFont="1" applyFill="1" applyBorder="1" applyAlignment="1">
      <alignment horizontal="center" vertical="top"/>
    </xf>
    <xf numFmtId="0" fontId="1" fillId="0" borderId="28" xfId="0" applyFont="1" applyFill="1" applyBorder="1" applyAlignment="1">
      <alignment horizontal="center" vertical="top"/>
    </xf>
    <xf numFmtId="0" fontId="1" fillId="0" borderId="29" xfId="0" applyFont="1" applyFill="1" applyBorder="1" applyAlignment="1">
      <alignment horizontal="center" vertical="top"/>
    </xf>
    <xf numFmtId="49" fontId="32" fillId="2" borderId="6" xfId="0" applyNumberFormat="1" applyFont="1" applyFill="1" applyBorder="1" applyAlignment="1">
      <alignment horizontal="center" vertical="top"/>
    </xf>
    <xf numFmtId="0" fontId="11" fillId="0" borderId="19" xfId="0" applyFont="1" applyBorder="1" applyAlignment="1">
      <alignment horizontal="center" vertical="top" shrinkToFit="1"/>
    </xf>
    <xf numFmtId="0" fontId="11" fillId="0" borderId="60" xfId="0" applyFont="1" applyBorder="1" applyAlignment="1"/>
    <xf numFmtId="0" fontId="8" fillId="0" borderId="6" xfId="0" applyFont="1" applyBorder="1" applyAlignment="1">
      <alignment horizontal="left" vertical="top" wrapText="1"/>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49" fontId="33" fillId="2" borderId="41" xfId="0" applyNumberFormat="1" applyFont="1" applyFill="1" applyBorder="1" applyAlignment="1">
      <alignment horizontal="center" vertical="top"/>
    </xf>
    <xf numFmtId="49" fontId="9" fillId="0" borderId="44" xfId="0" applyNumberFormat="1" applyFont="1" applyBorder="1" applyAlignment="1">
      <alignment horizontal="center" vertical="top" wrapText="1"/>
    </xf>
    <xf numFmtId="0" fontId="11" fillId="0" borderId="44" xfId="0" applyFont="1" applyBorder="1" applyAlignment="1">
      <alignment horizontal="center" vertical="top" shrinkToFit="1"/>
    </xf>
    <xf numFmtId="0" fontId="10" fillId="4" borderId="45" xfId="0" applyFont="1" applyFill="1" applyBorder="1" applyAlignment="1">
      <alignment horizontal="center" vertical="top"/>
    </xf>
    <xf numFmtId="0" fontId="11" fillId="0" borderId="41" xfId="0" applyFont="1" applyBorder="1" applyAlignment="1">
      <alignment horizontal="left" vertical="top" wrapText="1"/>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33" fillId="0" borderId="0" xfId="0" applyFont="1" applyFill="1" applyAlignment="1">
      <alignment vertical="top"/>
    </xf>
    <xf numFmtId="0" fontId="33" fillId="5" borderId="0" xfId="0" applyFont="1" applyFill="1" applyAlignment="1">
      <alignment vertical="top"/>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0" fontId="2" fillId="2" borderId="51" xfId="0" applyFont="1" applyFill="1" applyBorder="1" applyAlignment="1">
      <alignment vertical="top"/>
    </xf>
    <xf numFmtId="164" fontId="7" fillId="6" borderId="13" xfId="0" applyNumberFormat="1" applyFont="1" applyFill="1" applyBorder="1" applyAlignment="1">
      <alignment horizontal="center" vertical="top"/>
    </xf>
    <xf numFmtId="49" fontId="34" fillId="0" borderId="0" xfId="0" applyNumberFormat="1" applyFont="1" applyFill="1" applyBorder="1" applyAlignment="1">
      <alignment vertical="top"/>
    </xf>
    <xf numFmtId="49" fontId="34" fillId="0" borderId="0" xfId="0" applyNumberFormat="1" applyFont="1" applyFill="1" applyBorder="1" applyAlignment="1">
      <alignment horizontal="right" vertical="top"/>
    </xf>
    <xf numFmtId="0" fontId="34" fillId="0" borderId="0" xfId="0" applyFont="1" applyFill="1" applyBorder="1" applyAlignment="1">
      <alignment horizontal="center" vertical="top"/>
    </xf>
    <xf numFmtId="0" fontId="31" fillId="0" borderId="0" xfId="0" applyFont="1" applyAlignment="1">
      <alignment vertical="top"/>
    </xf>
    <xf numFmtId="0" fontId="32" fillId="0" borderId="0" xfId="0" applyFont="1" applyBorder="1" applyAlignment="1">
      <alignment horizontal="right" vertical="top" wrapText="1"/>
    </xf>
    <xf numFmtId="0" fontId="35" fillId="0" borderId="0" xfId="0" applyFont="1" applyBorder="1" applyAlignment="1">
      <alignment horizontal="right" vertical="top" wrapText="1"/>
    </xf>
    <xf numFmtId="0" fontId="36" fillId="0" borderId="0" xfId="0" applyFont="1" applyAlignment="1">
      <alignment vertical="top"/>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11" fillId="0" borderId="0" xfId="0" applyFont="1" applyBorder="1" applyAlignment="1">
      <alignment horizontal="right" vertical="top" wrapText="1"/>
    </xf>
    <xf numFmtId="0" fontId="34" fillId="0" borderId="0" xfId="0" applyFont="1" applyAlignment="1">
      <alignment horizontal="left" vertical="top"/>
    </xf>
    <xf numFmtId="0" fontId="8" fillId="0" borderId="54" xfId="0" applyFont="1" applyBorder="1" applyAlignment="1">
      <alignment horizontal="left" vertical="top" wrapText="1"/>
    </xf>
    <xf numFmtId="0" fontId="8" fillId="0" borderId="18" xfId="0" applyFont="1" applyBorder="1" applyAlignment="1">
      <alignment horizontal="left" vertical="top" wrapText="1"/>
    </xf>
    <xf numFmtId="0" fontId="8" fillId="0" borderId="48" xfId="0" applyFont="1" applyBorder="1" applyAlignment="1">
      <alignment horizontal="left" vertical="top" wrapText="1"/>
    </xf>
    <xf numFmtId="164" fontId="27" fillId="0" borderId="54" xfId="0" applyNumberFormat="1" applyFont="1" applyBorder="1" applyAlignment="1">
      <alignment horizontal="center" vertical="top" wrapText="1"/>
    </xf>
    <xf numFmtId="0" fontId="8" fillId="0" borderId="70" xfId="0" applyFont="1" applyBorder="1" applyAlignment="1">
      <alignment horizontal="left" vertical="top" wrapText="1"/>
    </xf>
    <xf numFmtId="0" fontId="8" fillId="0" borderId="60" xfId="0" applyFont="1" applyBorder="1" applyAlignment="1">
      <alignment horizontal="left" vertical="top" wrapText="1"/>
    </xf>
    <xf numFmtId="0" fontId="8" fillId="0" borderId="66" xfId="0" applyFont="1" applyBorder="1" applyAlignment="1">
      <alignment horizontal="left" vertical="top" wrapText="1"/>
    </xf>
    <xf numFmtId="0" fontId="5" fillId="0" borderId="0" xfId="0" applyFont="1" applyAlignment="1">
      <alignment vertical="top"/>
    </xf>
    <xf numFmtId="0" fontId="5" fillId="0" borderId="0" xfId="0" applyNumberFormat="1" applyFont="1" applyAlignment="1">
      <alignment vertical="top"/>
    </xf>
    <xf numFmtId="0" fontId="5" fillId="0" borderId="0" xfId="0" applyFont="1" applyAlignment="1">
      <alignment horizontal="center" vertical="top"/>
    </xf>
    <xf numFmtId="0" fontId="16" fillId="0" borderId="0" xfId="0" applyFont="1" applyAlignment="1">
      <alignment horizontal="left" vertical="top" wrapText="1"/>
    </xf>
    <xf numFmtId="0" fontId="38" fillId="0" borderId="0" xfId="0" applyFont="1" applyAlignment="1">
      <alignment vertical="top"/>
    </xf>
    <xf numFmtId="0" fontId="5" fillId="0" borderId="0" xfId="0" applyFont="1" applyBorder="1" applyAlignment="1">
      <alignment vertical="top"/>
    </xf>
    <xf numFmtId="0" fontId="6" fillId="0" borderId="16" xfId="0" applyFont="1" applyBorder="1" applyAlignment="1">
      <alignment vertical="top" wrapText="1"/>
    </xf>
    <xf numFmtId="0" fontId="2" fillId="0" borderId="15" xfId="0" applyFont="1" applyFill="1" applyBorder="1" applyAlignment="1">
      <alignment horizontal="center" vertical="top" wrapText="1"/>
    </xf>
    <xf numFmtId="0" fontId="2" fillId="0" borderId="17" xfId="0" applyFont="1" applyFill="1" applyBorder="1" applyAlignment="1">
      <alignment horizontal="center" vertical="top" wrapText="1"/>
    </xf>
    <xf numFmtId="0" fontId="6" fillId="0" borderId="10" xfId="0" applyFont="1" applyBorder="1" applyAlignment="1">
      <alignment vertical="top" wrapText="1"/>
    </xf>
    <xf numFmtId="0" fontId="2" fillId="0" borderId="59" xfId="0" applyFont="1" applyFill="1" applyBorder="1" applyAlignment="1">
      <alignment horizontal="center" vertical="top" wrapText="1"/>
    </xf>
    <xf numFmtId="0" fontId="2" fillId="0" borderId="58" xfId="0" applyFont="1" applyFill="1" applyBorder="1" applyAlignment="1">
      <alignment horizontal="center" vertical="top" wrapText="1"/>
    </xf>
    <xf numFmtId="0" fontId="0" fillId="0" borderId="41" xfId="0" applyBorder="1" applyAlignment="1">
      <alignment vertical="top"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6" fillId="0" borderId="61" xfId="0" applyFont="1" applyBorder="1" applyAlignment="1">
      <alignment vertical="top"/>
    </xf>
    <xf numFmtId="0" fontId="17" fillId="0" borderId="61" xfId="0" applyFont="1" applyBorder="1" applyAlignment="1">
      <alignment vertical="top"/>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6" fillId="0" borderId="16" xfId="0" applyFont="1" applyBorder="1" applyAlignment="1">
      <alignment vertical="top"/>
    </xf>
    <xf numFmtId="0" fontId="2" fillId="0" borderId="45" xfId="0" applyFont="1" applyBorder="1" applyAlignment="1">
      <alignment vertical="top"/>
    </xf>
    <xf numFmtId="49" fontId="7" fillId="3" borderId="69" xfId="0" applyNumberFormat="1" applyFont="1" applyFill="1" applyBorder="1" applyAlignment="1">
      <alignment horizontal="center" vertical="top"/>
    </xf>
    <xf numFmtId="0" fontId="6" fillId="0" borderId="16" xfId="0" applyFont="1" applyFill="1" applyBorder="1" applyAlignment="1">
      <alignment horizontal="left" vertical="top" wrapText="1"/>
    </xf>
    <xf numFmtId="49" fontId="7" fillId="3" borderId="0" xfId="0" applyNumberFormat="1" applyFont="1" applyFill="1" applyBorder="1" applyAlignment="1">
      <alignment horizontal="center" vertical="top"/>
    </xf>
    <xf numFmtId="164" fontId="24" fillId="0" borderId="0" xfId="0" applyNumberFormat="1" applyFont="1" applyFill="1" applyBorder="1" applyAlignment="1">
      <alignment horizontal="center" vertical="center" wrapText="1"/>
    </xf>
    <xf numFmtId="0" fontId="6" fillId="0" borderId="79" xfId="0" applyFont="1" applyFill="1" applyBorder="1" applyAlignment="1">
      <alignment horizontal="left" vertical="top" wrapText="1"/>
    </xf>
    <xf numFmtId="164" fontId="8" fillId="0" borderId="79" xfId="0" applyNumberFormat="1" applyFont="1" applyFill="1" applyBorder="1" applyAlignment="1">
      <alignment horizontal="center" vertical="center"/>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0" fontId="0" fillId="0" borderId="30" xfId="0" applyBorder="1" applyAlignment="1">
      <alignment horizontal="left" vertical="top" wrapText="1"/>
    </xf>
    <xf numFmtId="49" fontId="7" fillId="3" borderId="45" xfId="0" applyNumberFormat="1" applyFont="1" applyFill="1" applyBorder="1" applyAlignment="1">
      <alignment horizontal="center" vertical="top"/>
    </xf>
    <xf numFmtId="0" fontId="0" fillId="0" borderId="43" xfId="0" applyBorder="1" applyAlignment="1">
      <alignment horizontal="left" vertical="top" wrapText="1"/>
    </xf>
    <xf numFmtId="0" fontId="6" fillId="0" borderId="69" xfId="0" applyFont="1" applyFill="1" applyBorder="1" applyAlignment="1">
      <alignment vertical="top" wrapText="1"/>
    </xf>
    <xf numFmtId="0" fontId="6" fillId="0" borderId="45" xfId="0" applyFont="1" applyFill="1" applyBorder="1" applyAlignment="1">
      <alignment vertical="top" wrapText="1"/>
    </xf>
    <xf numFmtId="164" fontId="8" fillId="0" borderId="54" xfId="0" applyNumberFormat="1" applyFont="1" applyFill="1" applyBorder="1" applyAlignment="1">
      <alignment horizontal="center" vertical="center"/>
    </xf>
    <xf numFmtId="0" fontId="2" fillId="0" borderId="67" xfId="0" applyFont="1" applyFill="1" applyBorder="1" applyAlignment="1">
      <alignment horizontal="center" vertical="top" wrapText="1"/>
    </xf>
    <xf numFmtId="0" fontId="6" fillId="0" borderId="36" xfId="0" applyFont="1" applyBorder="1" applyAlignment="1">
      <alignment vertical="top" wrapText="1"/>
    </xf>
    <xf numFmtId="0" fontId="2" fillId="0" borderId="28" xfId="0" applyFont="1" applyBorder="1" applyAlignment="1">
      <alignment vertical="top"/>
    </xf>
    <xf numFmtId="0" fontId="2" fillId="0" borderId="37" xfId="0" applyFont="1" applyBorder="1" applyAlignment="1">
      <alignment vertical="top"/>
    </xf>
    <xf numFmtId="0" fontId="11" fillId="0" borderId="21" xfId="0" applyFont="1" applyBorder="1" applyAlignment="1">
      <alignment horizontal="left" vertical="top" wrapText="1"/>
    </xf>
    <xf numFmtId="0" fontId="11" fillId="0" borderId="6" xfId="0" applyFont="1" applyBorder="1" applyAlignment="1">
      <alignment vertical="top" wrapText="1"/>
    </xf>
    <xf numFmtId="0" fontId="2" fillId="0" borderId="20" xfId="0" applyFont="1" applyBorder="1" applyAlignment="1">
      <alignment vertical="top"/>
    </xf>
    <xf numFmtId="0" fontId="2" fillId="0" borderId="7" xfId="0" applyFont="1" applyBorder="1" applyAlignment="1">
      <alignment vertical="top"/>
    </xf>
    <xf numFmtId="0" fontId="11" fillId="0" borderId="33" xfId="0" applyFont="1" applyBorder="1" applyAlignment="1">
      <alignment horizontal="left" vertical="top" wrapText="1"/>
    </xf>
    <xf numFmtId="0" fontId="2" fillId="0" borderId="32" xfId="0" applyFont="1" applyBorder="1" applyAlignment="1">
      <alignment vertical="top"/>
    </xf>
    <xf numFmtId="0" fontId="2" fillId="0" borderId="42" xfId="0" applyFont="1" applyBorder="1" applyAlignment="1">
      <alignment vertical="top"/>
    </xf>
    <xf numFmtId="49" fontId="6" fillId="0" borderId="16" xfId="0" applyNumberFormat="1" applyFont="1" applyFill="1" applyBorder="1" applyAlignment="1">
      <alignment horizontal="left" vertical="top" wrapText="1"/>
    </xf>
    <xf numFmtId="0" fontId="17" fillId="0" borderId="37" xfId="0" applyFont="1" applyBorder="1" applyAlignment="1">
      <alignment vertical="top"/>
    </xf>
    <xf numFmtId="0" fontId="17" fillId="0" borderId="29" xfId="0" applyFont="1" applyFill="1" applyBorder="1" applyAlignment="1">
      <alignment horizontal="center" vertical="top" wrapText="1"/>
    </xf>
    <xf numFmtId="49" fontId="6" fillId="0" borderId="63" xfId="0" applyNumberFormat="1" applyFont="1" applyFill="1" applyBorder="1" applyAlignment="1">
      <alignment horizontal="left" vertical="top" wrapText="1"/>
    </xf>
    <xf numFmtId="0" fontId="17" fillId="0" borderId="7" xfId="0" applyFont="1" applyBorder="1" applyAlignment="1">
      <alignment vertical="top"/>
    </xf>
    <xf numFmtId="49" fontId="6" fillId="0" borderId="79" xfId="0" applyNumberFormat="1" applyFont="1" applyFill="1" applyBorder="1" applyAlignment="1">
      <alignment horizontal="left" vertical="top" wrapText="1"/>
    </xf>
    <xf numFmtId="0" fontId="3" fillId="4" borderId="13" xfId="0" applyFont="1" applyFill="1" applyBorder="1" applyAlignment="1">
      <alignment horizontal="center" vertical="top"/>
    </xf>
    <xf numFmtId="164" fontId="24" fillId="4" borderId="14" xfId="0" applyNumberFormat="1" applyFont="1" applyFill="1" applyBorder="1" applyAlignment="1">
      <alignment horizontal="center" vertical="center"/>
    </xf>
    <xf numFmtId="0" fontId="11" fillId="0" borderId="43" xfId="0" applyFont="1" applyBorder="1" applyAlignment="1">
      <alignment horizontal="left" vertical="top" wrapText="1"/>
    </xf>
    <xf numFmtId="0" fontId="17" fillId="0" borderId="42" xfId="0" applyFont="1" applyBorder="1" applyAlignment="1">
      <alignment vertical="top"/>
    </xf>
    <xf numFmtId="0" fontId="17" fillId="0" borderId="33" xfId="0" applyFont="1" applyFill="1" applyBorder="1" applyAlignment="1">
      <alignment horizontal="center" vertical="top" wrapText="1"/>
    </xf>
    <xf numFmtId="0" fontId="7" fillId="3" borderId="15" xfId="0" applyFont="1" applyFill="1" applyBorder="1" applyAlignment="1">
      <alignment horizontal="left" vertical="top" wrapText="1"/>
    </xf>
    <xf numFmtId="0" fontId="7" fillId="3" borderId="17" xfId="0" applyFont="1" applyFill="1" applyBorder="1" applyAlignment="1">
      <alignment horizontal="left" vertical="top" wrapText="1"/>
    </xf>
    <xf numFmtId="49" fontId="7" fillId="2" borderId="56"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0" borderId="59" xfId="0" applyNumberFormat="1" applyFont="1" applyBorder="1" applyAlignment="1">
      <alignment horizontal="center" vertical="top"/>
    </xf>
    <xf numFmtId="0" fontId="6" fillId="0" borderId="72" xfId="0" applyFont="1" applyFill="1" applyBorder="1" applyAlignment="1">
      <alignment vertical="top" wrapText="1"/>
    </xf>
    <xf numFmtId="49" fontId="9" fillId="0" borderId="53" xfId="0" applyNumberFormat="1" applyFont="1" applyBorder="1" applyAlignment="1">
      <alignment horizontal="center" vertical="top"/>
    </xf>
    <xf numFmtId="49" fontId="2" fillId="0" borderId="71" xfId="0" applyNumberFormat="1" applyFont="1" applyBorder="1" applyAlignment="1">
      <alignment horizontal="center" vertical="top"/>
    </xf>
    <xf numFmtId="0" fontId="8" fillId="0" borderId="71" xfId="0" applyFont="1" applyFill="1" applyBorder="1" applyAlignment="1">
      <alignment horizontal="center" vertical="top"/>
    </xf>
    <xf numFmtId="164" fontId="7" fillId="0" borderId="78"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49" fontId="2" fillId="0" borderId="49" xfId="0" applyNumberFormat="1" applyFont="1" applyBorder="1" applyAlignment="1">
      <alignment horizontal="center" vertical="top"/>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164" fontId="8" fillId="0" borderId="0" xfId="0" applyNumberFormat="1" applyFont="1" applyFill="1" applyBorder="1" applyAlignment="1">
      <alignment horizontal="center" vertical="top"/>
    </xf>
    <xf numFmtId="49" fontId="9" fillId="0" borderId="13" xfId="0" applyNumberFormat="1" applyFont="1" applyBorder="1" applyAlignment="1">
      <alignment horizontal="center" vertical="top"/>
    </xf>
    <xf numFmtId="49" fontId="6" fillId="0" borderId="32" xfId="0" applyNumberFormat="1" applyFont="1" applyFill="1" applyBorder="1" applyAlignment="1">
      <alignment horizontal="left" vertical="top" wrapText="1"/>
    </xf>
    <xf numFmtId="0" fontId="8" fillId="0" borderId="5" xfId="0" applyFont="1" applyFill="1" applyBorder="1" applyAlignment="1">
      <alignment horizontal="center" vertical="top"/>
    </xf>
    <xf numFmtId="0" fontId="6" fillId="0" borderId="54" xfId="0" applyFont="1" applyBorder="1" applyAlignment="1">
      <alignment wrapText="1"/>
    </xf>
    <xf numFmtId="1" fontId="2" fillId="0" borderId="15" xfId="0" applyNumberFormat="1" applyFont="1" applyFill="1" applyBorder="1" applyAlignment="1">
      <alignment horizontal="center" vertical="top"/>
    </xf>
    <xf numFmtId="1" fontId="2" fillId="0" borderId="17" xfId="0" applyNumberFormat="1" applyFont="1" applyFill="1" applyBorder="1" applyAlignment="1">
      <alignment horizontal="center" vertical="top"/>
    </xf>
    <xf numFmtId="0" fontId="6" fillId="0" borderId="63" xfId="0" applyFont="1" applyBorder="1" applyAlignment="1">
      <alignment wrapText="1"/>
    </xf>
    <xf numFmtId="1" fontId="2" fillId="0" borderId="38" xfId="0" applyNumberFormat="1" applyFont="1" applyFill="1" applyBorder="1" applyAlignment="1">
      <alignment horizontal="center" vertical="top"/>
    </xf>
    <xf numFmtId="1" fontId="2" fillId="0" borderId="76" xfId="0" applyNumberFormat="1" applyFont="1" applyFill="1" applyBorder="1" applyAlignment="1">
      <alignment horizontal="center" vertical="top"/>
    </xf>
    <xf numFmtId="9" fontId="6" fillId="0" borderId="41" xfId="0" applyNumberFormat="1" applyFont="1" applyFill="1" applyBorder="1" applyAlignment="1">
      <alignment horizontal="left" vertical="top" wrapText="1"/>
    </xf>
    <xf numFmtId="0" fontId="6" fillId="0" borderId="29" xfId="0" applyFont="1" applyFill="1" applyBorder="1" applyAlignment="1">
      <alignment vertical="top" wrapText="1"/>
    </xf>
    <xf numFmtId="164" fontId="8" fillId="5" borderId="5" xfId="0" applyNumberFormat="1" applyFont="1" applyFill="1" applyBorder="1" applyAlignment="1">
      <alignment horizontal="center" vertical="top"/>
    </xf>
    <xf numFmtId="164" fontId="8" fillId="0" borderId="48" xfId="0" applyNumberFormat="1" applyFont="1" applyFill="1" applyBorder="1" applyAlignment="1">
      <alignment horizontal="center" vertical="top"/>
    </xf>
    <xf numFmtId="0" fontId="6" fillId="0" borderId="73" xfId="0" applyFont="1" applyFill="1" applyBorder="1" applyAlignment="1">
      <alignment horizontal="left" vertical="top" wrapText="1"/>
    </xf>
    <xf numFmtId="49" fontId="2" fillId="0" borderId="17" xfId="0" applyNumberFormat="1" applyFont="1" applyFill="1" applyBorder="1" applyAlignment="1">
      <alignment horizontal="center" vertical="top"/>
    </xf>
    <xf numFmtId="0" fontId="6" fillId="0" borderId="33" xfId="0" applyFont="1" applyFill="1" applyBorder="1" applyAlignment="1">
      <alignment vertical="top" wrapText="1"/>
    </xf>
    <xf numFmtId="0" fontId="6" fillId="0" borderId="41" xfId="0" applyFont="1" applyFill="1" applyBorder="1" applyAlignment="1">
      <alignment horizontal="left" vertical="top" wrapText="1"/>
    </xf>
    <xf numFmtId="0" fontId="6" fillId="0" borderId="36" xfId="0" applyFont="1" applyFill="1" applyBorder="1" applyAlignment="1">
      <alignment horizontal="left" vertical="top" wrapText="1"/>
    </xf>
    <xf numFmtId="0" fontId="8" fillId="0" borderId="19" xfId="0" applyFont="1" applyFill="1" applyBorder="1" applyAlignment="1">
      <alignment horizontal="center" vertical="top"/>
    </xf>
    <xf numFmtId="0" fontId="11" fillId="0" borderId="6" xfId="0" applyFont="1" applyFill="1" applyBorder="1" applyAlignment="1">
      <alignment horizontal="left" vertical="top" wrapText="1"/>
    </xf>
    <xf numFmtId="0" fontId="11" fillId="0" borderId="41" xfId="0" applyFont="1" applyFill="1" applyBorder="1" applyAlignment="1">
      <alignment horizontal="left" vertical="top" wrapText="1"/>
    </xf>
    <xf numFmtId="164" fontId="7" fillId="6" borderId="51" xfId="0" applyNumberFormat="1" applyFont="1" applyFill="1" applyBorder="1" applyAlignment="1">
      <alignment horizontal="center" vertical="top"/>
    </xf>
    <xf numFmtId="0" fontId="0" fillId="0" borderId="59" xfId="0" applyBorder="1" applyAlignment="1">
      <alignment vertical="top" wrapText="1"/>
    </xf>
    <xf numFmtId="0" fontId="0" fillId="0" borderId="58" xfId="0" applyBorder="1" applyAlignment="1">
      <alignment vertical="top" wrapText="1"/>
    </xf>
    <xf numFmtId="0" fontId="39" fillId="0" borderId="0" xfId="0" applyFont="1" applyAlignment="1">
      <alignment vertical="top"/>
    </xf>
    <xf numFmtId="0" fontId="39" fillId="0" borderId="0" xfId="0" applyNumberFormat="1" applyFont="1" applyAlignment="1">
      <alignment vertical="top"/>
    </xf>
    <xf numFmtId="0" fontId="39" fillId="0" borderId="0" xfId="0" applyFont="1" applyAlignment="1">
      <alignment horizontal="center" vertical="top"/>
    </xf>
    <xf numFmtId="49" fontId="7" fillId="2" borderId="36"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2" fillId="0" borderId="5" xfId="0" applyFont="1" applyFill="1" applyBorder="1" applyAlignment="1">
      <alignment horizontal="center" vertical="top"/>
    </xf>
    <xf numFmtId="164" fontId="8" fillId="0" borderId="27"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wrapText="1"/>
    </xf>
    <xf numFmtId="164" fontId="8" fillId="0" borderId="36" xfId="0" applyNumberFormat="1" applyFont="1" applyFill="1" applyBorder="1" applyAlignment="1">
      <alignment horizontal="left" vertical="center" wrapText="1"/>
    </xf>
    <xf numFmtId="0" fontId="2" fillId="0" borderId="67" xfId="0" applyFont="1" applyFill="1" applyBorder="1" applyAlignment="1">
      <alignment horizontal="center" vertical="top"/>
    </xf>
    <xf numFmtId="49" fontId="7" fillId="2" borderId="6" xfId="0" applyNumberFormat="1" applyFont="1" applyFill="1" applyBorder="1" applyAlignment="1">
      <alignment horizontal="center" vertical="top"/>
    </xf>
    <xf numFmtId="49" fontId="2" fillId="0" borderId="19" xfId="0" applyNumberFormat="1" applyFont="1" applyBorder="1" applyAlignment="1">
      <alignment horizontal="center" vertical="top"/>
    </xf>
    <xf numFmtId="164" fontId="8" fillId="0" borderId="75" xfId="0" applyNumberFormat="1" applyFont="1" applyFill="1" applyBorder="1" applyAlignment="1">
      <alignment horizontal="center" vertical="center"/>
    </xf>
    <xf numFmtId="164" fontId="8" fillId="0" borderId="74" xfId="0" applyNumberFormat="1" applyFont="1" applyFill="1" applyBorder="1" applyAlignment="1">
      <alignment horizontal="center" vertical="center"/>
    </xf>
    <xf numFmtId="164" fontId="8" fillId="0" borderId="73" xfId="0" applyNumberFormat="1" applyFont="1" applyFill="1" applyBorder="1" applyAlignment="1">
      <alignment horizontal="left" vertical="center" wrapText="1"/>
    </xf>
    <xf numFmtId="0" fontId="2" fillId="0" borderId="39" xfId="0" applyFont="1" applyFill="1" applyBorder="1" applyAlignment="1">
      <alignment horizontal="center" vertical="top"/>
    </xf>
    <xf numFmtId="0" fontId="2" fillId="0" borderId="38" xfId="0" applyFont="1" applyFill="1" applyBorder="1" applyAlignment="1">
      <alignment horizontal="center" vertical="top"/>
    </xf>
    <xf numFmtId="0" fontId="2" fillId="0" borderId="76" xfId="0" applyFont="1" applyFill="1" applyBorder="1" applyAlignment="1">
      <alignment horizontal="center" vertical="top"/>
    </xf>
    <xf numFmtId="0" fontId="2" fillId="0" borderId="0" xfId="0" applyFont="1" applyBorder="1" applyAlignment="1">
      <alignment horizontal="left" vertical="top"/>
    </xf>
    <xf numFmtId="49" fontId="7"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164" fontId="7" fillId="7" borderId="55" xfId="0" applyNumberFormat="1" applyFont="1" applyFill="1" applyBorder="1" applyAlignment="1">
      <alignment horizontal="center" vertical="center"/>
    </xf>
    <xf numFmtId="164" fontId="7" fillId="7" borderId="65" xfId="0" applyNumberFormat="1" applyFont="1" applyFill="1" applyBorder="1" applyAlignment="1">
      <alignment horizontal="center" vertical="center"/>
    </xf>
    <xf numFmtId="164" fontId="7" fillId="7" borderId="13" xfId="0" applyNumberFormat="1" applyFont="1" applyFill="1" applyBorder="1" applyAlignment="1">
      <alignment horizontal="center" vertical="center"/>
    </xf>
    <xf numFmtId="164" fontId="24" fillId="0" borderId="43" xfId="0" applyNumberFormat="1" applyFont="1" applyFill="1" applyBorder="1" applyAlignment="1">
      <alignment horizontal="left" vertical="center"/>
    </xf>
    <xf numFmtId="0" fontId="2" fillId="0" borderId="43" xfId="0" applyFont="1" applyFill="1" applyBorder="1" applyAlignment="1">
      <alignment horizontal="center" vertical="top"/>
    </xf>
    <xf numFmtId="0" fontId="15" fillId="0" borderId="29" xfId="0" applyFont="1" applyFill="1" applyBorder="1" applyAlignment="1">
      <alignment horizontal="left" vertical="top" wrapText="1"/>
    </xf>
    <xf numFmtId="49" fontId="2" fillId="0" borderId="69" xfId="0" applyNumberFormat="1" applyFont="1" applyBorder="1" applyAlignment="1">
      <alignment horizontal="center" vertical="top"/>
    </xf>
    <xf numFmtId="0" fontId="3" fillId="0" borderId="5" xfId="0" applyFont="1" applyFill="1" applyBorder="1" applyAlignment="1">
      <alignment horizontal="center" vertical="top"/>
    </xf>
    <xf numFmtId="164" fontId="8" fillId="0" borderId="18" xfId="0" applyNumberFormat="1" applyFont="1" applyBorder="1" applyAlignment="1">
      <alignment vertical="top"/>
    </xf>
    <xf numFmtId="164" fontId="8" fillId="0" borderId="27" xfId="0" applyNumberFormat="1" applyFont="1" applyBorder="1" applyAlignment="1">
      <alignment vertical="top"/>
    </xf>
    <xf numFmtId="164" fontId="8" fillId="5" borderId="5" xfId="0" applyNumberFormat="1" applyFont="1" applyFill="1" applyBorder="1" applyAlignment="1">
      <alignment vertical="top" wrapText="1"/>
    </xf>
    <xf numFmtId="0" fontId="40" fillId="0" borderId="69" xfId="0" applyFont="1" applyFill="1" applyBorder="1" applyAlignment="1">
      <alignment horizontal="left" vertical="top" wrapText="1"/>
    </xf>
    <xf numFmtId="0" fontId="41" fillId="0" borderId="37" xfId="0" applyFont="1" applyFill="1" applyBorder="1" applyAlignment="1">
      <alignment horizontal="center" vertical="top" wrapText="1"/>
    </xf>
    <xf numFmtId="0" fontId="2" fillId="0" borderId="77" xfId="0" applyFont="1" applyFill="1" applyBorder="1" applyAlignment="1">
      <alignment horizontal="center" vertical="top" wrapText="1"/>
    </xf>
    <xf numFmtId="49" fontId="3" fillId="0" borderId="44" xfId="0" applyNumberFormat="1" applyFont="1" applyBorder="1" applyAlignment="1">
      <alignment horizontal="center" vertical="top"/>
    </xf>
    <xf numFmtId="49" fontId="2" fillId="0" borderId="45" xfId="0" applyNumberFormat="1" applyFont="1" applyBorder="1" applyAlignment="1">
      <alignment horizontal="center" vertical="top"/>
    </xf>
    <xf numFmtId="0" fontId="2" fillId="0" borderId="42" xfId="0" applyFont="1" applyFill="1" applyBorder="1" applyAlignment="1">
      <alignment horizontal="center" vertical="top" wrapText="1"/>
    </xf>
    <xf numFmtId="0" fontId="2" fillId="0" borderId="47" xfId="0"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77" xfId="0" applyNumberFormat="1" applyFont="1" applyFill="1" applyBorder="1" applyAlignment="1">
      <alignment horizontal="center" vertical="top" wrapText="1"/>
    </xf>
    <xf numFmtId="0" fontId="2" fillId="0" borderId="49" xfId="0"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8" fillId="0" borderId="41" xfId="0" applyFont="1" applyFill="1" applyBorder="1" applyAlignment="1">
      <alignment vertical="top" wrapText="1"/>
    </xf>
    <xf numFmtId="49" fontId="7" fillId="3" borderId="3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164" fontId="7" fillId="3" borderId="41" xfId="0" applyNumberFormat="1" applyFont="1" applyFill="1" applyBorder="1" applyAlignment="1">
      <alignment horizontal="center" vertical="center"/>
    </xf>
    <xf numFmtId="0" fontId="8" fillId="3" borderId="45" xfId="0" applyFont="1" applyFill="1" applyBorder="1" applyAlignment="1">
      <alignment vertical="top" wrapText="1"/>
    </xf>
    <xf numFmtId="164" fontId="7" fillId="0" borderId="54" xfId="0" applyNumberFormat="1" applyFont="1" applyFill="1" applyBorder="1" applyAlignment="1">
      <alignment horizontal="center" vertical="top"/>
    </xf>
    <xf numFmtId="0" fontId="6" fillId="0" borderId="21" xfId="0" applyFont="1" applyFill="1" applyBorder="1" applyAlignment="1">
      <alignment vertical="top" wrapText="1"/>
    </xf>
    <xf numFmtId="164" fontId="7" fillId="0" borderId="19" xfId="0" applyNumberFormat="1" applyFont="1" applyFill="1" applyBorder="1" applyAlignment="1">
      <alignment horizontal="center" vertical="top"/>
    </xf>
    <xf numFmtId="164" fontId="7" fillId="0" borderId="61" xfId="0" applyNumberFormat="1" applyFont="1" applyFill="1" applyBorder="1" applyAlignment="1">
      <alignment horizontal="center" vertical="top"/>
    </xf>
    <xf numFmtId="49" fontId="7" fillId="0" borderId="27" xfId="0" applyNumberFormat="1" applyFont="1" applyBorder="1" applyAlignment="1">
      <alignment horizontal="center" vertical="top"/>
    </xf>
    <xf numFmtId="49" fontId="9" fillId="0" borderId="5"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7" fillId="0" borderId="7" xfId="0" applyNumberFormat="1" applyFont="1" applyBorder="1" applyAlignment="1">
      <alignment horizontal="center" vertical="top"/>
    </xf>
    <xf numFmtId="49" fontId="9" fillId="0" borderId="19" xfId="0" applyNumberFormat="1" applyFont="1" applyFill="1" applyBorder="1" applyAlignment="1">
      <alignment horizontal="center" vertical="top"/>
    </xf>
    <xf numFmtId="49" fontId="2" fillId="0" borderId="61" xfId="0" applyNumberFormat="1" applyFont="1" applyFill="1" applyBorder="1" applyAlignment="1">
      <alignment horizontal="center" vertical="top"/>
    </xf>
    <xf numFmtId="49" fontId="7" fillId="0" borderId="65" xfId="0" applyNumberFormat="1" applyFont="1" applyBorder="1" applyAlignment="1">
      <alignment horizontal="center" vertical="top"/>
    </xf>
    <xf numFmtId="49" fontId="2" fillId="0" borderId="13"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0" fontId="10" fillId="7" borderId="13" xfId="0" applyFont="1" applyFill="1" applyBorder="1" applyAlignment="1">
      <alignment horizontal="center" vertical="top"/>
    </xf>
    <xf numFmtId="164" fontId="7" fillId="7" borderId="13" xfId="0" applyNumberFormat="1" applyFont="1" applyFill="1" applyBorder="1" applyAlignment="1">
      <alignment horizontal="center" vertical="top"/>
    </xf>
    <xf numFmtId="164" fontId="7" fillId="7" borderId="22" xfId="0" applyNumberFormat="1" applyFont="1" applyFill="1" applyBorder="1" applyAlignment="1">
      <alignment horizontal="center" vertical="top"/>
    </xf>
    <xf numFmtId="164" fontId="7" fillId="0" borderId="5"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164" fontId="8" fillId="5" borderId="77" xfId="0" applyNumberFormat="1" applyFont="1" applyFill="1" applyBorder="1" applyAlignment="1">
      <alignment horizontal="center" vertical="top"/>
    </xf>
    <xf numFmtId="164" fontId="8" fillId="0" borderId="68" xfId="0" applyNumberFormat="1" applyFont="1" applyFill="1" applyBorder="1" applyAlignment="1">
      <alignment horizontal="center" vertical="top"/>
    </xf>
    <xf numFmtId="0" fontId="8" fillId="0" borderId="5" xfId="0" applyFont="1" applyFill="1" applyBorder="1" applyAlignment="1">
      <alignment horizontal="left" vertical="top" wrapText="1"/>
    </xf>
    <xf numFmtId="49" fontId="2" fillId="0" borderId="16" xfId="0" applyNumberFormat="1" applyFont="1" applyFill="1" applyBorder="1" applyAlignment="1">
      <alignment horizontal="center" vertical="top"/>
    </xf>
    <xf numFmtId="0" fontId="8" fillId="0" borderId="57" xfId="0" applyFont="1" applyFill="1" applyBorder="1" applyAlignment="1">
      <alignment horizontal="center" vertical="top"/>
    </xf>
    <xf numFmtId="164" fontId="7" fillId="0" borderId="57"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164" fontId="8" fillId="5" borderId="49"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0" fontId="8" fillId="0" borderId="8"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2" fillId="0" borderId="21" xfId="0" applyNumberFormat="1" applyFont="1" applyFill="1" applyBorder="1" applyAlignment="1">
      <alignment horizontal="center" vertical="top" wrapText="1"/>
    </xf>
    <xf numFmtId="164" fontId="7" fillId="0" borderId="70"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164" fontId="8" fillId="5" borderId="66"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0" fontId="2" fillId="0" borderId="57" xfId="0" applyFont="1" applyBorder="1" applyAlignment="1">
      <alignment horizontal="left" vertical="top" wrapText="1"/>
    </xf>
    <xf numFmtId="0" fontId="2" fillId="0" borderId="73" xfId="0" applyFont="1" applyBorder="1" applyAlignment="1">
      <alignment horizontal="center" vertical="top" wrapText="1"/>
    </xf>
    <xf numFmtId="0" fontId="2" fillId="0" borderId="38" xfId="0" applyFont="1" applyBorder="1" applyAlignment="1">
      <alignment horizontal="center" vertical="top" wrapText="1"/>
    </xf>
    <xf numFmtId="0" fontId="2" fillId="0" borderId="76" xfId="0" applyFont="1" applyBorder="1" applyAlignment="1">
      <alignment horizontal="center" vertical="top" wrapText="1"/>
    </xf>
    <xf numFmtId="164" fontId="7" fillId="4" borderId="55" xfId="0" applyNumberFormat="1" applyFont="1" applyFill="1" applyBorder="1" applyAlignment="1">
      <alignment horizontal="center" vertical="top"/>
    </xf>
    <xf numFmtId="0" fontId="8" fillId="0" borderId="44" xfId="0" applyFont="1" applyFill="1" applyBorder="1" applyAlignment="1">
      <alignment horizontal="left" vertical="top" wrapText="1"/>
    </xf>
    <xf numFmtId="49" fontId="2" fillId="0" borderId="63"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49" fontId="2" fillId="0" borderId="58" xfId="0" applyNumberFormat="1" applyFont="1" applyFill="1" applyBorder="1" applyAlignment="1">
      <alignment horizontal="center" vertical="top"/>
    </xf>
    <xf numFmtId="49" fontId="2" fillId="0" borderId="36" xfId="0" applyNumberFormat="1" applyFont="1" applyBorder="1" applyAlignment="1">
      <alignment horizontal="center" vertical="top"/>
    </xf>
    <xf numFmtId="0" fontId="8" fillId="0" borderId="52" xfId="0" applyFont="1" applyFill="1" applyBorder="1" applyAlignment="1">
      <alignment vertical="top"/>
    </xf>
    <xf numFmtId="164" fontId="7" fillId="8" borderId="61" xfId="0" applyNumberFormat="1" applyFont="1" applyFill="1" applyBorder="1" applyAlignment="1">
      <alignment horizontal="center" vertical="top"/>
    </xf>
    <xf numFmtId="0" fontId="8" fillId="0" borderId="36" xfId="0" applyFont="1" applyFill="1" applyBorder="1" applyAlignment="1">
      <alignment horizontal="left" vertical="top" wrapText="1"/>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49" fontId="2" fillId="0" borderId="41" xfId="0" applyNumberFormat="1" applyFont="1" applyBorder="1" applyAlignment="1">
      <alignment horizontal="center" vertical="top"/>
    </xf>
    <xf numFmtId="0" fontId="8" fillId="0" borderId="41" xfId="0" applyFont="1" applyFill="1" applyBorder="1" applyAlignment="1">
      <alignment horizontal="left" vertical="top" wrapText="1"/>
    </xf>
    <xf numFmtId="49" fontId="2" fillId="0" borderId="32" xfId="0" applyNumberFormat="1" applyFont="1" applyFill="1" applyBorder="1" applyAlignment="1">
      <alignment horizontal="center" vertical="top"/>
    </xf>
    <xf numFmtId="49" fontId="2" fillId="0" borderId="33" xfId="0" applyNumberFormat="1" applyFont="1" applyFill="1" applyBorder="1" applyAlignment="1">
      <alignment horizontal="center" vertical="top"/>
    </xf>
    <xf numFmtId="0" fontId="10" fillId="8" borderId="5" xfId="0" applyFont="1" applyFill="1" applyBorder="1" applyAlignment="1">
      <alignment horizontal="center" vertical="top"/>
    </xf>
    <xf numFmtId="164" fontId="24" fillId="8" borderId="5" xfId="0" applyNumberFormat="1" applyFont="1" applyFill="1" applyBorder="1" applyAlignment="1">
      <alignment horizontal="center" vertical="top"/>
    </xf>
    <xf numFmtId="164" fontId="7" fillId="8" borderId="54" xfId="0" applyNumberFormat="1" applyFont="1" applyFill="1" applyBorder="1" applyAlignment="1">
      <alignment horizontal="center" vertical="top"/>
    </xf>
    <xf numFmtId="164" fontId="7" fillId="8" borderId="5" xfId="0" applyNumberFormat="1" applyFont="1" applyFill="1" applyBorder="1" applyAlignment="1">
      <alignment horizontal="center" vertical="top"/>
    </xf>
    <xf numFmtId="164" fontId="7" fillId="8" borderId="18"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42" fillId="2" borderId="61" xfId="0" applyNumberFormat="1" applyFont="1" applyFill="1" applyBorder="1" applyAlignment="1">
      <alignment horizontal="center" vertical="top"/>
    </xf>
    <xf numFmtId="0" fontId="10" fillId="4" borderId="19" xfId="0" applyFont="1" applyFill="1" applyBorder="1" applyAlignment="1">
      <alignment horizontal="center" vertical="top"/>
    </xf>
    <xf numFmtId="164" fontId="7" fillId="4" borderId="19" xfId="0" applyNumberFormat="1" applyFont="1" applyFill="1" applyBorder="1" applyAlignment="1">
      <alignment horizontal="center" vertical="top"/>
    </xf>
    <xf numFmtId="49" fontId="2" fillId="0" borderId="38" xfId="0" applyNumberFormat="1" applyFont="1" applyFill="1" applyBorder="1" applyAlignment="1">
      <alignment horizontal="center" vertical="top"/>
    </xf>
    <xf numFmtId="49" fontId="2" fillId="0" borderId="76" xfId="0" applyNumberFormat="1" applyFont="1" applyFill="1" applyBorder="1" applyAlignment="1">
      <alignment horizontal="center" vertical="top"/>
    </xf>
    <xf numFmtId="49" fontId="7" fillId="3" borderId="42" xfId="0" applyNumberFormat="1" applyFont="1" applyFill="1" applyBorder="1" applyAlignment="1">
      <alignment horizontal="right" vertical="top"/>
    </xf>
    <xf numFmtId="49" fontId="9" fillId="0" borderId="13" xfId="0" applyNumberFormat="1" applyFont="1" applyBorder="1" applyAlignment="1">
      <alignment horizontal="center" vertical="top"/>
    </xf>
    <xf numFmtId="0" fontId="8" fillId="0" borderId="18" xfId="0" applyFont="1" applyFill="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10" fillId="4" borderId="22" xfId="0" applyFont="1" applyFill="1" applyBorder="1" applyAlignment="1">
      <alignment horizontal="center" vertical="top"/>
    </xf>
    <xf numFmtId="164" fontId="7" fillId="4" borderId="65" xfId="0" applyNumberFormat="1" applyFont="1" applyFill="1" applyBorder="1" applyAlignment="1">
      <alignment horizontal="center" vertical="top"/>
    </xf>
    <xf numFmtId="0" fontId="2" fillId="0" borderId="32" xfId="0" applyFont="1" applyFill="1" applyBorder="1" applyAlignment="1">
      <alignment horizontal="center" vertical="top"/>
    </xf>
    <xf numFmtId="0" fontId="2" fillId="0" borderId="33" xfId="0" applyFont="1" applyFill="1" applyBorder="1" applyAlignment="1">
      <alignment horizontal="center" vertical="top"/>
    </xf>
    <xf numFmtId="0" fontId="8" fillId="0" borderId="69" xfId="0" applyFont="1" applyBorder="1" applyAlignment="1">
      <alignment horizontal="center" vertical="top" wrapText="1"/>
    </xf>
    <xf numFmtId="0" fontId="15" fillId="0" borderId="67" xfId="0" applyFont="1" applyBorder="1" applyAlignment="1">
      <alignment vertical="justify" wrapText="1"/>
    </xf>
    <xf numFmtId="0" fontId="11" fillId="0" borderId="43" xfId="0" applyFont="1" applyBorder="1" applyAlignment="1">
      <alignment vertical="justify" wrapText="1"/>
    </xf>
    <xf numFmtId="0" fontId="15" fillId="5" borderId="29" xfId="0" applyFont="1" applyFill="1" applyBorder="1" applyAlignment="1">
      <alignment horizontal="left" vertical="top" wrapText="1"/>
    </xf>
    <xf numFmtId="164" fontId="24" fillId="8" borderId="59" xfId="0" applyNumberFormat="1" applyFont="1" applyFill="1" applyBorder="1" applyAlignment="1">
      <alignment horizontal="center" vertical="top"/>
    </xf>
    <xf numFmtId="164" fontId="7" fillId="8" borderId="59" xfId="0" applyNumberFormat="1" applyFont="1" applyFill="1" applyBorder="1" applyAlignment="1">
      <alignment horizontal="center" vertical="top"/>
    </xf>
    <xf numFmtId="164" fontId="7" fillId="8" borderId="72" xfId="0" applyNumberFormat="1" applyFont="1" applyFill="1" applyBorder="1" applyAlignment="1">
      <alignment horizontal="center" vertical="top"/>
    </xf>
    <xf numFmtId="0" fontId="15" fillId="0" borderId="52" xfId="0" applyFont="1" applyBorder="1" applyAlignment="1">
      <alignment horizontal="left" vertical="top" wrapText="1"/>
    </xf>
    <xf numFmtId="0" fontId="15" fillId="5" borderId="33" xfId="0" applyFont="1" applyFill="1" applyBorder="1" applyAlignment="1">
      <alignment horizontal="left" vertical="top" wrapText="1"/>
    </xf>
    <xf numFmtId="164" fontId="7" fillId="4" borderId="59" xfId="0" applyNumberFormat="1" applyFont="1" applyFill="1" applyBorder="1" applyAlignment="1">
      <alignment horizontal="center" vertical="top"/>
    </xf>
    <xf numFmtId="0" fontId="15" fillId="0" borderId="44" xfId="0" applyFont="1" applyBorder="1" applyAlignment="1">
      <alignment horizontal="left" vertical="top" wrapText="1"/>
    </xf>
    <xf numFmtId="0" fontId="2" fillId="0" borderId="30" xfId="0" applyNumberFormat="1" applyFont="1" applyFill="1" applyBorder="1" applyAlignment="1">
      <alignment horizontal="center" vertical="top"/>
    </xf>
    <xf numFmtId="164" fontId="8" fillId="0" borderId="20" xfId="0" applyNumberFormat="1" applyFont="1" applyFill="1" applyBorder="1" applyAlignment="1">
      <alignment horizontal="center" vertical="top" wrapText="1"/>
    </xf>
    <xf numFmtId="164" fontId="8" fillId="0" borderId="7" xfId="0" applyNumberFormat="1" applyFont="1" applyFill="1" applyBorder="1" applyAlignment="1">
      <alignment horizontal="center" vertical="top" wrapText="1"/>
    </xf>
    <xf numFmtId="164" fontId="8" fillId="5" borderId="19" xfId="0" applyNumberFormat="1" applyFont="1" applyFill="1" applyBorder="1" applyAlignment="1">
      <alignment horizontal="center" vertical="top" wrapText="1"/>
    </xf>
    <xf numFmtId="0" fontId="11" fillId="0" borderId="6" xfId="0" applyFont="1" applyBorder="1" applyAlignment="1">
      <alignment wrapText="1"/>
    </xf>
    <xf numFmtId="0" fontId="11" fillId="0" borderId="41" xfId="0" applyFont="1" applyBorder="1" applyAlignment="1">
      <alignment wrapText="1"/>
    </xf>
    <xf numFmtId="164" fontId="7" fillId="3" borderId="32" xfId="0" applyNumberFormat="1" applyFont="1" applyFill="1" applyBorder="1" applyAlignment="1">
      <alignment horizontal="center" vertical="top"/>
    </xf>
    <xf numFmtId="164" fontId="8" fillId="5" borderId="68" xfId="0" applyNumberFormat="1" applyFont="1" applyFill="1" applyBorder="1" applyAlignment="1">
      <alignment horizontal="center" vertical="top" wrapText="1"/>
    </xf>
    <xf numFmtId="0" fontId="24" fillId="0" borderId="68" xfId="0" applyFont="1" applyBorder="1" applyAlignment="1">
      <alignment wrapText="1"/>
    </xf>
    <xf numFmtId="0" fontId="2" fillId="0" borderId="68" xfId="0" applyFont="1" applyFill="1" applyBorder="1" applyAlignment="1">
      <alignment horizontal="center" vertical="top"/>
    </xf>
    <xf numFmtId="0" fontId="2" fillId="0" borderId="52" xfId="0" applyFont="1" applyFill="1" applyBorder="1" applyAlignment="1">
      <alignment horizontal="center" vertical="top"/>
    </xf>
    <xf numFmtId="0" fontId="8" fillId="0" borderId="46" xfId="0" applyFont="1" applyFill="1" applyBorder="1" applyAlignment="1">
      <alignment horizontal="left" vertical="top" wrapText="1"/>
    </xf>
    <xf numFmtId="0" fontId="2" fillId="0" borderId="46" xfId="0" applyNumberFormat="1" applyFont="1" applyFill="1" applyBorder="1" applyAlignment="1">
      <alignment horizontal="center" vertical="top"/>
    </xf>
    <xf numFmtId="0" fontId="2" fillId="0" borderId="44" xfId="0" applyNumberFormat="1" applyFont="1" applyFill="1" applyBorder="1" applyAlignment="1">
      <alignment horizontal="center" vertical="top"/>
    </xf>
    <xf numFmtId="0" fontId="6" fillId="0" borderId="36" xfId="0" applyFont="1" applyFill="1" applyBorder="1" applyAlignment="1">
      <alignment vertical="top" wrapText="1"/>
    </xf>
    <xf numFmtId="0" fontId="2" fillId="0" borderId="28" xfId="0" applyFont="1" applyFill="1" applyBorder="1" applyAlignment="1">
      <alignment vertical="top"/>
    </xf>
    <xf numFmtId="0" fontId="2" fillId="0" borderId="28" xfId="0" applyNumberFormat="1" applyFont="1" applyFill="1" applyBorder="1" applyAlignment="1">
      <alignment vertical="top"/>
    </xf>
    <xf numFmtId="0" fontId="2" fillId="0" borderId="29" xfId="0" applyNumberFormat="1" applyFont="1" applyFill="1" applyBorder="1" applyAlignment="1">
      <alignment vertical="top"/>
    </xf>
    <xf numFmtId="0" fontId="6" fillId="0" borderId="41" xfId="0" applyFont="1" applyFill="1" applyBorder="1" applyAlignment="1">
      <alignment vertical="top" wrapText="1"/>
    </xf>
    <xf numFmtId="0" fontId="2" fillId="0" borderId="32" xfId="0" applyFont="1" applyFill="1" applyBorder="1" applyAlignment="1">
      <alignment vertical="top"/>
    </xf>
    <xf numFmtId="0" fontId="2" fillId="0" borderId="32" xfId="0" applyNumberFormat="1" applyFont="1" applyFill="1" applyBorder="1" applyAlignment="1">
      <alignment vertical="top"/>
    </xf>
    <xf numFmtId="0" fontId="2" fillId="0" borderId="33" xfId="0" applyNumberFormat="1" applyFont="1" applyFill="1" applyBorder="1" applyAlignment="1">
      <alignment vertical="top"/>
    </xf>
    <xf numFmtId="0" fontId="2" fillId="0" borderId="28" xfId="0" applyNumberFormat="1" applyFont="1" applyFill="1" applyBorder="1" applyAlignment="1">
      <alignment horizontal="center" vertical="top"/>
    </xf>
    <xf numFmtId="0" fontId="2" fillId="0" borderId="29" xfId="0" applyNumberFormat="1" applyFont="1" applyFill="1" applyBorder="1" applyAlignment="1">
      <alignment horizontal="center" vertical="top"/>
    </xf>
    <xf numFmtId="0" fontId="6" fillId="0" borderId="41" xfId="0" applyFont="1" applyFill="1" applyBorder="1" applyAlignment="1">
      <alignment horizontal="left" vertical="top" wrapText="1"/>
    </xf>
    <xf numFmtId="0" fontId="2" fillId="0" borderId="32"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15" fillId="0" borderId="68" xfId="0" applyFont="1" applyBorder="1" applyAlignment="1">
      <alignment vertical="top" wrapText="1"/>
    </xf>
    <xf numFmtId="0" fontId="2" fillId="0" borderId="68"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5" fillId="0" borderId="46" xfId="0" applyFont="1" applyBorder="1" applyAlignment="1">
      <alignment vertical="top" wrapText="1"/>
    </xf>
    <xf numFmtId="0" fontId="3" fillId="0" borderId="46" xfId="0" applyFont="1" applyBorder="1" applyAlignment="1">
      <alignment vertical="top"/>
    </xf>
    <xf numFmtId="0" fontId="2" fillId="0" borderId="46" xfId="0" applyFont="1" applyBorder="1" applyAlignment="1">
      <alignment vertical="top"/>
    </xf>
    <xf numFmtId="0" fontId="2" fillId="0" borderId="44" xfId="0" applyFont="1" applyBorder="1" applyAlignment="1">
      <alignment vertical="top"/>
    </xf>
    <xf numFmtId="0" fontId="2" fillId="0" borderId="20" xfId="0" applyFont="1" applyFill="1" applyBorder="1" applyAlignment="1">
      <alignment horizontal="center" vertical="top"/>
    </xf>
    <xf numFmtId="0" fontId="2" fillId="8" borderId="21" xfId="0" applyFont="1" applyFill="1" applyBorder="1" applyAlignment="1">
      <alignment horizontal="center" vertical="top" wrapText="1"/>
    </xf>
    <xf numFmtId="0" fontId="6" fillId="5" borderId="33" xfId="0" applyFont="1" applyFill="1" applyBorder="1" applyAlignment="1">
      <alignment horizontal="left" vertical="top" wrapText="1"/>
    </xf>
    <xf numFmtId="0" fontId="2" fillId="8" borderId="33" xfId="0" applyFont="1" applyFill="1" applyBorder="1" applyAlignment="1">
      <alignment horizontal="center" vertical="top" wrapText="1"/>
    </xf>
    <xf numFmtId="0" fontId="2" fillId="8" borderId="29" xfId="0" applyFont="1" applyFill="1" applyBorder="1" applyAlignment="1">
      <alignment horizontal="center" vertical="top" wrapText="1"/>
    </xf>
    <xf numFmtId="164" fontId="7" fillId="3" borderId="42" xfId="0" applyNumberFormat="1" applyFont="1" applyFill="1" applyBorder="1" applyAlignment="1">
      <alignment horizontal="center" vertical="top"/>
    </xf>
    <xf numFmtId="0" fontId="2" fillId="3" borderId="34" xfId="0" applyFont="1" applyFill="1" applyBorder="1" applyAlignment="1">
      <alignment horizontal="center" vertical="top" wrapText="1"/>
    </xf>
    <xf numFmtId="0" fontId="2" fillId="6" borderId="25" xfId="0" applyFont="1" applyFill="1" applyBorder="1" applyAlignment="1">
      <alignment horizontal="center" vertical="top"/>
    </xf>
    <xf numFmtId="164" fontId="7" fillId="2" borderId="4"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0" fontId="2" fillId="9" borderId="34" xfId="0" applyFont="1" applyFill="1" applyBorder="1" applyAlignment="1">
      <alignment vertical="top"/>
    </xf>
    <xf numFmtId="0" fontId="2" fillId="9" borderId="24" xfId="0" applyFont="1" applyFill="1" applyBorder="1" applyAlignment="1">
      <alignment vertical="top"/>
    </xf>
    <xf numFmtId="0" fontId="6" fillId="9" borderId="25" xfId="0" applyFont="1" applyFill="1" applyBorder="1" applyAlignment="1">
      <alignment horizontal="center" vertical="top"/>
    </xf>
    <xf numFmtId="164" fontId="7" fillId="6" borderId="22" xfId="0" applyNumberFormat="1"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10" borderId="25" xfId="0" applyFont="1" applyFill="1" applyBorder="1" applyAlignment="1">
      <alignment vertical="top"/>
    </xf>
    <xf numFmtId="0" fontId="6" fillId="0" borderId="0" xfId="0" applyFont="1" applyFill="1" applyBorder="1" applyAlignment="1">
      <alignment horizontal="center" vertical="top"/>
    </xf>
    <xf numFmtId="0" fontId="43" fillId="0" borderId="0" xfId="0" applyFont="1" applyAlignment="1">
      <alignment horizontal="left" vertical="top" wrapText="1"/>
    </xf>
    <xf numFmtId="0" fontId="44" fillId="0" borderId="0" xfId="0" applyFont="1" applyAlignment="1">
      <alignment vertical="top"/>
    </xf>
    <xf numFmtId="0" fontId="13" fillId="0" borderId="0" xfId="0" applyNumberFormat="1" applyFont="1" applyAlignment="1">
      <alignment vertical="top"/>
    </xf>
    <xf numFmtId="0" fontId="13" fillId="0" borderId="0" xfId="0" applyFont="1" applyAlignment="1">
      <alignment vertical="top"/>
    </xf>
    <xf numFmtId="0" fontId="13" fillId="0" borderId="0" xfId="0" applyFont="1" applyAlignment="1">
      <alignment horizontal="center" vertical="top"/>
    </xf>
    <xf numFmtId="0" fontId="8" fillId="0" borderId="28" xfId="0" applyNumberFormat="1" applyFont="1" applyFill="1" applyBorder="1" applyAlignment="1">
      <alignment horizontal="center" vertical="top"/>
    </xf>
    <xf numFmtId="0" fontId="8" fillId="0" borderId="29" xfId="0" applyNumberFormat="1" applyFont="1" applyFill="1" applyBorder="1" applyAlignment="1">
      <alignment horizontal="center" vertical="top"/>
    </xf>
    <xf numFmtId="9" fontId="8" fillId="0" borderId="20" xfId="0" applyNumberFormat="1" applyFont="1" applyFill="1" applyBorder="1" applyAlignment="1">
      <alignment horizontal="center" vertical="top"/>
    </xf>
    <xf numFmtId="9" fontId="8" fillId="0" borderId="21" xfId="0" applyNumberFormat="1" applyFont="1" applyFill="1" applyBorder="1" applyAlignment="1">
      <alignment horizontal="center" vertical="top"/>
    </xf>
    <xf numFmtId="9" fontId="8" fillId="0" borderId="32" xfId="0" applyNumberFormat="1" applyFont="1" applyFill="1" applyBorder="1" applyAlignment="1">
      <alignment horizontal="center" vertical="top"/>
    </xf>
    <xf numFmtId="9" fontId="8" fillId="0" borderId="33" xfId="0" applyNumberFormat="1" applyFont="1" applyFill="1" applyBorder="1" applyAlignment="1">
      <alignment horizontal="center" vertical="top"/>
    </xf>
    <xf numFmtId="164" fontId="8" fillId="0" borderId="54" xfId="0" applyNumberFormat="1" applyFont="1" applyFill="1" applyBorder="1" applyAlignment="1">
      <alignment horizontal="left" vertical="center" wrapText="1"/>
    </xf>
    <xf numFmtId="0" fontId="8" fillId="0" borderId="15" xfId="0" applyNumberFormat="1" applyFont="1" applyFill="1" applyBorder="1" applyAlignment="1">
      <alignment horizontal="center" vertical="top"/>
    </xf>
    <xf numFmtId="0" fontId="8" fillId="0" borderId="17" xfId="0" applyNumberFormat="1" applyFont="1" applyFill="1" applyBorder="1" applyAlignment="1">
      <alignment horizontal="center" vertical="top"/>
    </xf>
    <xf numFmtId="164" fontId="8" fillId="0" borderId="75" xfId="0" applyNumberFormat="1" applyFont="1" applyFill="1" applyBorder="1" applyAlignment="1">
      <alignment horizontal="left" vertical="center" wrapText="1"/>
    </xf>
    <xf numFmtId="0" fontId="8" fillId="0" borderId="20" xfId="0" applyNumberFormat="1" applyFont="1" applyFill="1" applyBorder="1" applyAlignment="1">
      <alignment horizontal="center" vertical="top"/>
    </xf>
    <xf numFmtId="0" fontId="8" fillId="0" borderId="21" xfId="0" applyNumberFormat="1" applyFont="1" applyFill="1" applyBorder="1" applyAlignment="1">
      <alignment horizontal="center" vertical="top"/>
    </xf>
    <xf numFmtId="0" fontId="14" fillId="0" borderId="46" xfId="0" applyFont="1" applyBorder="1" applyAlignment="1">
      <alignment horizontal="left" vertical="center" wrapText="1"/>
    </xf>
    <xf numFmtId="0" fontId="8" fillId="0" borderId="32" xfId="0" applyNumberFormat="1" applyFont="1" applyFill="1" applyBorder="1" applyAlignment="1">
      <alignment horizontal="center" vertical="top"/>
    </xf>
    <xf numFmtId="0" fontId="8" fillId="0" borderId="33" xfId="0" applyNumberFormat="1" applyFont="1" applyFill="1" applyBorder="1" applyAlignment="1">
      <alignment horizontal="center" vertical="top"/>
    </xf>
    <xf numFmtId="0" fontId="8" fillId="0" borderId="54" xfId="0" applyFont="1" applyFill="1" applyBorder="1" applyAlignment="1">
      <alignment horizontal="center" vertical="top" wrapText="1"/>
    </xf>
    <xf numFmtId="0" fontId="8" fillId="0" borderId="48" xfId="0" applyFont="1" applyFill="1" applyBorder="1" applyAlignment="1">
      <alignment horizontal="center" vertical="top" wrapText="1"/>
    </xf>
    <xf numFmtId="0" fontId="14" fillId="0" borderId="46" xfId="0" applyFont="1" applyBorder="1" applyAlignment="1">
      <alignment horizontal="left" vertical="center" wrapText="1"/>
    </xf>
    <xf numFmtId="0" fontId="8" fillId="0" borderId="46"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77" xfId="0" applyNumberFormat="1" applyFont="1" applyFill="1" applyBorder="1" applyAlignment="1">
      <alignment horizontal="center" vertical="top"/>
    </xf>
    <xf numFmtId="0" fontId="8" fillId="0" borderId="6" xfId="0" applyFont="1" applyFill="1" applyBorder="1" applyAlignment="1">
      <alignment horizontal="left" vertical="top" wrapText="1"/>
    </xf>
    <xf numFmtId="9" fontId="8" fillId="0" borderId="49" xfId="0" applyNumberFormat="1" applyFont="1" applyFill="1" applyBorder="1" applyAlignment="1">
      <alignment horizontal="center" vertical="top"/>
    </xf>
    <xf numFmtId="9" fontId="8" fillId="0" borderId="47" xfId="0" applyNumberFormat="1" applyFont="1" applyFill="1" applyBorder="1" applyAlignment="1">
      <alignment horizontal="center" vertical="top"/>
    </xf>
    <xf numFmtId="49" fontId="7" fillId="2" borderId="68" xfId="0" applyNumberFormat="1" applyFont="1" applyFill="1" applyBorder="1" applyAlignment="1">
      <alignment horizontal="center" vertical="top"/>
    </xf>
    <xf numFmtId="49" fontId="7" fillId="2" borderId="28"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49" fontId="7" fillId="3" borderId="33" xfId="0" applyNumberFormat="1" applyFont="1" applyFill="1" applyBorder="1" applyAlignment="1">
      <alignment horizontal="center" vertical="top"/>
    </xf>
    <xf numFmtId="1" fontId="8" fillId="0" borderId="28" xfId="0" applyNumberFormat="1" applyFont="1" applyFill="1" applyBorder="1" applyAlignment="1">
      <alignment horizontal="center" vertical="top"/>
    </xf>
    <xf numFmtId="49" fontId="8" fillId="0" borderId="28" xfId="0" applyNumberFormat="1" applyFont="1" applyFill="1" applyBorder="1" applyAlignment="1">
      <alignment horizontal="center" vertical="top"/>
    </xf>
    <xf numFmtId="0" fontId="23" fillId="0" borderId="36" xfId="0" applyFont="1" applyFill="1" applyBorder="1" applyAlignment="1">
      <alignment horizontal="left" vertical="top" wrapText="1"/>
    </xf>
    <xf numFmtId="0" fontId="23" fillId="0" borderId="28" xfId="0" applyNumberFormat="1" applyFont="1" applyFill="1" applyBorder="1" applyAlignment="1">
      <alignment horizontal="center" vertical="top"/>
    </xf>
    <xf numFmtId="0" fontId="23" fillId="0" borderId="41" xfId="0" applyFont="1" applyFill="1" applyBorder="1" applyAlignment="1">
      <alignment horizontal="left" vertical="top" wrapText="1"/>
    </xf>
    <xf numFmtId="9" fontId="23" fillId="0" borderId="32" xfId="0" applyNumberFormat="1" applyFont="1" applyFill="1" applyBorder="1" applyAlignment="1">
      <alignment horizontal="center" vertical="top"/>
    </xf>
    <xf numFmtId="49" fontId="17" fillId="0" borderId="0" xfId="0" applyNumberFormat="1" applyFont="1" applyFill="1" applyBorder="1" applyAlignment="1">
      <alignment horizontal="center" vertical="top" wrapText="1"/>
    </xf>
    <xf numFmtId="9" fontId="20" fillId="0" borderId="29" xfId="0" applyNumberFormat="1" applyFont="1" applyFill="1" applyBorder="1" applyAlignment="1">
      <alignment horizontal="center" vertical="top"/>
    </xf>
    <xf numFmtId="164" fontId="8" fillId="0" borderId="70" xfId="0" applyNumberFormat="1" applyFont="1" applyFill="1" applyBorder="1" applyAlignment="1">
      <alignment horizontal="center" vertical="top"/>
    </xf>
    <xf numFmtId="164" fontId="7" fillId="0" borderId="64" xfId="0" applyNumberFormat="1" applyFont="1" applyFill="1" applyBorder="1" applyAlignment="1">
      <alignment horizontal="center" vertical="top"/>
    </xf>
    <xf numFmtId="1" fontId="8" fillId="0" borderId="20" xfId="0" applyNumberFormat="1" applyFont="1" applyFill="1" applyBorder="1" applyAlignment="1">
      <alignment horizontal="center" vertical="top"/>
    </xf>
    <xf numFmtId="49" fontId="8" fillId="0" borderId="20" xfId="0" applyNumberFormat="1" applyFont="1" applyFill="1" applyBorder="1" applyAlignment="1">
      <alignment horizontal="center" vertical="top"/>
    </xf>
    <xf numFmtId="9" fontId="20" fillId="0" borderId="21"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164" fontId="8" fillId="0" borderId="61" xfId="0" applyNumberFormat="1" applyFont="1" applyFill="1" applyBorder="1" applyAlignment="1">
      <alignment horizontal="center" vertical="top"/>
    </xf>
    <xf numFmtId="164" fontId="8" fillId="5" borderId="60" xfId="0" applyNumberFormat="1" applyFont="1" applyFill="1" applyBorder="1" applyAlignment="1">
      <alignment horizontal="center" vertical="top"/>
    </xf>
    <xf numFmtId="9" fontId="20" fillId="0" borderId="33" xfId="0" applyNumberFormat="1" applyFont="1" applyFill="1" applyBorder="1" applyAlignment="1">
      <alignment horizontal="center" vertical="top"/>
    </xf>
    <xf numFmtId="49" fontId="6" fillId="0" borderId="5" xfId="0" applyNumberFormat="1" applyFont="1" applyBorder="1" applyAlignment="1">
      <alignment horizontal="center" vertical="top"/>
    </xf>
    <xf numFmtId="0" fontId="6" fillId="0" borderId="48" xfId="0"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26"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5" borderId="18"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54" xfId="0" applyNumberFormat="1" applyFont="1" applyFill="1" applyBorder="1" applyAlignment="1">
      <alignment horizontal="left" vertical="center" wrapText="1"/>
    </xf>
    <xf numFmtId="0" fontId="6" fillId="0" borderId="15" xfId="0" applyNumberFormat="1" applyFont="1" applyFill="1" applyBorder="1" applyAlignment="1">
      <alignment horizontal="center" vertical="top"/>
    </xf>
    <xf numFmtId="0" fontId="6" fillId="0" borderId="17" xfId="0" applyNumberFormat="1" applyFont="1" applyFill="1" applyBorder="1" applyAlignment="1">
      <alignment horizontal="center" vertical="top"/>
    </xf>
    <xf numFmtId="49" fontId="6" fillId="0" borderId="13" xfId="0" applyNumberFormat="1" applyFont="1" applyBorder="1" applyAlignment="1">
      <alignment horizontal="center" vertical="top"/>
    </xf>
    <xf numFmtId="0" fontId="5" fillId="4" borderId="50" xfId="0" applyFont="1" applyFill="1" applyBorder="1" applyAlignment="1">
      <alignment horizontal="center" vertical="top"/>
    </xf>
    <xf numFmtId="164" fontId="5" fillId="4" borderId="1" xfId="0" applyNumberFormat="1" applyFont="1" applyFill="1" applyBorder="1" applyAlignment="1">
      <alignment horizontal="center" vertical="top"/>
    </xf>
    <xf numFmtId="164" fontId="5" fillId="4" borderId="31" xfId="0" applyNumberFormat="1" applyFont="1" applyFill="1" applyBorder="1" applyAlignment="1">
      <alignment horizontal="center" vertical="top"/>
    </xf>
    <xf numFmtId="164" fontId="5" fillId="4" borderId="2"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13" xfId="0" applyNumberFormat="1" applyFont="1" applyFill="1" applyBorder="1" applyAlignment="1">
      <alignment horizontal="center" vertical="top"/>
    </xf>
    <xf numFmtId="0" fontId="6" fillId="0" borderId="46" xfId="0" applyFont="1" applyBorder="1" applyAlignment="1">
      <alignment horizontal="left" vertical="center" wrapText="1"/>
    </xf>
    <xf numFmtId="49" fontId="45" fillId="3" borderId="23" xfId="0" applyNumberFormat="1" applyFont="1" applyFill="1" applyBorder="1" applyAlignment="1">
      <alignment horizontal="center" vertical="top"/>
    </xf>
    <xf numFmtId="0" fontId="17" fillId="3" borderId="47" xfId="0" applyFont="1" applyFill="1" applyBorder="1" applyAlignment="1">
      <alignment horizontal="center" vertical="top" wrapText="1"/>
    </xf>
    <xf numFmtId="49" fontId="7" fillId="3" borderId="37" xfId="0" applyNumberFormat="1" applyFont="1" applyFill="1" applyBorder="1" applyAlignment="1">
      <alignment horizontal="center" vertical="top"/>
    </xf>
    <xf numFmtId="49" fontId="7" fillId="0" borderId="67" xfId="0" applyNumberFormat="1" applyFont="1" applyBorder="1" applyAlignment="1">
      <alignment horizontal="center" vertical="top"/>
    </xf>
    <xf numFmtId="0" fontId="6" fillId="0" borderId="37" xfId="0" applyFont="1" applyFill="1" applyBorder="1" applyAlignment="1">
      <alignment vertical="top" wrapText="1"/>
    </xf>
    <xf numFmtId="164" fontId="8" fillId="0" borderId="54" xfId="0" applyNumberFormat="1" applyFont="1" applyFill="1" applyBorder="1" applyAlignment="1">
      <alignment horizontal="center" vertical="top"/>
    </xf>
    <xf numFmtId="164" fontId="8" fillId="5" borderId="5" xfId="0" applyNumberFormat="1" applyFont="1" applyFill="1" applyBorder="1" applyAlignment="1">
      <alignment horizontal="left" vertical="center" wrapText="1"/>
    </xf>
    <xf numFmtId="0" fontId="2" fillId="0" borderId="26" xfId="0" applyFont="1" applyFill="1" applyBorder="1" applyAlignment="1">
      <alignment horizontal="center" vertical="top" wrapText="1"/>
    </xf>
    <xf numFmtId="49" fontId="7" fillId="3" borderId="7" xfId="0" applyNumberFormat="1" applyFont="1" applyFill="1" applyBorder="1" applyAlignment="1">
      <alignment horizontal="center" vertical="top"/>
    </xf>
    <xf numFmtId="49" fontId="7" fillId="0" borderId="30" xfId="0" applyNumberFormat="1" applyFont="1" applyBorder="1" applyAlignment="1">
      <alignment horizontal="center" vertical="top"/>
    </xf>
    <xf numFmtId="164" fontId="8" fillId="0" borderId="8" xfId="0" applyNumberFormat="1" applyFont="1" applyFill="1" applyBorder="1" applyAlignment="1">
      <alignment horizontal="left" vertical="center" wrapText="1"/>
    </xf>
    <xf numFmtId="0" fontId="2" fillId="0" borderId="79"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10" fillId="4" borderId="80" xfId="0" applyFont="1" applyFill="1" applyBorder="1" applyAlignment="1">
      <alignment horizontal="center" vertical="top"/>
    </xf>
    <xf numFmtId="164" fontId="7" fillId="4" borderId="10" xfId="0" applyNumberFormat="1" applyFont="1" applyFill="1" applyBorder="1" applyAlignment="1">
      <alignment horizontal="center" vertical="top"/>
    </xf>
    <xf numFmtId="164" fontId="8" fillId="0" borderId="56" xfId="0" applyNumberFormat="1" applyFont="1" applyFill="1" applyBorder="1" applyAlignment="1">
      <alignment horizontal="left" vertical="center" wrapText="1"/>
    </xf>
    <xf numFmtId="0" fontId="2" fillId="0" borderId="16" xfId="0" applyFont="1" applyFill="1" applyBorder="1" applyAlignment="1">
      <alignment horizontal="center" vertical="top" wrapText="1"/>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2" xfId="0" applyFont="1" applyBorder="1" applyAlignment="1">
      <alignment vertical="top" wrapText="1"/>
    </xf>
    <xf numFmtId="0" fontId="11" fillId="0" borderId="44" xfId="0" applyFont="1" applyBorder="1" applyAlignment="1">
      <alignment horizontal="center" vertical="top"/>
    </xf>
    <xf numFmtId="0" fontId="11" fillId="0" borderId="47" xfId="0" applyFont="1" applyBorder="1" applyAlignment="1">
      <alignment horizontal="center" vertical="top"/>
    </xf>
    <xf numFmtId="164" fontId="8" fillId="0" borderId="46" xfId="0" applyNumberFormat="1" applyFont="1" applyFill="1" applyBorder="1" applyAlignment="1">
      <alignment horizontal="left" vertical="center" wrapText="1"/>
    </xf>
    <xf numFmtId="0" fontId="2" fillId="0" borderId="1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3" borderId="25" xfId="0" applyFont="1" applyFill="1" applyBorder="1" applyAlignment="1">
      <alignment vertical="top"/>
    </xf>
    <xf numFmtId="49" fontId="7" fillId="6" borderId="23" xfId="0" applyNumberFormat="1" applyFont="1" applyFill="1" applyBorder="1" applyAlignment="1">
      <alignment horizontal="right" vertical="top"/>
    </xf>
    <xf numFmtId="164" fontId="7" fillId="6" borderId="35" xfId="0" applyNumberFormat="1" applyFont="1" applyFill="1" applyBorder="1" applyAlignment="1">
      <alignment horizontal="center" vertical="top"/>
    </xf>
    <xf numFmtId="0" fontId="2" fillId="6" borderId="34" xfId="0" applyFont="1" applyFill="1" applyBorder="1" applyAlignment="1">
      <alignment horizontal="center" vertical="top"/>
    </xf>
    <xf numFmtId="0" fontId="2" fillId="6" borderId="24" xfId="0" applyFont="1" applyFill="1" applyBorder="1" applyAlignment="1">
      <alignment horizontal="center" vertical="top"/>
    </xf>
    <xf numFmtId="0" fontId="2" fillId="6" borderId="25" xfId="0" applyFont="1" applyFill="1" applyBorder="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0" fontId="46" fillId="0" borderId="0" xfId="0" applyFont="1" applyAlignment="1">
      <alignment vertical="top"/>
    </xf>
    <xf numFmtId="0" fontId="46" fillId="0" borderId="0" xfId="0" applyNumberFormat="1" applyFont="1" applyAlignment="1">
      <alignment vertical="top"/>
    </xf>
    <xf numFmtId="0" fontId="46" fillId="0" borderId="0" xfId="0" applyFont="1" applyAlignment="1">
      <alignment horizontal="center" vertical="top"/>
    </xf>
    <xf numFmtId="1" fontId="2" fillId="0" borderId="0" xfId="0" applyNumberFormat="1" applyFont="1" applyAlignment="1">
      <alignment vertical="top"/>
    </xf>
    <xf numFmtId="1" fontId="2" fillId="0" borderId="0" xfId="0" applyNumberFormat="1" applyFont="1" applyAlignment="1">
      <alignment horizontal="center" vertical="top"/>
    </xf>
    <xf numFmtId="1" fontId="2" fillId="0" borderId="0" xfId="0" applyNumberFormat="1" applyFont="1" applyBorder="1" applyAlignment="1">
      <alignment vertical="top"/>
    </xf>
    <xf numFmtId="1" fontId="47" fillId="0" borderId="0" xfId="0" applyNumberFormat="1" applyFont="1" applyAlignment="1">
      <alignment vertical="top"/>
    </xf>
    <xf numFmtId="1" fontId="47" fillId="0" borderId="0" xfId="0" applyNumberFormat="1" applyFont="1" applyAlignment="1">
      <alignment horizontal="center" vertical="top"/>
    </xf>
    <xf numFmtId="1" fontId="39" fillId="0" borderId="0" xfId="0" applyNumberFormat="1" applyFont="1" applyAlignment="1">
      <alignment horizontal="left" vertical="top" wrapText="1"/>
    </xf>
    <xf numFmtId="1" fontId="48" fillId="0" borderId="0" xfId="0" applyNumberFormat="1" applyFont="1" applyAlignment="1">
      <alignment vertical="top"/>
    </xf>
    <xf numFmtId="1" fontId="11" fillId="0" borderId="0" xfId="0" applyNumberFormat="1" applyFont="1" applyAlignment="1">
      <alignment vertical="top"/>
    </xf>
    <xf numFmtId="1" fontId="11" fillId="0" borderId="0" xfId="0" applyNumberFormat="1" applyFont="1" applyAlignment="1">
      <alignment horizontal="center" vertical="top"/>
    </xf>
    <xf numFmtId="1" fontId="11" fillId="0" borderId="0" xfId="0" applyNumberFormat="1" applyFont="1" applyAlignment="1">
      <alignment horizontal="left" wrapText="1"/>
    </xf>
    <xf numFmtId="1" fontId="2" fillId="0" borderId="15" xfId="0" applyNumberFormat="1" applyFont="1" applyBorder="1" applyAlignment="1">
      <alignment horizontal="center" vertical="center" textRotation="90" wrapText="1"/>
    </xf>
    <xf numFmtId="1" fontId="6" fillId="0" borderId="28" xfId="0" applyNumberFormat="1" applyFont="1" applyBorder="1" applyAlignment="1">
      <alignment horizontal="center" vertical="center" wrapText="1"/>
    </xf>
    <xf numFmtId="1" fontId="2" fillId="0" borderId="52" xfId="0" applyNumberFormat="1" applyFont="1" applyBorder="1" applyAlignment="1">
      <alignment horizontal="center" vertical="center" textRotation="90" wrapText="1"/>
    </xf>
    <xf numFmtId="1" fontId="2" fillId="0" borderId="18" xfId="0" applyNumberFormat="1" applyFont="1" applyBorder="1" applyAlignment="1">
      <alignment horizontal="center" vertical="center" textRotation="90" wrapText="1"/>
    </xf>
    <xf numFmtId="1" fontId="7" fillId="0" borderId="16"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1" fontId="7" fillId="0" borderId="17" xfId="0" applyNumberFormat="1" applyFont="1" applyBorder="1" applyAlignment="1">
      <alignment horizontal="center" vertical="center" wrapText="1"/>
    </xf>
    <xf numFmtId="1" fontId="8" fillId="0" borderId="69" xfId="0" applyNumberFormat="1" applyFont="1" applyBorder="1" applyAlignment="1">
      <alignment horizontal="center" vertical="center" textRotation="90" wrapText="1"/>
    </xf>
    <xf numFmtId="1" fontId="8" fillId="0" borderId="52" xfId="0" applyNumberFormat="1" applyFont="1" applyBorder="1" applyAlignment="1">
      <alignment horizontal="center" vertical="center" textRotation="90" wrapText="1"/>
    </xf>
    <xf numFmtId="1" fontId="7" fillId="0" borderId="54" xfId="0" applyNumberFormat="1" applyFont="1" applyBorder="1" applyAlignment="1">
      <alignment horizontal="center" vertical="center"/>
    </xf>
    <xf numFmtId="1" fontId="7" fillId="0" borderId="18" xfId="0" applyNumberFormat="1" applyFont="1" applyBorder="1" applyAlignment="1">
      <alignment horizontal="center" vertical="center"/>
    </xf>
    <xf numFmtId="1" fontId="7" fillId="0" borderId="48" xfId="0" applyNumberFormat="1" applyFont="1" applyBorder="1" applyAlignment="1">
      <alignment horizontal="center" vertical="center"/>
    </xf>
    <xf numFmtId="1" fontId="2" fillId="0" borderId="59" xfId="0" applyNumberFormat="1" applyFont="1" applyBorder="1" applyAlignment="1">
      <alignment horizontal="center" vertical="center" textRotation="90" wrapText="1"/>
    </xf>
    <xf numFmtId="1" fontId="6" fillId="0" borderId="20" xfId="0" applyNumberFormat="1" applyFont="1" applyBorder="1" applyAlignment="1">
      <alignment horizontal="center" vertical="center" wrapText="1"/>
    </xf>
    <xf numFmtId="1" fontId="2" fillId="0" borderId="19" xfId="0" applyNumberFormat="1" applyFont="1" applyBorder="1" applyAlignment="1">
      <alignment horizontal="center" vertical="center" textRotation="90" wrapText="1"/>
    </xf>
    <xf numFmtId="1" fontId="2" fillId="0" borderId="64" xfId="0" applyNumberFormat="1" applyFont="1" applyBorder="1" applyAlignment="1">
      <alignment horizontal="center" vertical="center" textRotation="90" wrapText="1"/>
    </xf>
    <xf numFmtId="1" fontId="2" fillId="0" borderId="10" xfId="0" applyNumberFormat="1" applyFont="1" applyBorder="1" applyAlignment="1">
      <alignment horizontal="center" vertical="center" textRotation="90" wrapText="1"/>
    </xf>
    <xf numFmtId="1" fontId="2" fillId="0" borderId="59" xfId="0" applyNumberFormat="1" applyFont="1" applyBorder="1" applyAlignment="1">
      <alignment horizontal="center" vertical="center"/>
    </xf>
    <xf numFmtId="1" fontId="2" fillId="0" borderId="11" xfId="0" applyNumberFormat="1" applyFont="1" applyFill="1" applyBorder="1" applyAlignment="1">
      <alignment horizontal="center" vertical="center" textRotation="90" wrapText="1"/>
    </xf>
    <xf numFmtId="1" fontId="8" fillId="0" borderId="0" xfId="0" applyNumberFormat="1" applyFont="1" applyBorder="1" applyAlignment="1">
      <alignment horizontal="center" vertical="center" textRotation="90" wrapText="1"/>
    </xf>
    <xf numFmtId="1" fontId="8" fillId="0" borderId="19" xfId="0" applyNumberFormat="1" applyFont="1" applyBorder="1" applyAlignment="1">
      <alignment horizontal="center" vertical="center" textRotation="90" wrapText="1"/>
    </xf>
    <xf numFmtId="1" fontId="6" fillId="0" borderId="10" xfId="0" applyNumberFormat="1" applyFont="1" applyBorder="1" applyAlignment="1">
      <alignment horizontal="center" vertical="center" wrapText="1"/>
    </xf>
    <xf numFmtId="1" fontId="2" fillId="0" borderId="38" xfId="0" applyNumberFormat="1" applyFont="1" applyBorder="1" applyAlignment="1">
      <alignment horizontal="center" vertical="center"/>
    </xf>
    <xf numFmtId="1" fontId="2" fillId="0" borderId="76" xfId="0" applyNumberFormat="1" applyFont="1" applyBorder="1" applyAlignment="1">
      <alignment horizontal="center" vertical="center"/>
    </xf>
    <xf numFmtId="1" fontId="2" fillId="0" borderId="1" xfId="0" applyNumberFormat="1" applyFont="1" applyBorder="1" applyAlignment="1">
      <alignment horizontal="center" vertical="center" textRotation="90" wrapText="1"/>
    </xf>
    <xf numFmtId="1" fontId="6" fillId="0" borderId="32" xfId="0" applyNumberFormat="1" applyFont="1" applyBorder="1" applyAlignment="1">
      <alignment horizontal="center" vertical="center" wrapText="1"/>
    </xf>
    <xf numFmtId="1" fontId="2" fillId="0" borderId="44" xfId="0" applyNumberFormat="1" applyFont="1" applyBorder="1" applyAlignment="1">
      <alignment horizontal="center" vertical="center" textRotation="90" wrapText="1"/>
    </xf>
    <xf numFmtId="1" fontId="2" fillId="0" borderId="22" xfId="0" applyNumberFormat="1" applyFont="1" applyBorder="1" applyAlignment="1">
      <alignment horizontal="center" vertical="center" textRotation="90" wrapText="1"/>
    </xf>
    <xf numFmtId="1" fontId="2" fillId="0" borderId="41" xfId="0" applyNumberFormat="1" applyFont="1" applyBorder="1" applyAlignment="1">
      <alignment horizontal="center" vertical="center" textRotation="90" wrapText="1"/>
    </xf>
    <xf numFmtId="1" fontId="2" fillId="0" borderId="1" xfId="0" applyNumberFormat="1" applyFont="1" applyBorder="1" applyAlignment="1">
      <alignment horizontal="center" vertical="center" textRotation="90" wrapText="1"/>
    </xf>
    <xf numFmtId="1" fontId="2" fillId="0" borderId="1" xfId="0" applyNumberFormat="1" applyFont="1" applyFill="1" applyBorder="1" applyAlignment="1">
      <alignment horizontal="center" vertical="center" textRotation="90" wrapText="1"/>
    </xf>
    <xf numFmtId="1" fontId="2" fillId="0" borderId="33" xfId="0" applyNumberFormat="1" applyFont="1" applyFill="1" applyBorder="1" applyAlignment="1">
      <alignment horizontal="center" vertical="center" textRotation="90" wrapText="1"/>
    </xf>
    <xf numFmtId="1" fontId="8" fillId="0" borderId="45" xfId="0" applyNumberFormat="1" applyFont="1" applyBorder="1" applyAlignment="1">
      <alignment horizontal="center" vertical="center" textRotation="90" wrapText="1"/>
    </xf>
    <xf numFmtId="1" fontId="8" fillId="0" borderId="44" xfId="0" applyNumberFormat="1" applyFont="1" applyBorder="1" applyAlignment="1">
      <alignment horizontal="center" vertical="center" textRotation="90" wrapText="1"/>
    </xf>
    <xf numFmtId="1" fontId="6" fillId="0" borderId="41" xfId="0" applyNumberFormat="1" applyFont="1" applyBorder="1" applyAlignment="1">
      <alignment horizontal="center" vertical="center" wrapText="1"/>
    </xf>
    <xf numFmtId="1" fontId="2" fillId="0" borderId="1" xfId="0" applyNumberFormat="1" applyFont="1" applyBorder="1" applyAlignment="1">
      <alignment horizontal="center" vertical="center" textRotation="90"/>
    </xf>
    <xf numFmtId="1" fontId="2" fillId="0" borderId="2" xfId="0" applyNumberFormat="1" applyFont="1" applyBorder="1" applyAlignment="1">
      <alignment horizontal="center" vertical="center" textRotation="90"/>
    </xf>
    <xf numFmtId="1" fontId="5" fillId="2" borderId="24" xfId="0" applyNumberFormat="1" applyFont="1" applyFill="1" applyBorder="1" applyAlignment="1">
      <alignment horizontal="left" vertical="top"/>
    </xf>
    <xf numFmtId="1" fontId="5" fillId="2" borderId="25" xfId="0" applyNumberFormat="1" applyFont="1" applyFill="1" applyBorder="1" applyAlignment="1">
      <alignment horizontal="left" vertical="top"/>
    </xf>
    <xf numFmtId="1" fontId="7" fillId="3" borderId="4" xfId="0" applyNumberFormat="1" applyFont="1" applyFill="1" applyBorder="1" applyAlignment="1">
      <alignment horizontal="center" vertical="top"/>
    </xf>
    <xf numFmtId="1" fontId="7" fillId="3" borderId="4" xfId="0" applyNumberFormat="1" applyFont="1" applyFill="1" applyBorder="1" applyAlignment="1">
      <alignment horizontal="left" vertical="top" wrapText="1"/>
    </xf>
    <xf numFmtId="1" fontId="7" fillId="3" borderId="62" xfId="0" applyNumberFormat="1" applyFont="1" applyFill="1" applyBorder="1" applyAlignment="1">
      <alignment horizontal="left" vertical="top" wrapText="1"/>
    </xf>
    <xf numFmtId="1" fontId="7" fillId="3" borderId="27" xfId="0" applyNumberFormat="1" applyFont="1" applyFill="1" applyBorder="1" applyAlignment="1">
      <alignment horizontal="center" vertical="top"/>
    </xf>
    <xf numFmtId="1" fontId="7" fillId="0" borderId="15" xfId="0" applyNumberFormat="1" applyFont="1" applyBorder="1" applyAlignment="1">
      <alignment horizontal="center" vertical="top"/>
    </xf>
    <xf numFmtId="1" fontId="6" fillId="0" borderId="37" xfId="0" applyNumberFormat="1" applyFont="1" applyFill="1" applyBorder="1" applyAlignment="1">
      <alignment horizontal="left" vertical="top" wrapText="1"/>
    </xf>
    <xf numFmtId="1" fontId="9" fillId="0" borderId="5" xfId="0" applyNumberFormat="1" applyFont="1" applyBorder="1" applyAlignment="1">
      <alignment horizontal="center" vertical="top"/>
    </xf>
    <xf numFmtId="1" fontId="2" fillId="0" borderId="54" xfId="0" applyNumberFormat="1" applyFont="1" applyBorder="1" applyAlignment="1">
      <alignment horizontal="center" vertical="top"/>
    </xf>
    <xf numFmtId="1" fontId="8" fillId="0" borderId="5" xfId="0" applyNumberFormat="1" applyFont="1" applyBorder="1" applyAlignment="1">
      <alignment horizontal="center" vertical="top"/>
    </xf>
    <xf numFmtId="1" fontId="8" fillId="0" borderId="16" xfId="0" applyNumberFormat="1" applyFont="1" applyBorder="1" applyAlignment="1">
      <alignment horizontal="center" vertical="center"/>
    </xf>
    <xf numFmtId="1" fontId="8" fillId="0" borderId="15" xfId="0" applyNumberFormat="1" applyFont="1" applyBorder="1" applyAlignment="1">
      <alignment horizontal="center" vertical="center"/>
    </xf>
    <xf numFmtId="1" fontId="8" fillId="0" borderId="17" xfId="0" applyNumberFormat="1" applyFont="1" applyBorder="1" applyAlignment="1">
      <alignment horizontal="center" vertical="center"/>
    </xf>
    <xf numFmtId="1" fontId="8" fillId="5" borderId="18" xfId="0" applyNumberFormat="1" applyFont="1" applyFill="1" applyBorder="1" applyAlignment="1">
      <alignment horizontal="center" vertical="center" wrapText="1"/>
    </xf>
    <xf numFmtId="1" fontId="8" fillId="5" borderId="5" xfId="0" applyNumberFormat="1" applyFont="1" applyFill="1" applyBorder="1" applyAlignment="1">
      <alignment horizontal="center" vertical="center" wrapText="1"/>
    </xf>
    <xf numFmtId="1" fontId="8" fillId="5" borderId="67" xfId="0" applyNumberFormat="1" applyFont="1" applyFill="1" applyBorder="1" applyAlignment="1">
      <alignment horizontal="left" vertical="top" wrapText="1"/>
    </xf>
    <xf numFmtId="1" fontId="2" fillId="5" borderId="28" xfId="0" applyNumberFormat="1" applyFont="1" applyFill="1" applyBorder="1" applyAlignment="1">
      <alignment horizontal="center" vertical="top"/>
    </xf>
    <xf numFmtId="1" fontId="2" fillId="5" borderId="29" xfId="0" applyNumberFormat="1" applyFont="1" applyFill="1" applyBorder="1" applyAlignment="1">
      <alignment horizontal="center" vertical="top"/>
    </xf>
    <xf numFmtId="1" fontId="17" fillId="0" borderId="0" xfId="0" applyNumberFormat="1" applyFont="1" applyBorder="1" applyAlignment="1">
      <alignment vertical="top"/>
    </xf>
    <xf numFmtId="1" fontId="7" fillId="3" borderId="74" xfId="0" applyNumberFormat="1" applyFont="1" applyFill="1" applyBorder="1" applyAlignment="1">
      <alignment horizontal="center" vertical="top"/>
    </xf>
    <xf numFmtId="1" fontId="7" fillId="0" borderId="9" xfId="0" applyNumberFormat="1" applyFont="1" applyBorder="1" applyAlignment="1">
      <alignment horizontal="center" vertical="top"/>
    </xf>
    <xf numFmtId="1" fontId="6" fillId="0" borderId="7" xfId="0" applyNumberFormat="1" applyFont="1" applyFill="1" applyBorder="1" applyAlignment="1">
      <alignment horizontal="left" vertical="top" wrapText="1"/>
    </xf>
    <xf numFmtId="1" fontId="2" fillId="0" borderId="8" xfId="0" applyNumberFormat="1" applyFont="1" applyBorder="1" applyAlignment="1">
      <alignment horizontal="center" vertical="top"/>
    </xf>
    <xf numFmtId="1" fontId="2" fillId="0" borderId="75" xfId="0" applyNumberFormat="1" applyFont="1" applyBorder="1" applyAlignment="1">
      <alignment horizontal="center" vertical="top"/>
    </xf>
    <xf numFmtId="1" fontId="8" fillId="0" borderId="8" xfId="0" applyNumberFormat="1" applyFont="1" applyFill="1" applyBorder="1" applyAlignment="1">
      <alignment horizontal="center" vertical="top" wrapText="1"/>
    </xf>
    <xf numFmtId="1" fontId="8" fillId="0" borderId="10" xfId="0" applyNumberFormat="1" applyFont="1" applyFill="1" applyBorder="1" applyAlignment="1">
      <alignment horizontal="center" vertical="center"/>
    </xf>
    <xf numFmtId="1" fontId="8" fillId="0" borderId="9" xfId="0" applyNumberFormat="1" applyFont="1" applyFill="1" applyBorder="1" applyAlignment="1">
      <alignment horizontal="center" vertical="center"/>
    </xf>
    <xf numFmtId="1" fontId="8" fillId="0" borderId="11" xfId="0" applyNumberFormat="1" applyFont="1" applyFill="1" applyBorder="1" applyAlignment="1">
      <alignment horizontal="center" vertical="center"/>
    </xf>
    <xf numFmtId="1" fontId="8" fillId="0" borderId="12" xfId="0"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1" fontId="8" fillId="5" borderId="30" xfId="0" applyNumberFormat="1" applyFont="1" applyFill="1" applyBorder="1" applyAlignment="1">
      <alignment horizontal="left" vertical="top" wrapText="1"/>
    </xf>
    <xf numFmtId="1" fontId="2" fillId="0" borderId="21" xfId="0" applyNumberFormat="1" applyFont="1" applyFill="1" applyBorder="1" applyAlignment="1">
      <alignment horizontal="center" vertical="top"/>
    </xf>
    <xf numFmtId="1" fontId="17" fillId="0" borderId="0" xfId="0" applyNumberFormat="1" applyFont="1" applyBorder="1" applyAlignment="1">
      <alignment horizontal="left" vertical="top"/>
    </xf>
    <xf numFmtId="1" fontId="7" fillId="3" borderId="65" xfId="0" applyNumberFormat="1" applyFont="1" applyFill="1" applyBorder="1" applyAlignment="1">
      <alignment horizontal="center" vertical="top"/>
    </xf>
    <xf numFmtId="1" fontId="7" fillId="0" borderId="1" xfId="0" applyNumberFormat="1" applyFont="1" applyBorder="1" applyAlignment="1">
      <alignment horizontal="center" vertical="top"/>
    </xf>
    <xf numFmtId="1" fontId="6" fillId="0" borderId="42" xfId="0" applyNumberFormat="1" applyFont="1" applyFill="1" applyBorder="1" applyAlignment="1">
      <alignment horizontal="left" vertical="top" wrapText="1"/>
    </xf>
    <xf numFmtId="1" fontId="2" fillId="0" borderId="13" xfId="0" applyNumberFormat="1" applyFont="1" applyBorder="1" applyAlignment="1">
      <alignment horizontal="center" vertical="top"/>
    </xf>
    <xf numFmtId="1" fontId="2" fillId="0" borderId="55" xfId="0" applyNumberFormat="1" applyFont="1" applyBorder="1" applyAlignment="1">
      <alignment horizontal="center" vertical="top"/>
    </xf>
    <xf numFmtId="1" fontId="10" fillId="4" borderId="13" xfId="0" applyNumberFormat="1" applyFont="1" applyFill="1" applyBorder="1" applyAlignment="1">
      <alignment horizontal="center" vertical="top"/>
    </xf>
    <xf numFmtId="1" fontId="7" fillId="4" borderId="14" xfId="0" applyNumberFormat="1" applyFont="1" applyFill="1" applyBorder="1" applyAlignment="1">
      <alignment horizontal="center" vertical="center"/>
    </xf>
    <xf numFmtId="1" fontId="8" fillId="5" borderId="43" xfId="0" applyNumberFormat="1" applyFont="1" applyFill="1" applyBorder="1" applyAlignment="1">
      <alignment horizontal="left" vertical="top" wrapText="1"/>
    </xf>
    <xf numFmtId="1" fontId="17" fillId="0" borderId="32" xfId="0" applyNumberFormat="1" applyFont="1" applyFill="1" applyBorder="1" applyAlignment="1">
      <alignment horizontal="center" vertical="top"/>
    </xf>
    <xf numFmtId="1" fontId="17" fillId="0" borderId="33" xfId="0" applyNumberFormat="1" applyFont="1" applyFill="1" applyBorder="1" applyAlignment="1">
      <alignment horizontal="center" vertical="top"/>
    </xf>
    <xf numFmtId="1" fontId="17" fillId="0" borderId="0" xfId="0" applyNumberFormat="1" applyFont="1" applyFill="1" applyBorder="1" applyAlignment="1">
      <alignment vertical="top"/>
    </xf>
    <xf numFmtId="1" fontId="7" fillId="3" borderId="23" xfId="0" applyNumberFormat="1" applyFont="1" applyFill="1" applyBorder="1" applyAlignment="1">
      <alignment horizontal="center" vertical="top"/>
    </xf>
    <xf numFmtId="1" fontId="7" fillId="3" borderId="3" xfId="0" applyNumberFormat="1" applyFont="1" applyFill="1" applyBorder="1" applyAlignment="1">
      <alignment horizontal="right" vertical="top"/>
    </xf>
    <xf numFmtId="1" fontId="7" fillId="3" borderId="4" xfId="0" applyNumberFormat="1" applyFont="1" applyFill="1" applyBorder="1" applyAlignment="1">
      <alignment horizontal="right" vertical="top"/>
    </xf>
    <xf numFmtId="1" fontId="7" fillId="3" borderId="62" xfId="0" applyNumberFormat="1" applyFont="1" applyFill="1" applyBorder="1" applyAlignment="1">
      <alignment horizontal="right" vertical="top"/>
    </xf>
    <xf numFmtId="1" fontId="7" fillId="3" borderId="3" xfId="0" applyNumberFormat="1" applyFont="1" applyFill="1" applyBorder="1" applyAlignment="1">
      <alignment horizontal="center" vertical="center"/>
    </xf>
    <xf numFmtId="1" fontId="8" fillId="3" borderId="24" xfId="0" applyNumberFormat="1" applyFont="1" applyFill="1" applyBorder="1" applyAlignment="1">
      <alignment vertical="top" wrapText="1"/>
    </xf>
    <xf numFmtId="1" fontId="2" fillId="3" borderId="24" xfId="0" applyNumberFormat="1" applyFont="1" applyFill="1" applyBorder="1" applyAlignment="1">
      <alignment horizontal="center" vertical="top" wrapText="1"/>
    </xf>
    <xf numFmtId="1" fontId="2" fillId="3" borderId="25" xfId="0" applyNumberFormat="1" applyFont="1" applyFill="1" applyBorder="1" applyAlignment="1">
      <alignment horizontal="center" vertical="top" wrapText="1"/>
    </xf>
    <xf numFmtId="1" fontId="8" fillId="3" borderId="23" xfId="0" applyNumberFormat="1" applyFont="1" applyFill="1" applyBorder="1" applyAlignment="1">
      <alignment horizontal="left" vertical="top"/>
    </xf>
    <xf numFmtId="1" fontId="8" fillId="3" borderId="24" xfId="0" applyNumberFormat="1" applyFont="1" applyFill="1" applyBorder="1" applyAlignment="1">
      <alignment horizontal="left" vertical="top"/>
    </xf>
    <xf numFmtId="1" fontId="8" fillId="3" borderId="69" xfId="0" applyNumberFormat="1" applyFont="1" applyFill="1" applyBorder="1" applyAlignment="1">
      <alignment horizontal="left" vertical="top"/>
    </xf>
    <xf numFmtId="1" fontId="8" fillId="3" borderId="25" xfId="0" applyNumberFormat="1" applyFont="1" applyFill="1" applyBorder="1" applyAlignment="1">
      <alignment horizontal="left" vertical="top"/>
    </xf>
    <xf numFmtId="1" fontId="7" fillId="3" borderId="15" xfId="0" applyNumberFormat="1" applyFont="1" applyFill="1" applyBorder="1" applyAlignment="1">
      <alignment horizontal="center" vertical="top"/>
    </xf>
    <xf numFmtId="1" fontId="6" fillId="0" borderId="27" xfId="0" applyNumberFormat="1" applyFont="1" applyFill="1" applyBorder="1" applyAlignment="1">
      <alignment vertical="top" wrapText="1"/>
    </xf>
    <xf numFmtId="1" fontId="8" fillId="0" borderId="16" xfId="0" applyNumberFormat="1" applyFont="1" applyFill="1" applyBorder="1" applyAlignment="1">
      <alignment horizontal="center" vertical="top"/>
    </xf>
    <xf numFmtId="1" fontId="8" fillId="0" borderId="15" xfId="0" applyNumberFormat="1" applyFont="1" applyFill="1" applyBorder="1" applyAlignment="1">
      <alignment horizontal="center" vertical="top"/>
    </xf>
    <xf numFmtId="1" fontId="7" fillId="0" borderId="26" xfId="0" applyNumberFormat="1" applyFont="1" applyFill="1" applyBorder="1" applyAlignment="1">
      <alignment horizontal="center" vertical="top"/>
    </xf>
    <xf numFmtId="1" fontId="8" fillId="0" borderId="17" xfId="0" applyNumberFormat="1" applyFont="1" applyFill="1" applyBorder="1" applyAlignment="1">
      <alignment horizontal="center" vertical="top"/>
    </xf>
    <xf numFmtId="1" fontId="8" fillId="5" borderId="18" xfId="0" applyNumberFormat="1" applyFont="1" applyFill="1" applyBorder="1" applyAlignment="1">
      <alignment horizontal="center" vertical="top"/>
    </xf>
    <xf numFmtId="1" fontId="8" fillId="0" borderId="5" xfId="0" applyNumberFormat="1" applyFont="1" applyFill="1" applyBorder="1" applyAlignment="1">
      <alignment horizontal="center" vertical="top"/>
    </xf>
    <xf numFmtId="1" fontId="6" fillId="0" borderId="16" xfId="0" applyNumberFormat="1" applyFont="1" applyFill="1" applyBorder="1" applyAlignment="1">
      <alignment horizontal="left" vertical="top" wrapText="1"/>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7" xfId="0" applyNumberFormat="1" applyFont="1" applyFill="1" applyBorder="1" applyAlignment="1">
      <alignment vertical="top" wrapText="1"/>
    </xf>
    <xf numFmtId="1" fontId="8" fillId="0" borderId="19" xfId="0" applyNumberFormat="1" applyFont="1" applyFill="1" applyBorder="1" applyAlignment="1">
      <alignment horizontal="center" vertical="top"/>
    </xf>
    <xf numFmtId="1" fontId="8" fillId="0" borderId="6" xfId="0" applyNumberFormat="1" applyFont="1" applyFill="1" applyBorder="1" applyAlignment="1">
      <alignment horizontal="center" vertical="top"/>
    </xf>
    <xf numFmtId="1" fontId="7" fillId="0" borderId="20" xfId="0" applyNumberFormat="1" applyFont="1" applyFill="1" applyBorder="1" applyAlignment="1">
      <alignment horizontal="center" vertical="top"/>
    </xf>
    <xf numFmtId="1" fontId="7" fillId="0" borderId="30" xfId="0" applyNumberFormat="1" applyFont="1" applyFill="1" applyBorder="1" applyAlignment="1">
      <alignment horizontal="center" vertical="top"/>
    </xf>
    <xf numFmtId="1" fontId="7" fillId="0" borderId="21" xfId="0" applyNumberFormat="1" applyFont="1" applyFill="1" applyBorder="1" applyAlignment="1">
      <alignment horizontal="center" vertical="top"/>
    </xf>
    <xf numFmtId="1" fontId="8" fillId="5" borderId="0" xfId="0" applyNumberFormat="1" applyFont="1" applyFill="1" applyBorder="1" applyAlignment="1">
      <alignment horizontal="center" vertical="top"/>
    </xf>
    <xf numFmtId="1" fontId="6" fillId="0" borderId="10" xfId="0" applyNumberFormat="1" applyFont="1" applyFill="1" applyBorder="1" applyAlignment="1">
      <alignment horizontal="left" vertical="top" wrapText="1"/>
    </xf>
    <xf numFmtId="1" fontId="7" fillId="3" borderId="1" xfId="0" applyNumberFormat="1" applyFont="1" applyFill="1" applyBorder="1" applyAlignment="1">
      <alignment horizontal="center" vertical="top"/>
    </xf>
    <xf numFmtId="1" fontId="6" fillId="0" borderId="65" xfId="0" applyNumberFormat="1" applyFont="1" applyFill="1" applyBorder="1" applyAlignment="1">
      <alignment vertical="top" wrapText="1"/>
    </xf>
    <xf numFmtId="1" fontId="7" fillId="4" borderId="14" xfId="0" applyNumberFormat="1" applyFont="1" applyFill="1" applyBorder="1" applyAlignment="1">
      <alignment horizontal="center" vertical="top"/>
    </xf>
    <xf numFmtId="1" fontId="11" fillId="0" borderId="41" xfId="0" applyNumberFormat="1" applyFont="1" applyBorder="1" applyAlignment="1">
      <alignment horizontal="left" vertical="top"/>
    </xf>
    <xf numFmtId="1" fontId="2" fillId="0" borderId="32" xfId="0" applyNumberFormat="1" applyFont="1" applyFill="1" applyBorder="1" applyAlignment="1">
      <alignment horizontal="center" vertical="top"/>
    </xf>
    <xf numFmtId="1" fontId="2" fillId="0" borderId="33" xfId="0" applyNumberFormat="1" applyFont="1" applyFill="1" applyBorder="1" applyAlignment="1">
      <alignment horizontal="center" vertical="top"/>
    </xf>
    <xf numFmtId="1" fontId="8" fillId="0" borderId="18" xfId="0" applyNumberFormat="1" applyFont="1" applyFill="1" applyBorder="1" applyAlignment="1">
      <alignment horizontal="center" vertical="top"/>
    </xf>
    <xf numFmtId="1" fontId="2" fillId="0" borderId="29" xfId="0" applyNumberFormat="1" applyFont="1" applyFill="1" applyBorder="1" applyAlignment="1">
      <alignment horizontal="center" vertical="top"/>
    </xf>
    <xf numFmtId="1" fontId="8" fillId="0" borderId="0" xfId="0" applyNumberFormat="1" applyFont="1" applyFill="1" applyBorder="1" applyAlignment="1">
      <alignment horizontal="center" vertical="top"/>
    </xf>
    <xf numFmtId="1" fontId="7" fillId="4" borderId="1" xfId="0" applyNumberFormat="1" applyFont="1" applyFill="1" applyBorder="1" applyAlignment="1">
      <alignment horizontal="center" vertical="top"/>
    </xf>
    <xf numFmtId="1" fontId="7" fillId="4" borderId="31" xfId="0" applyNumberFormat="1" applyFont="1" applyFill="1" applyBorder="1" applyAlignment="1">
      <alignment horizontal="center" vertical="top"/>
    </xf>
    <xf numFmtId="1" fontId="7" fillId="4" borderId="2" xfId="0" applyNumberFormat="1" applyFont="1" applyFill="1" applyBorder="1" applyAlignment="1">
      <alignment horizontal="center" vertical="top"/>
    </xf>
    <xf numFmtId="1" fontId="7" fillId="4" borderId="22" xfId="0" applyNumberFormat="1" applyFont="1" applyFill="1" applyBorder="1" applyAlignment="1">
      <alignment horizontal="center" vertical="top"/>
    </xf>
    <xf numFmtId="1" fontId="7" fillId="4" borderId="13" xfId="0" applyNumberFormat="1" applyFont="1" applyFill="1" applyBorder="1" applyAlignment="1">
      <alignment horizontal="center" vertical="top"/>
    </xf>
    <xf numFmtId="1" fontId="8" fillId="0" borderId="54" xfId="0" applyNumberFormat="1" applyFont="1" applyFill="1" applyBorder="1" applyAlignment="1">
      <alignment horizontal="center" vertical="top"/>
    </xf>
    <xf numFmtId="1" fontId="15" fillId="0" borderId="36" xfId="0" applyNumberFormat="1" applyFont="1" applyBorder="1" applyAlignment="1">
      <alignment wrapText="1"/>
    </xf>
    <xf numFmtId="1" fontId="8" fillId="0" borderId="61" xfId="0" applyNumberFormat="1" applyFont="1" applyFill="1" applyBorder="1" applyAlignment="1">
      <alignment horizontal="center" vertical="top"/>
    </xf>
    <xf numFmtId="1" fontId="11" fillId="0" borderId="6" xfId="0" applyNumberFormat="1" applyFont="1" applyBorder="1" applyAlignment="1">
      <alignment wrapText="1"/>
    </xf>
    <xf numFmtId="1" fontId="7" fillId="4" borderId="55" xfId="0" applyNumberFormat="1" applyFont="1" applyFill="1" applyBorder="1" applyAlignment="1">
      <alignment horizontal="center" vertical="top"/>
    </xf>
    <xf numFmtId="1" fontId="11" fillId="0" borderId="41" xfId="0" applyNumberFormat="1" applyFont="1" applyBorder="1" applyAlignment="1">
      <alignment wrapText="1"/>
    </xf>
    <xf numFmtId="1" fontId="15" fillId="0" borderId="29" xfId="0" applyNumberFormat="1" applyFont="1" applyBorder="1" applyAlignment="1">
      <alignment wrapText="1"/>
    </xf>
    <xf numFmtId="1" fontId="6" fillId="0" borderId="36" xfId="0" applyNumberFormat="1" applyFont="1" applyFill="1" applyBorder="1" applyAlignment="1">
      <alignment horizontal="left" vertical="top"/>
    </xf>
    <xf numFmtId="1" fontId="11" fillId="0" borderId="33" xfId="0" applyNumberFormat="1" applyFont="1" applyBorder="1" applyAlignment="1">
      <alignment wrapText="1"/>
    </xf>
    <xf numFmtId="1" fontId="2" fillId="0" borderId="41" xfId="0" applyNumberFormat="1" applyFont="1" applyFill="1" applyBorder="1" applyAlignment="1">
      <alignment horizontal="center" vertical="top"/>
    </xf>
    <xf numFmtId="1" fontId="6" fillId="0" borderId="6" xfId="0" applyNumberFormat="1" applyFont="1" applyFill="1" applyBorder="1" applyAlignment="1">
      <alignment horizontal="left" vertical="top" wrapText="1"/>
    </xf>
    <xf numFmtId="1" fontId="7" fillId="3" borderId="20" xfId="0" applyNumberFormat="1" applyFont="1" applyFill="1" applyBorder="1" applyAlignment="1">
      <alignment horizontal="center" vertical="top"/>
    </xf>
    <xf numFmtId="1" fontId="7" fillId="0" borderId="20" xfId="0" applyNumberFormat="1" applyFont="1" applyBorder="1" applyAlignment="1">
      <alignment horizontal="center" vertical="top"/>
    </xf>
    <xf numFmtId="1" fontId="6" fillId="0" borderId="29" xfId="0" applyNumberFormat="1" applyFont="1" applyFill="1" applyBorder="1" applyAlignment="1">
      <alignment vertical="top" wrapText="1"/>
    </xf>
    <xf numFmtId="1" fontId="6" fillId="0" borderId="36" xfId="0" applyNumberFormat="1" applyFont="1" applyFill="1" applyBorder="1" applyAlignment="1">
      <alignment horizontal="left" vertical="top" wrapText="1"/>
    </xf>
    <xf numFmtId="1" fontId="6" fillId="0" borderId="33" xfId="0" applyNumberFormat="1" applyFont="1" applyFill="1" applyBorder="1" applyAlignment="1">
      <alignment vertical="top" wrapText="1"/>
    </xf>
    <xf numFmtId="1" fontId="11" fillId="0" borderId="41" xfId="0" applyNumberFormat="1" applyFont="1" applyBorder="1" applyAlignment="1">
      <alignment vertical="top" wrapText="1"/>
    </xf>
    <xf numFmtId="1" fontId="18" fillId="0" borderId="6" xfId="0" applyNumberFormat="1" applyFont="1" applyBorder="1" applyAlignment="1">
      <alignment vertical="top" wrapText="1"/>
    </xf>
    <xf numFmtId="1" fontId="17" fillId="0" borderId="20" xfId="0" applyNumberFormat="1" applyFont="1" applyFill="1" applyBorder="1" applyAlignment="1">
      <alignment horizontal="center" vertical="top"/>
    </xf>
    <xf numFmtId="1" fontId="17" fillId="0" borderId="21" xfId="0" applyNumberFormat="1" applyFont="1" applyFill="1" applyBorder="1" applyAlignment="1">
      <alignment horizontal="center" vertical="top"/>
    </xf>
    <xf numFmtId="1" fontId="15" fillId="0" borderId="6" xfId="0" applyNumberFormat="1" applyFont="1" applyBorder="1" applyAlignment="1">
      <alignment vertical="top" wrapText="1"/>
    </xf>
    <xf numFmtId="1" fontId="3" fillId="0" borderId="20" xfId="0" applyNumberFormat="1" applyFont="1" applyFill="1" applyBorder="1" applyAlignment="1">
      <alignment horizontal="center" vertical="top"/>
    </xf>
    <xf numFmtId="1" fontId="3" fillId="0" borderId="21" xfId="0" applyNumberFormat="1" applyFont="1" applyFill="1" applyBorder="1" applyAlignment="1">
      <alignment horizontal="center" vertical="top"/>
    </xf>
    <xf numFmtId="1" fontId="7" fillId="3" borderId="32" xfId="0" applyNumberFormat="1" applyFont="1" applyFill="1" applyBorder="1" applyAlignment="1">
      <alignment horizontal="right" vertical="top"/>
    </xf>
    <xf numFmtId="1" fontId="7" fillId="3" borderId="23" xfId="0" applyNumberFormat="1" applyFont="1" applyFill="1" applyBorder="1" applyAlignment="1">
      <alignment horizontal="right" vertical="top"/>
    </xf>
    <xf numFmtId="1" fontId="7" fillId="3" borderId="3" xfId="0" applyNumberFormat="1" applyFont="1" applyFill="1" applyBorder="1" applyAlignment="1">
      <alignment horizontal="center" vertical="top"/>
    </xf>
    <xf numFmtId="1" fontId="20" fillId="3" borderId="34" xfId="0" applyNumberFormat="1" applyFont="1" applyFill="1" applyBorder="1" applyAlignment="1">
      <alignment vertical="top" wrapText="1"/>
    </xf>
    <xf numFmtId="1" fontId="17" fillId="3" borderId="24" xfId="0" applyNumberFormat="1" applyFont="1" applyFill="1" applyBorder="1" applyAlignment="1">
      <alignment horizontal="center" vertical="top" wrapText="1"/>
    </xf>
    <xf numFmtId="1" fontId="17" fillId="3" borderId="25" xfId="0" applyNumberFormat="1" applyFont="1" applyFill="1" applyBorder="1" applyAlignment="1">
      <alignment horizontal="center" vertical="top" wrapText="1"/>
    </xf>
    <xf numFmtId="1" fontId="7" fillId="2" borderId="23" xfId="0" applyNumberFormat="1" applyFont="1" applyFill="1" applyBorder="1" applyAlignment="1">
      <alignment horizontal="right" vertical="top"/>
    </xf>
    <xf numFmtId="1" fontId="7" fillId="2" borderId="24" xfId="0" applyNumberFormat="1" applyFont="1" applyFill="1" applyBorder="1" applyAlignment="1">
      <alignment horizontal="right" vertical="top"/>
    </xf>
    <xf numFmtId="1" fontId="7" fillId="2" borderId="3" xfId="0" applyNumberFormat="1" applyFont="1" applyFill="1" applyBorder="1" applyAlignment="1">
      <alignment horizontal="center" vertical="top"/>
    </xf>
    <xf numFmtId="1" fontId="17" fillId="2" borderId="34" xfId="0" applyNumberFormat="1" applyFont="1" applyFill="1" applyBorder="1" applyAlignment="1">
      <alignment vertical="top"/>
    </xf>
    <xf numFmtId="1" fontId="17" fillId="2" borderId="24" xfId="0" applyNumberFormat="1" applyFont="1" applyFill="1" applyBorder="1" applyAlignment="1">
      <alignment vertical="top"/>
    </xf>
    <xf numFmtId="1" fontId="17" fillId="2" borderId="25" xfId="0" applyNumberFormat="1" applyFont="1" applyFill="1" applyBorder="1" applyAlignment="1">
      <alignment vertical="top"/>
    </xf>
    <xf numFmtId="1" fontId="7" fillId="6" borderId="24" xfId="0" applyNumberFormat="1" applyFont="1" applyFill="1" applyBorder="1" applyAlignment="1">
      <alignment horizontal="right" vertical="top"/>
    </xf>
    <xf numFmtId="1" fontId="7" fillId="6" borderId="14" xfId="0" applyNumberFormat="1" applyFont="1" applyFill="1" applyBorder="1" applyAlignment="1">
      <alignment horizontal="center" vertical="top"/>
    </xf>
    <xf numFmtId="1" fontId="2" fillId="6" borderId="34" xfId="0" applyNumberFormat="1" applyFont="1" applyFill="1" applyBorder="1" applyAlignment="1">
      <alignment horizontal="center" vertical="top"/>
    </xf>
    <xf numFmtId="1" fontId="2" fillId="6" borderId="24" xfId="0" applyNumberFormat="1" applyFont="1" applyFill="1" applyBorder="1" applyAlignment="1">
      <alignment horizontal="center" vertical="top"/>
    </xf>
    <xf numFmtId="1" fontId="2" fillId="6" borderId="25" xfId="0" applyNumberFormat="1" applyFont="1" applyFill="1" applyBorder="1" applyAlignment="1">
      <alignment horizontal="center" vertical="top"/>
    </xf>
    <xf numFmtId="164" fontId="38" fillId="4" borderId="24" xfId="0" applyNumberFormat="1" applyFont="1" applyFill="1" applyBorder="1" applyAlignment="1">
      <alignment horizontal="center" vertical="top" wrapText="1"/>
    </xf>
    <xf numFmtId="164" fontId="38" fillId="4" borderId="25" xfId="0" applyNumberFormat="1" applyFont="1" applyFill="1" applyBorder="1" applyAlignment="1">
      <alignment horizontal="center" vertical="top" wrapText="1"/>
    </xf>
    <xf numFmtId="0" fontId="8" fillId="0" borderId="16" xfId="0" applyFont="1" applyBorder="1" applyAlignment="1">
      <alignment horizontal="center" vertical="center" textRotation="90" wrapText="1"/>
    </xf>
    <xf numFmtId="0" fontId="8" fillId="0" borderId="15" xfId="0" applyFont="1" applyBorder="1" applyAlignment="1">
      <alignment horizontal="center" vertical="center" textRotation="90" wrapText="1"/>
    </xf>
    <xf numFmtId="0" fontId="8" fillId="0" borderId="28" xfId="0" applyFont="1" applyBorder="1" applyAlignment="1">
      <alignment horizontal="center" vertical="center" wrapText="1"/>
    </xf>
    <xf numFmtId="0" fontId="8" fillId="0" borderId="52" xfId="0" applyNumberFormat="1" applyFont="1" applyBorder="1" applyAlignment="1">
      <alignment horizontal="center" vertical="center" textRotation="90" wrapText="1"/>
    </xf>
    <xf numFmtId="0" fontId="8" fillId="0" borderId="18" xfId="0" applyFont="1" applyBorder="1" applyAlignment="1">
      <alignment horizontal="center" vertical="center" textRotation="90" wrapText="1"/>
    </xf>
    <xf numFmtId="0" fontId="8" fillId="0" borderId="63" xfId="0" applyFont="1" applyBorder="1" applyAlignment="1">
      <alignment horizontal="center" vertical="center" textRotation="90" wrapText="1"/>
    </xf>
    <xf numFmtId="0" fontId="8" fillId="0" borderId="59" xfId="0" applyFont="1" applyBorder="1" applyAlignment="1">
      <alignment horizontal="center" vertical="center" textRotation="90" wrapText="1"/>
    </xf>
    <xf numFmtId="0" fontId="8" fillId="0" borderId="20" xfId="0" applyFont="1" applyBorder="1" applyAlignment="1">
      <alignment horizontal="center" vertical="center" wrapText="1"/>
    </xf>
    <xf numFmtId="0" fontId="8" fillId="0" borderId="19" xfId="0" applyNumberFormat="1" applyFont="1" applyBorder="1" applyAlignment="1">
      <alignment horizontal="center" vertical="center" textRotation="90" wrapText="1"/>
    </xf>
    <xf numFmtId="0" fontId="8" fillId="0" borderId="64" xfId="0" applyFont="1" applyBorder="1" applyAlignment="1">
      <alignment horizontal="center" vertical="center" textRotation="90" wrapText="1"/>
    </xf>
    <xf numFmtId="0" fontId="8" fillId="0" borderId="10" xfId="0" applyFont="1" applyBorder="1" applyAlignment="1">
      <alignment horizontal="center" vertical="center" textRotation="90" wrapText="1"/>
    </xf>
    <xf numFmtId="0" fontId="8" fillId="0" borderId="59" xfId="0" applyFont="1" applyBorder="1" applyAlignment="1">
      <alignment horizontal="center" vertical="center"/>
    </xf>
    <xf numFmtId="0" fontId="8" fillId="0" borderId="11" xfId="0" applyFont="1" applyFill="1" applyBorder="1" applyAlignment="1">
      <alignment horizontal="center" vertical="center" textRotation="90" wrapText="1"/>
    </xf>
    <xf numFmtId="0" fontId="8" fillId="0" borderId="10" xfId="0" applyFont="1" applyBorder="1" applyAlignment="1">
      <alignment horizontal="center" vertical="center" wrapText="1"/>
    </xf>
    <xf numFmtId="0" fontId="8" fillId="0" borderId="38" xfId="0" applyFont="1" applyBorder="1" applyAlignment="1">
      <alignment horizontal="center" vertical="center"/>
    </xf>
    <xf numFmtId="0" fontId="8" fillId="0" borderId="76" xfId="0" applyFont="1" applyBorder="1" applyAlignment="1">
      <alignment horizontal="center" vertical="center"/>
    </xf>
    <xf numFmtId="0" fontId="8" fillId="0" borderId="14"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32" xfId="0" applyFont="1" applyBorder="1" applyAlignment="1">
      <alignment horizontal="center" vertical="center" wrapText="1"/>
    </xf>
    <xf numFmtId="0" fontId="8" fillId="0" borderId="44" xfId="0" applyNumberFormat="1" applyFont="1" applyBorder="1" applyAlignment="1">
      <alignment horizontal="center" vertical="center" textRotation="90" wrapText="1"/>
    </xf>
    <xf numFmtId="0" fontId="8" fillId="0" borderId="22" xfId="0" applyFont="1" applyBorder="1" applyAlignment="1">
      <alignment horizontal="center" vertical="center" textRotation="90" wrapText="1"/>
    </xf>
    <xf numFmtId="0" fontId="8" fillId="0" borderId="41"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1" xfId="0" applyFont="1" applyFill="1" applyBorder="1" applyAlignment="1">
      <alignment horizontal="center" vertical="center" textRotation="90" wrapText="1"/>
    </xf>
    <xf numFmtId="0" fontId="8" fillId="0" borderId="33" xfId="0" applyFont="1" applyFill="1" applyBorder="1" applyAlignment="1">
      <alignment horizontal="center" vertical="center" textRotation="90" wrapText="1"/>
    </xf>
    <xf numFmtId="0" fontId="8" fillId="0" borderId="41" xfId="0" applyFont="1" applyBorder="1" applyAlignment="1">
      <alignment horizontal="center" vertical="center" wrapText="1"/>
    </xf>
    <xf numFmtId="0" fontId="8" fillId="0" borderId="1" xfId="0" applyFont="1" applyBorder="1" applyAlignment="1">
      <alignment horizontal="center" vertical="center" textRotation="90"/>
    </xf>
    <xf numFmtId="0" fontId="8" fillId="0" borderId="2" xfId="0" applyFont="1" applyBorder="1" applyAlignment="1">
      <alignment horizontal="center" vertical="center" textRotation="90"/>
    </xf>
    <xf numFmtId="49" fontId="5" fillId="0" borderId="15" xfId="0" applyNumberFormat="1" applyFont="1" applyBorder="1" applyAlignment="1">
      <alignment horizontal="center" vertical="top"/>
    </xf>
    <xf numFmtId="49" fontId="6" fillId="0" borderId="54" xfId="0" applyNumberFormat="1" applyFont="1" applyBorder="1" applyAlignment="1">
      <alignment horizontal="center" vertical="top"/>
    </xf>
    <xf numFmtId="0" fontId="6" fillId="0" borderId="5" xfId="0" applyFont="1" applyBorder="1" applyAlignment="1">
      <alignment horizontal="center" vertical="top"/>
    </xf>
    <xf numFmtId="164" fontId="6" fillId="0" borderId="16" xfId="0" applyNumberFormat="1" applyFont="1" applyBorder="1" applyAlignment="1">
      <alignment horizontal="center" vertical="center"/>
    </xf>
    <xf numFmtId="164" fontId="6" fillId="0" borderId="15"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5" borderId="18"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0" fontId="6" fillId="0" borderId="36" xfId="0" applyFont="1" applyFill="1" applyBorder="1" applyAlignment="1">
      <alignment horizontal="center" vertical="top" wrapText="1"/>
    </xf>
    <xf numFmtId="0" fontId="6" fillId="5" borderId="28" xfId="0" applyFont="1" applyFill="1" applyBorder="1" applyAlignment="1">
      <alignment horizontal="center" vertical="top"/>
    </xf>
    <xf numFmtId="0" fontId="6" fillId="5" borderId="29" xfId="0" applyFont="1" applyFill="1" applyBorder="1" applyAlignment="1">
      <alignment horizontal="center" vertical="top"/>
    </xf>
    <xf numFmtId="49" fontId="5" fillId="0" borderId="9" xfId="0" applyNumberFormat="1" applyFont="1" applyBorder="1" applyAlignment="1">
      <alignment horizontal="center" vertical="top"/>
    </xf>
    <xf numFmtId="49" fontId="6" fillId="0" borderId="8" xfId="0" applyNumberFormat="1" applyFont="1" applyBorder="1" applyAlignment="1">
      <alignment horizontal="center" vertical="top"/>
    </xf>
    <xf numFmtId="49" fontId="6" fillId="0" borderId="75" xfId="0" applyNumberFormat="1" applyFont="1" applyBorder="1" applyAlignment="1">
      <alignment horizontal="center" vertical="top"/>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12"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1" fillId="0" borderId="73" xfId="0" applyFont="1" applyBorder="1" applyAlignment="1">
      <alignment horizontal="center" vertical="top" wrapText="1"/>
    </xf>
    <xf numFmtId="0" fontId="6" fillId="0" borderId="38" xfId="0" applyFont="1" applyFill="1" applyBorder="1" applyAlignment="1">
      <alignment horizontal="center" vertical="top"/>
    </xf>
    <xf numFmtId="0" fontId="6" fillId="0" borderId="76" xfId="0" applyFont="1" applyFill="1" applyBorder="1" applyAlignment="1">
      <alignment horizontal="center" vertical="top"/>
    </xf>
    <xf numFmtId="49" fontId="5" fillId="0" borderId="1" xfId="0" applyNumberFormat="1" applyFont="1" applyBorder="1" applyAlignment="1">
      <alignment horizontal="center" vertical="top"/>
    </xf>
    <xf numFmtId="49" fontId="6" fillId="0" borderId="55" xfId="0" applyNumberFormat="1" applyFont="1" applyBorder="1" applyAlignment="1">
      <alignment horizontal="center" vertical="top"/>
    </xf>
    <xf numFmtId="0" fontId="5" fillId="4" borderId="13" xfId="0" applyFont="1" applyFill="1" applyBorder="1" applyAlignment="1">
      <alignment horizontal="center" vertical="top"/>
    </xf>
    <xf numFmtId="164" fontId="5" fillId="4" borderId="14"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13" xfId="0" applyNumberFormat="1" applyFont="1" applyFill="1" applyBorder="1" applyAlignment="1">
      <alignment horizontal="center" vertical="center"/>
    </xf>
    <xf numFmtId="0" fontId="15" fillId="0" borderId="32" xfId="0" applyFont="1" applyFill="1" applyBorder="1" applyAlignment="1">
      <alignment horizontal="center" vertical="top"/>
    </xf>
    <xf numFmtId="49" fontId="6" fillId="0" borderId="32" xfId="0" applyNumberFormat="1" applyFont="1" applyFill="1" applyBorder="1" applyAlignment="1">
      <alignment horizontal="center" vertical="top"/>
    </xf>
    <xf numFmtId="49" fontId="6" fillId="0" borderId="33" xfId="0" applyNumberFormat="1" applyFont="1" applyFill="1" applyBorder="1" applyAlignment="1">
      <alignment horizontal="center"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164" fontId="5" fillId="3" borderId="43" xfId="0" applyNumberFormat="1" applyFont="1" applyFill="1" applyBorder="1" applyAlignment="1">
      <alignment horizontal="center" vertical="top"/>
    </xf>
    <xf numFmtId="164" fontId="5" fillId="3" borderId="32" xfId="0" applyNumberFormat="1" applyFont="1" applyFill="1" applyBorder="1" applyAlignment="1">
      <alignment horizontal="center" vertical="top"/>
    </xf>
    <xf numFmtId="164" fontId="5" fillId="3" borderId="42" xfId="0" applyNumberFormat="1" applyFont="1" applyFill="1" applyBorder="1" applyAlignment="1">
      <alignment horizontal="center" vertical="top"/>
    </xf>
    <xf numFmtId="164" fontId="5" fillId="3" borderId="44" xfId="0" applyNumberFormat="1" applyFont="1" applyFill="1" applyBorder="1" applyAlignment="1">
      <alignment horizontal="center" vertical="top"/>
    </xf>
    <xf numFmtId="164" fontId="5" fillId="3" borderId="45" xfId="0" applyNumberFormat="1" applyFont="1" applyFill="1" applyBorder="1" applyAlignment="1">
      <alignment horizontal="center" vertical="top"/>
    </xf>
    <xf numFmtId="0" fontId="6" fillId="3" borderId="46" xfId="0" applyFont="1" applyFill="1" applyBorder="1" applyAlignment="1">
      <alignment horizontal="center" vertical="top" wrapText="1"/>
    </xf>
    <xf numFmtId="0" fontId="6" fillId="3" borderId="45" xfId="0" applyFont="1" applyFill="1" applyBorder="1" applyAlignment="1">
      <alignment horizontal="center" vertical="top" wrapText="1"/>
    </xf>
    <xf numFmtId="0" fontId="6" fillId="3" borderId="47" xfId="0" applyFont="1" applyFill="1" applyBorder="1" applyAlignment="1">
      <alignment horizontal="center" vertical="top" wrapText="1"/>
    </xf>
    <xf numFmtId="49" fontId="45" fillId="2" borderId="3" xfId="0" applyNumberFormat="1" applyFont="1" applyFill="1" applyBorder="1" applyAlignment="1">
      <alignment horizontal="center"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3" borderId="25" xfId="0" applyNumberFormat="1" applyFont="1" applyFill="1" applyBorder="1" applyAlignment="1">
      <alignment horizontal="left" vertical="top"/>
    </xf>
    <xf numFmtId="49" fontId="45" fillId="2" borderId="54" xfId="0" applyNumberFormat="1" applyFont="1" applyFill="1" applyBorder="1" applyAlignment="1">
      <alignment horizontal="center" vertical="top"/>
    </xf>
    <xf numFmtId="0" fontId="6" fillId="0" borderId="5" xfId="0" applyFont="1" applyFill="1" applyBorder="1" applyAlignment="1">
      <alignment horizontal="center" vertical="top"/>
    </xf>
    <xf numFmtId="164" fontId="6" fillId="0" borderId="18"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29" xfId="0" applyNumberFormat="1" applyFont="1" applyFill="1" applyBorder="1" applyAlignment="1">
      <alignment horizontal="center" vertical="top"/>
    </xf>
    <xf numFmtId="0" fontId="18" fillId="0" borderId="0" xfId="0" applyFont="1"/>
    <xf numFmtId="49" fontId="45" fillId="2" borderId="61" xfId="0" applyNumberFormat="1" applyFont="1" applyFill="1" applyBorder="1" applyAlignment="1">
      <alignment horizontal="center" vertical="top"/>
    </xf>
    <xf numFmtId="49" fontId="5" fillId="0" borderId="20" xfId="0" applyNumberFormat="1" applyFont="1" applyBorder="1" applyAlignment="1">
      <alignment horizontal="center" vertical="top"/>
    </xf>
    <xf numFmtId="0" fontId="6" fillId="0" borderId="19" xfId="0"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5" fillId="0" borderId="30" xfId="0" applyNumberFormat="1" applyFont="1" applyFill="1" applyBorder="1" applyAlignment="1">
      <alignment horizontal="center" vertical="top"/>
    </xf>
    <xf numFmtId="164" fontId="5" fillId="0" borderId="21"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0" fontId="11" fillId="0" borderId="30" xfId="0" applyFont="1" applyFill="1" applyBorder="1" applyAlignment="1">
      <alignment horizontal="left" vertical="top" wrapText="1"/>
    </xf>
    <xf numFmtId="49" fontId="6" fillId="0" borderId="20" xfId="0" applyNumberFormat="1" applyFont="1" applyFill="1" applyBorder="1" applyAlignment="1">
      <alignment horizontal="center" vertical="top"/>
    </xf>
    <xf numFmtId="49" fontId="6" fillId="0" borderId="21" xfId="0" applyNumberFormat="1" applyFont="1" applyFill="1" applyBorder="1" applyAlignment="1">
      <alignment horizontal="center" vertical="top"/>
    </xf>
    <xf numFmtId="49" fontId="45" fillId="2" borderId="55"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4" borderId="1" xfId="0" applyNumberFormat="1" applyFont="1" applyFill="1" applyBorder="1" applyAlignment="1">
      <alignment horizontal="center" vertical="top"/>
    </xf>
    <xf numFmtId="164" fontId="6" fillId="4" borderId="31"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 fontId="6" fillId="0" borderId="28" xfId="0" applyNumberFormat="1" applyFont="1" applyFill="1" applyBorder="1" applyAlignment="1">
      <alignment horizontal="center" vertical="top"/>
    </xf>
    <xf numFmtId="9" fontId="6" fillId="0" borderId="29" xfId="0" applyNumberFormat="1" applyFont="1" applyFill="1" applyBorder="1" applyAlignment="1">
      <alignment horizontal="center" vertical="top"/>
    </xf>
    <xf numFmtId="164" fontId="6" fillId="5" borderId="0" xfId="0" applyNumberFormat="1" applyFont="1" applyFill="1" applyBorder="1" applyAlignment="1">
      <alignment horizontal="center" vertical="top"/>
    </xf>
    <xf numFmtId="0" fontId="6" fillId="0" borderId="30" xfId="0" applyFont="1" applyFill="1" applyBorder="1" applyAlignment="1">
      <alignment horizontal="left" vertical="top" wrapText="1"/>
    </xf>
    <xf numFmtId="9" fontId="6" fillId="0" borderId="20" xfId="0" applyNumberFormat="1" applyFont="1" applyFill="1" applyBorder="1" applyAlignment="1">
      <alignment horizontal="center" vertical="top"/>
    </xf>
    <xf numFmtId="9" fontId="6" fillId="0" borderId="21" xfId="0" applyNumberFormat="1" applyFont="1" applyFill="1" applyBorder="1" applyAlignment="1">
      <alignment horizontal="center" vertical="top"/>
    </xf>
    <xf numFmtId="164" fontId="5" fillId="4" borderId="14" xfId="0" applyNumberFormat="1" applyFont="1" applyFill="1" applyBorder="1" applyAlignment="1">
      <alignment horizontal="center" vertical="top"/>
    </xf>
    <xf numFmtId="9" fontId="6" fillId="0" borderId="32" xfId="0" applyNumberFormat="1" applyFont="1" applyFill="1" applyBorder="1" applyAlignment="1">
      <alignment horizontal="center" vertical="top"/>
    </xf>
    <xf numFmtId="9" fontId="6" fillId="0" borderId="33" xfId="0" applyNumberFormat="1" applyFont="1" applyFill="1" applyBorder="1" applyAlignment="1">
      <alignment horizontal="center" vertical="top"/>
    </xf>
    <xf numFmtId="0" fontId="8" fillId="6" borderId="55" xfId="0" applyFont="1" applyFill="1" applyBorder="1" applyAlignment="1">
      <alignment horizontal="center" vertical="top"/>
    </xf>
    <xf numFmtId="0" fontId="8" fillId="6" borderId="22" xfId="0" applyFont="1" applyFill="1" applyBorder="1" applyAlignment="1">
      <alignment horizontal="center" vertical="top"/>
    </xf>
    <xf numFmtId="0" fontId="8" fillId="6" borderId="50" xfId="0" applyFont="1" applyFill="1" applyBorder="1" applyAlignment="1">
      <alignment horizontal="center" vertical="top"/>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3" xfId="0" applyFont="1" applyFill="1" applyBorder="1" applyAlignment="1">
      <alignment horizontal="right" vertical="top" wrapText="1"/>
    </xf>
    <xf numFmtId="164" fontId="28" fillId="6" borderId="34"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164" fontId="28" fillId="6" borderId="25" xfId="0" applyNumberFormat="1" applyFont="1" applyFill="1" applyBorder="1" applyAlignment="1">
      <alignment horizontal="center" vertical="top" wrapText="1"/>
    </xf>
    <xf numFmtId="0" fontId="6" fillId="0" borderId="73" xfId="0" applyFont="1" applyBorder="1" applyAlignment="1">
      <alignment horizontal="left" vertical="top" wrapText="1"/>
    </xf>
    <xf numFmtId="164" fontId="49" fillId="0" borderId="70" xfId="0" applyNumberFormat="1" applyFont="1" applyBorder="1" applyAlignment="1">
      <alignment horizontal="center" vertical="top" wrapText="1"/>
    </xf>
    <xf numFmtId="164" fontId="49" fillId="0" borderId="60" xfId="0" applyNumberFormat="1" applyFont="1" applyBorder="1" applyAlignment="1">
      <alignment horizontal="center" vertical="top" wrapText="1"/>
    </xf>
    <xf numFmtId="164" fontId="49" fillId="0" borderId="66" xfId="0" applyNumberFormat="1" applyFont="1" applyBorder="1" applyAlignment="1">
      <alignment horizontal="center" vertical="top" wrapText="1"/>
    </xf>
    <xf numFmtId="0" fontId="6" fillId="0" borderId="56" xfId="0" applyFont="1" applyBorder="1" applyAlignment="1">
      <alignment horizontal="left" vertical="top" wrapText="1"/>
    </xf>
    <xf numFmtId="164" fontId="49" fillId="0" borderId="56" xfId="0" applyNumberFormat="1" applyFont="1" applyBorder="1" applyAlignment="1">
      <alignment horizontal="center" vertical="top" wrapText="1"/>
    </xf>
    <xf numFmtId="164" fontId="49" fillId="0" borderId="64" xfId="0" applyNumberFormat="1" applyFont="1" applyBorder="1" applyAlignment="1">
      <alignment horizontal="center" vertical="top" wrapText="1"/>
    </xf>
    <xf numFmtId="164" fontId="49" fillId="0" borderId="71" xfId="0" applyNumberFormat="1" applyFont="1" applyBorder="1" applyAlignment="1">
      <alignment horizontal="center" vertical="top" wrapText="1"/>
    </xf>
    <xf numFmtId="0" fontId="6" fillId="0" borderId="63" xfId="0" applyFont="1" applyBorder="1" applyAlignment="1">
      <alignment horizontal="left" vertical="top" wrapText="1"/>
    </xf>
    <xf numFmtId="0" fontId="6" fillId="0" borderId="16" xfId="0" applyFont="1" applyBorder="1" applyAlignment="1">
      <alignment horizontal="left" vertical="top" wrapText="1"/>
    </xf>
    <xf numFmtId="164" fontId="49" fillId="0" borderId="18" xfId="0" applyNumberFormat="1" applyFont="1" applyBorder="1" applyAlignment="1">
      <alignment horizontal="center" vertical="top" wrapText="1"/>
    </xf>
    <xf numFmtId="164" fontId="49" fillId="0" borderId="48" xfId="0" applyNumberFormat="1" applyFont="1" applyBorder="1" applyAlignment="1">
      <alignment horizontal="center"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5" borderId="56" xfId="0" applyFont="1" applyFill="1" applyBorder="1" applyAlignment="1">
      <alignment horizontal="left" vertical="top" wrapText="1"/>
    </xf>
    <xf numFmtId="0" fontId="6" fillId="5" borderId="70" xfId="0" applyFont="1" applyFill="1" applyBorder="1" applyAlignment="1">
      <alignment horizontal="left" vertical="top" wrapText="1"/>
    </xf>
    <xf numFmtId="0" fontId="14" fillId="0" borderId="59" xfId="0" applyFont="1" applyBorder="1" applyAlignment="1">
      <alignment vertical="top" wrapText="1"/>
    </xf>
    <xf numFmtId="0" fontId="14" fillId="0" borderId="58" xfId="0" applyFont="1" applyBorder="1" applyAlignment="1">
      <alignment vertical="top" wrapText="1"/>
    </xf>
    <xf numFmtId="0" fontId="8" fillId="0" borderId="0" xfId="0" applyFont="1" applyBorder="1" applyAlignment="1">
      <alignment vertical="top"/>
    </xf>
    <xf numFmtId="0" fontId="14" fillId="0" borderId="4" xfId="0" applyFont="1" applyBorder="1" applyAlignment="1">
      <alignment vertical="top" wrapText="1"/>
    </xf>
    <xf numFmtId="0" fontId="14" fillId="0" borderId="62" xfId="0" applyFont="1" applyBorder="1" applyAlignment="1">
      <alignment vertical="top" wrapText="1"/>
    </xf>
    <xf numFmtId="0" fontId="8" fillId="0" borderId="0" xfId="0" applyFont="1" applyAlignment="1">
      <alignment vertical="top"/>
    </xf>
    <xf numFmtId="0" fontId="15" fillId="0" borderId="0" xfId="0" applyFont="1" applyAlignment="1">
      <alignment horizontal="center" vertical="top"/>
    </xf>
    <xf numFmtId="0" fontId="25" fillId="0" borderId="0" xfId="0" applyFont="1" applyAlignment="1">
      <alignment vertical="top"/>
    </xf>
    <xf numFmtId="0" fontId="6" fillId="5" borderId="36" xfId="0" applyFont="1" applyFill="1" applyBorder="1" applyAlignment="1">
      <alignment horizontal="left" vertical="top"/>
    </xf>
    <xf numFmtId="164" fontId="23" fillId="0" borderId="12" xfId="0" applyNumberFormat="1" applyFont="1" applyFill="1" applyBorder="1" applyAlignment="1">
      <alignment horizontal="center" vertical="center"/>
    </xf>
    <xf numFmtId="164" fontId="23" fillId="0" borderId="8" xfId="0" applyNumberFormat="1" applyFont="1" applyFill="1" applyBorder="1" applyAlignment="1">
      <alignment horizontal="center" vertical="center"/>
    </xf>
    <xf numFmtId="0" fontId="6" fillId="0" borderId="41" xfId="0" applyFont="1" applyFill="1" applyBorder="1" applyAlignment="1">
      <alignment horizontal="center" vertical="top"/>
    </xf>
    <xf numFmtId="0" fontId="6" fillId="0" borderId="32"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164" fontId="8" fillId="5" borderId="16" xfId="0" applyNumberFormat="1" applyFont="1" applyFill="1" applyBorder="1" applyAlignment="1">
      <alignment horizontal="center" vertical="center"/>
    </xf>
    <xf numFmtId="164" fontId="24" fillId="5" borderId="15" xfId="0" applyNumberFormat="1" applyFont="1" applyFill="1" applyBorder="1" applyAlignment="1">
      <alignment horizontal="center" vertical="center"/>
    </xf>
    <xf numFmtId="164" fontId="24" fillId="5" borderId="17" xfId="0" applyNumberFormat="1" applyFont="1" applyFill="1" applyBorder="1" applyAlignment="1">
      <alignment horizontal="center" vertical="center"/>
    </xf>
    <xf numFmtId="164" fontId="23" fillId="5" borderId="16" xfId="0" applyNumberFormat="1" applyFont="1" applyFill="1" applyBorder="1" applyAlignment="1">
      <alignment horizontal="center" vertical="center"/>
    </xf>
    <xf numFmtId="164" fontId="23" fillId="5" borderId="48" xfId="0" applyNumberFormat="1" applyFont="1" applyFill="1" applyBorder="1" applyAlignment="1">
      <alignment horizontal="center" vertical="center"/>
    </xf>
    <xf numFmtId="0" fontId="15" fillId="0" borderId="36" xfId="0" applyFont="1" applyFill="1" applyBorder="1" applyAlignment="1">
      <alignment horizontal="left" vertical="top" wrapText="1"/>
    </xf>
    <xf numFmtId="0" fontId="6" fillId="0" borderId="28" xfId="0" applyFont="1" applyFill="1" applyBorder="1" applyAlignment="1">
      <alignment horizontal="center" vertical="top"/>
    </xf>
    <xf numFmtId="0" fontId="6" fillId="0" borderId="29" xfId="0" applyFont="1" applyFill="1" applyBorder="1" applyAlignment="1">
      <alignment horizontal="center" vertical="top"/>
    </xf>
    <xf numFmtId="0" fontId="10" fillId="5" borderId="53" xfId="0" applyFont="1" applyFill="1" applyBorder="1" applyAlignment="1">
      <alignment horizontal="center" vertical="top"/>
    </xf>
    <xf numFmtId="164" fontId="8" fillId="5" borderId="63" xfId="0" applyNumberFormat="1" applyFont="1" applyFill="1" applyBorder="1" applyAlignment="1">
      <alignment horizontal="center" vertical="center"/>
    </xf>
    <xf numFmtId="164" fontId="24" fillId="5" borderId="59" xfId="0" applyNumberFormat="1" applyFont="1" applyFill="1" applyBorder="1" applyAlignment="1">
      <alignment horizontal="center" vertical="center"/>
    </xf>
    <xf numFmtId="164" fontId="24" fillId="5" borderId="58" xfId="0" applyNumberFormat="1" applyFont="1" applyFill="1" applyBorder="1" applyAlignment="1">
      <alignment horizontal="center" vertical="center"/>
    </xf>
    <xf numFmtId="164" fontId="23" fillId="5" borderId="63" xfId="0" applyNumberFormat="1" applyFont="1" applyFill="1" applyBorder="1" applyAlignment="1">
      <alignment horizontal="center" vertical="center"/>
    </xf>
    <xf numFmtId="164" fontId="23" fillId="5" borderId="71" xfId="0" applyNumberFormat="1" applyFont="1" applyFill="1" applyBorder="1" applyAlignment="1">
      <alignment horizontal="center" vertical="center"/>
    </xf>
    <xf numFmtId="0" fontId="11" fillId="0" borderId="6" xfId="0" applyFont="1" applyBorder="1" applyAlignment="1">
      <alignment horizontal="left" vertical="top" wrapText="1"/>
    </xf>
    <xf numFmtId="0" fontId="6" fillId="0" borderId="20" xfId="0" applyFont="1" applyFill="1" applyBorder="1" applyAlignment="1">
      <alignment horizontal="center" vertical="top"/>
    </xf>
    <xf numFmtId="0" fontId="6" fillId="0" borderId="21" xfId="0" applyFont="1" applyFill="1" applyBorder="1" applyAlignment="1">
      <alignment horizontal="center" vertical="top"/>
    </xf>
    <xf numFmtId="164" fontId="7" fillId="4" borderId="6" xfId="0" applyNumberFormat="1" applyFont="1" applyFill="1" applyBorder="1" applyAlignment="1">
      <alignment horizontal="center" vertical="center"/>
    </xf>
    <xf numFmtId="164" fontId="7" fillId="4" borderId="20" xfId="0" applyNumberFormat="1" applyFont="1" applyFill="1" applyBorder="1" applyAlignment="1">
      <alignment horizontal="center" vertical="center"/>
    </xf>
    <xf numFmtId="164" fontId="7" fillId="4" borderId="21" xfId="0" applyNumberFormat="1" applyFont="1" applyFill="1" applyBorder="1" applyAlignment="1">
      <alignment horizontal="center" vertical="center"/>
    </xf>
    <xf numFmtId="164" fontId="42" fillId="4" borderId="14" xfId="0" applyNumberFormat="1" applyFont="1" applyFill="1" applyBorder="1" applyAlignment="1">
      <alignment horizontal="center" vertical="center"/>
    </xf>
    <xf numFmtId="164" fontId="42" fillId="4" borderId="49" xfId="0" applyNumberFormat="1" applyFont="1" applyFill="1" applyBorder="1" applyAlignment="1">
      <alignment horizontal="center" vertical="center"/>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15" fillId="0" borderId="36" xfId="0" applyFont="1" applyBorder="1" applyAlignment="1">
      <alignment wrapText="1"/>
    </xf>
    <xf numFmtId="0" fontId="11" fillId="0" borderId="73" xfId="0" applyFont="1" applyBorder="1" applyAlignment="1">
      <alignment wrapText="1"/>
    </xf>
    <xf numFmtId="49" fontId="37" fillId="2" borderId="3" xfId="0" applyNumberFormat="1" applyFont="1" applyFill="1" applyBorder="1" applyAlignment="1">
      <alignment horizontal="center" vertical="top"/>
    </xf>
    <xf numFmtId="49" fontId="37" fillId="3" borderId="23" xfId="0" applyNumberFormat="1" applyFont="1" applyFill="1" applyBorder="1" applyAlignment="1">
      <alignment horizontal="center" vertical="top"/>
    </xf>
    <xf numFmtId="49" fontId="37" fillId="3" borderId="3" xfId="0" applyNumberFormat="1" applyFont="1" applyFill="1" applyBorder="1" applyAlignment="1">
      <alignment horizontal="right" vertical="top"/>
    </xf>
    <xf numFmtId="49" fontId="37" fillId="3" borderId="4" xfId="0" applyNumberFormat="1" applyFont="1" applyFill="1" applyBorder="1" applyAlignment="1">
      <alignment horizontal="right" vertical="top"/>
    </xf>
    <xf numFmtId="49" fontId="37" fillId="3" borderId="62" xfId="0" applyNumberFormat="1" applyFont="1" applyFill="1" applyBorder="1" applyAlignment="1">
      <alignment horizontal="right" vertical="top"/>
    </xf>
    <xf numFmtId="164" fontId="37" fillId="3" borderId="3" xfId="0" applyNumberFormat="1" applyFont="1" applyFill="1" applyBorder="1" applyAlignment="1">
      <alignment horizontal="center" vertical="center"/>
    </xf>
    <xf numFmtId="0" fontId="37" fillId="3" borderId="24" xfId="0" applyFont="1" applyFill="1" applyBorder="1" applyAlignment="1">
      <alignment vertical="top" wrapText="1"/>
    </xf>
    <xf numFmtId="0" fontId="50" fillId="3" borderId="24" xfId="0" applyFont="1" applyFill="1" applyBorder="1" applyAlignment="1">
      <alignment horizontal="center" vertical="top" wrapText="1"/>
    </xf>
    <xf numFmtId="0" fontId="50" fillId="3" borderId="25" xfId="0" applyFont="1" applyFill="1" applyBorder="1" applyAlignment="1">
      <alignment horizontal="center" vertical="top" wrapText="1"/>
    </xf>
    <xf numFmtId="0" fontId="6" fillId="0" borderId="16" xfId="0" applyFont="1" applyBorder="1" applyAlignment="1">
      <alignment wrapText="1"/>
    </xf>
    <xf numFmtId="0" fontId="2" fillId="0" borderId="15" xfId="0" applyFont="1" applyFill="1" applyBorder="1" applyAlignment="1">
      <alignment horizontal="center" vertical="top"/>
    </xf>
    <xf numFmtId="0" fontId="2" fillId="0" borderId="17" xfId="0" applyFont="1" applyFill="1" applyBorder="1" applyAlignment="1">
      <alignment horizontal="center" vertical="top"/>
    </xf>
    <xf numFmtId="0" fontId="6" fillId="0" borderId="73" xfId="0" applyFont="1" applyBorder="1" applyAlignment="1">
      <alignment wrapText="1"/>
    </xf>
    <xf numFmtId="0" fontId="2" fillId="0" borderId="59" xfId="0" applyFont="1" applyFill="1" applyBorder="1" applyAlignment="1">
      <alignment horizontal="center" vertical="top"/>
    </xf>
    <xf numFmtId="0" fontId="2" fillId="0" borderId="58" xfId="0" applyFont="1" applyFill="1" applyBorder="1" applyAlignment="1">
      <alignment horizontal="center" vertical="top"/>
    </xf>
    <xf numFmtId="164" fontId="8" fillId="0" borderId="76" xfId="0" applyNumberFormat="1" applyFont="1" applyFill="1" applyBorder="1" applyAlignment="1">
      <alignment horizontal="center" vertical="top"/>
    </xf>
    <xf numFmtId="0" fontId="6" fillId="0" borderId="56" xfId="0" applyFont="1" applyBorder="1" applyAlignment="1">
      <alignment vertical="top" wrapText="1"/>
    </xf>
    <xf numFmtId="0" fontId="6" fillId="0" borderId="32" xfId="0" applyNumberFormat="1" applyFont="1" applyFill="1" applyBorder="1" applyAlignment="1">
      <alignment horizontal="left" vertical="top" wrapText="1"/>
    </xf>
    <xf numFmtId="49" fontId="2" fillId="0" borderId="48" xfId="0" applyNumberFormat="1" applyFont="1" applyBorder="1" applyAlignment="1">
      <alignment horizontal="center" vertical="top"/>
    </xf>
    <xf numFmtId="0" fontId="51" fillId="0" borderId="16" xfId="0" applyFont="1" applyBorder="1" applyAlignment="1">
      <alignment wrapText="1"/>
    </xf>
    <xf numFmtId="0" fontId="17" fillId="0" borderId="15" xfId="0" applyFont="1" applyFill="1" applyBorder="1" applyAlignment="1">
      <alignment horizontal="center" vertical="top"/>
    </xf>
    <xf numFmtId="0" fontId="17" fillId="0" borderId="17" xfId="0" applyFont="1" applyFill="1" applyBorder="1" applyAlignment="1">
      <alignment horizontal="center" vertical="top"/>
    </xf>
    <xf numFmtId="0" fontId="19" fillId="0" borderId="32" xfId="0" applyNumberFormat="1" applyFont="1" applyFill="1" applyBorder="1" applyAlignment="1">
      <alignment horizontal="left" vertical="top" wrapText="1"/>
    </xf>
    <xf numFmtId="0" fontId="17" fillId="0" borderId="32" xfId="0" applyNumberFormat="1" applyFont="1" applyFill="1" applyBorder="1" applyAlignment="1">
      <alignment horizontal="center" vertical="top"/>
    </xf>
    <xf numFmtId="0" fontId="17" fillId="0" borderId="45"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0" fontId="7" fillId="3" borderId="23" xfId="0" applyFont="1" applyFill="1" applyBorder="1" applyAlignment="1">
      <alignment horizontal="left" vertical="top" wrapText="1"/>
    </xf>
    <xf numFmtId="0" fontId="15" fillId="0" borderId="68" xfId="0" applyFont="1" applyBorder="1"/>
    <xf numFmtId="0" fontId="6" fillId="0"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0" fontId="11" fillId="0" borderId="70" xfId="0" applyFont="1" applyBorder="1" applyAlignment="1"/>
    <xf numFmtId="0" fontId="6" fillId="0" borderId="73" xfId="0" applyFont="1" applyFill="1" applyBorder="1" applyAlignment="1">
      <alignment horizontal="center" vertical="top"/>
    </xf>
    <xf numFmtId="164" fontId="7" fillId="4" borderId="46" xfId="0" applyNumberFormat="1" applyFont="1" applyFill="1" applyBorder="1" applyAlignment="1">
      <alignment horizontal="center" vertical="top"/>
    </xf>
    <xf numFmtId="0" fontId="15" fillId="0" borderId="54" xfId="0" applyFont="1" applyBorder="1" applyAlignment="1">
      <alignment wrapText="1"/>
    </xf>
    <xf numFmtId="0" fontId="6" fillId="0" borderId="15" xfId="0" applyFont="1" applyFill="1" applyBorder="1" applyAlignment="1">
      <alignment horizontal="center" vertical="top" wrapText="1"/>
    </xf>
    <xf numFmtId="0" fontId="6" fillId="0" borderId="17" xfId="0" applyFont="1" applyFill="1" applyBorder="1" applyAlignment="1">
      <alignment horizontal="center" vertical="top" wrapText="1"/>
    </xf>
    <xf numFmtId="0" fontId="52" fillId="0" borderId="41" xfId="0" applyFont="1" applyFill="1" applyBorder="1" applyAlignment="1">
      <alignment horizontal="left" vertical="top" wrapText="1"/>
    </xf>
    <xf numFmtId="0" fontId="15" fillId="0" borderId="68" xfId="0" applyFont="1" applyBorder="1" applyAlignment="1">
      <alignment wrapText="1"/>
    </xf>
    <xf numFmtId="0" fontId="19" fillId="0" borderId="33" xfId="0" applyFont="1" applyFill="1" applyBorder="1" applyAlignment="1">
      <alignment horizontal="left" vertical="top" wrapText="1"/>
    </xf>
    <xf numFmtId="49" fontId="20" fillId="2" borderId="41" xfId="0" applyNumberFormat="1" applyFont="1" applyFill="1" applyBorder="1" applyAlignment="1">
      <alignment horizontal="center" vertical="top"/>
    </xf>
    <xf numFmtId="49" fontId="45" fillId="3" borderId="42" xfId="0" applyNumberFormat="1" applyFont="1" applyFill="1" applyBorder="1" applyAlignment="1">
      <alignment horizontal="center" vertical="top"/>
    </xf>
    <xf numFmtId="0" fontId="18" fillId="0" borderId="32" xfId="0" applyFont="1" applyBorder="1" applyAlignment="1">
      <alignment horizontal="center" vertical="top" wrapText="1"/>
    </xf>
    <xf numFmtId="0" fontId="19" fillId="0" borderId="33" xfId="0" applyFont="1" applyFill="1" applyBorder="1" applyAlignment="1">
      <alignment horizontal="left" vertical="top" wrapText="1"/>
    </xf>
    <xf numFmtId="49" fontId="53" fillId="0" borderId="22" xfId="0" applyNumberFormat="1" applyFont="1" applyBorder="1" applyAlignment="1">
      <alignment horizontal="center" vertical="top"/>
    </xf>
    <xf numFmtId="0" fontId="18" fillId="0" borderId="44" xfId="0" applyFont="1" applyBorder="1" applyAlignment="1">
      <alignment horizontal="center" vertical="top" wrapText="1"/>
    </xf>
    <xf numFmtId="0" fontId="54" fillId="4" borderId="44" xfId="0" applyFont="1" applyFill="1" applyBorder="1" applyAlignment="1">
      <alignment horizontal="center" vertical="top"/>
    </xf>
    <xf numFmtId="164" fontId="45" fillId="4" borderId="43" xfId="0" applyNumberFormat="1" applyFont="1" applyFill="1" applyBorder="1" applyAlignment="1">
      <alignment horizontal="center" vertical="top"/>
    </xf>
    <xf numFmtId="164" fontId="45" fillId="4" borderId="32" xfId="0" applyNumberFormat="1" applyFont="1" applyFill="1" applyBorder="1" applyAlignment="1">
      <alignment horizontal="center" vertical="top"/>
    </xf>
    <xf numFmtId="164" fontId="45" fillId="4" borderId="42" xfId="0" applyNumberFormat="1" applyFont="1" applyFill="1" applyBorder="1" applyAlignment="1">
      <alignment horizontal="center" vertical="top"/>
    </xf>
    <xf numFmtId="0" fontId="11" fillId="0" borderId="73" xfId="0" applyFont="1" applyBorder="1" applyAlignment="1">
      <alignment horizontal="left" vertical="top" wrapText="1"/>
    </xf>
    <xf numFmtId="0" fontId="2" fillId="0" borderId="38" xfId="0" applyNumberFormat="1" applyFont="1" applyFill="1" applyBorder="1" applyAlignment="1">
      <alignment horizontal="center" vertical="top"/>
    </xf>
    <xf numFmtId="0" fontId="2" fillId="0" borderId="60" xfId="0" applyNumberFormat="1" applyFont="1" applyFill="1" applyBorder="1" applyAlignment="1">
      <alignment horizontal="center" vertical="top"/>
    </xf>
    <xf numFmtId="0" fontId="2" fillId="0" borderId="76"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0" fillId="0" borderId="0" xfId="0" applyBorder="1" applyAlignment="1">
      <alignment horizontal="right" vertical="top" wrapText="1"/>
    </xf>
    <xf numFmtId="0" fontId="0" fillId="0" borderId="0" xfId="0" applyAlignment="1">
      <alignment vertical="top" wrapText="1"/>
    </xf>
    <xf numFmtId="0" fontId="0" fillId="6" borderId="4" xfId="0" applyFill="1" applyBorder="1" applyAlignment="1">
      <alignment vertical="top" wrapText="1"/>
    </xf>
    <xf numFmtId="0" fontId="0" fillId="6" borderId="23" xfId="0" applyFill="1"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0" fillId="0" borderId="64" xfId="0" applyBorder="1" applyAlignment="1">
      <alignment vertical="top" wrapText="1"/>
    </xf>
    <xf numFmtId="0" fontId="0" fillId="0" borderId="71" xfId="0" applyBorder="1" applyAlignment="1">
      <alignment vertical="top" wrapText="1"/>
    </xf>
    <xf numFmtId="0" fontId="0" fillId="0" borderId="72" xfId="0" applyBorder="1" applyAlignment="1">
      <alignment vertical="top" wrapText="1"/>
    </xf>
    <xf numFmtId="0" fontId="0" fillId="0" borderId="15"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0" fillId="0" borderId="62" xfId="0" applyBorder="1" applyAlignment="1">
      <alignment vertical="top" wrapText="1"/>
    </xf>
    <xf numFmtId="0" fontId="39" fillId="0" borderId="0" xfId="0" applyFont="1" applyAlignment="1">
      <alignment horizontal="center"/>
    </xf>
    <xf numFmtId="0" fontId="0" fillId="0" borderId="0" xfId="0" applyAlignment="1">
      <alignment vertical="top"/>
    </xf>
    <xf numFmtId="0" fontId="0" fillId="0" borderId="0" xfId="0" applyAlignment="1">
      <alignment horizontal="center" vertical="top"/>
    </xf>
    <xf numFmtId="0" fontId="6" fillId="0" borderId="37"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6" fillId="0" borderId="42" xfId="0" applyFont="1" applyFill="1" applyBorder="1" applyAlignment="1">
      <alignment horizontal="justify" vertical="top" wrapText="1"/>
    </xf>
    <xf numFmtId="0" fontId="8" fillId="5" borderId="41"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8" fillId="0" borderId="68" xfId="0" applyFont="1" applyFill="1" applyBorder="1" applyAlignment="1">
      <alignment horizontal="justify" vertical="top" wrapText="1"/>
    </xf>
    <xf numFmtId="0" fontId="9" fillId="0" borderId="37" xfId="0" applyNumberFormat="1" applyFont="1" applyFill="1" applyBorder="1" applyAlignment="1">
      <alignment horizontal="center" vertical="top" wrapText="1"/>
    </xf>
    <xf numFmtId="0" fontId="9" fillId="0" borderId="28" xfId="0" applyNumberFormat="1" applyFont="1" applyFill="1" applyBorder="1" applyAlignment="1">
      <alignment horizontal="center" vertical="top" wrapText="1"/>
    </xf>
    <xf numFmtId="0" fontId="9" fillId="0" borderId="29" xfId="0" applyNumberFormat="1" applyFont="1" applyFill="1" applyBorder="1" applyAlignment="1">
      <alignment horizontal="center" vertical="top" wrapText="1"/>
    </xf>
    <xf numFmtId="0" fontId="6" fillId="0" borderId="33" xfId="0" applyFont="1" applyFill="1" applyBorder="1" applyAlignment="1">
      <alignment horizontal="justify" vertical="top" wrapText="1"/>
    </xf>
    <xf numFmtId="0" fontId="8" fillId="0" borderId="46" xfId="0" applyFont="1" applyFill="1" applyBorder="1" applyAlignment="1">
      <alignment horizontal="justify" vertical="top" wrapText="1"/>
    </xf>
    <xf numFmtId="9" fontId="2" fillId="0" borderId="65"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0" fontId="8" fillId="0" borderId="67" xfId="0" applyFont="1" applyFill="1" applyBorder="1" applyAlignment="1">
      <alignment horizontal="justify" vertical="top" wrapText="1"/>
    </xf>
    <xf numFmtId="9" fontId="2" fillId="0" borderId="28" xfId="0" applyNumberFormat="1" applyFont="1" applyFill="1" applyBorder="1" applyAlignment="1">
      <alignment horizontal="center" vertical="top" wrapText="1"/>
    </xf>
    <xf numFmtId="9" fontId="2" fillId="0" borderId="29" xfId="0" applyNumberFormat="1" applyFont="1" applyFill="1" applyBorder="1" applyAlignment="1">
      <alignment horizontal="center" vertical="top" wrapText="1"/>
    </xf>
    <xf numFmtId="0" fontId="6" fillId="0" borderId="21" xfId="0" applyFont="1" applyFill="1" applyBorder="1" applyAlignment="1">
      <alignment horizontal="justify" vertical="top" wrapText="1"/>
    </xf>
    <xf numFmtId="0" fontId="8" fillId="0" borderId="30" xfId="0" applyFont="1" applyFill="1" applyBorder="1" applyAlignment="1">
      <alignment horizontal="justify" vertical="top" wrapText="1"/>
    </xf>
    <xf numFmtId="0" fontId="8" fillId="0" borderId="43" xfId="0" applyFont="1" applyFill="1" applyBorder="1" applyAlignment="1">
      <alignment horizontal="justify" vertical="top" wrapText="1"/>
    </xf>
    <xf numFmtId="0" fontId="3" fillId="0" borderId="0" xfId="0" applyFont="1" applyBorder="1" applyAlignment="1">
      <alignment vertical="top"/>
    </xf>
    <xf numFmtId="164" fontId="8" fillId="0" borderId="60" xfId="0" applyNumberFormat="1" applyFont="1" applyFill="1" applyBorder="1" applyAlignment="1">
      <alignment horizontal="center" vertical="top"/>
    </xf>
    <xf numFmtId="0" fontId="11" fillId="0" borderId="73" xfId="0" applyFont="1" applyBorder="1" applyAlignment="1">
      <alignment horizontal="left" vertical="top" wrapText="1"/>
    </xf>
    <xf numFmtId="0" fontId="6" fillId="0" borderId="41" xfId="0" applyNumberFormat="1" applyFont="1" applyFill="1" applyBorder="1" applyAlignment="1">
      <alignment horizontal="left" vertical="top" wrapText="1"/>
    </xf>
    <xf numFmtId="0" fontId="24" fillId="0" borderId="36" xfId="0" applyFont="1" applyBorder="1" applyAlignment="1">
      <alignment wrapText="1"/>
    </xf>
    <xf numFmtId="0" fontId="8" fillId="0" borderId="36" xfId="0" applyFont="1" applyFill="1" applyBorder="1" applyAlignment="1">
      <alignment horizontal="justify" vertical="top" wrapText="1"/>
    </xf>
    <xf numFmtId="0" fontId="8" fillId="0" borderId="19" xfId="0" applyFont="1" applyBorder="1" applyAlignment="1">
      <alignment horizontal="center" vertical="top"/>
    </xf>
    <xf numFmtId="164" fontId="15" fillId="0" borderId="57" xfId="0" applyNumberFormat="1" applyFont="1" applyBorder="1" applyAlignment="1">
      <alignment horizontal="center"/>
    </xf>
    <xf numFmtId="164" fontId="15" fillId="0" borderId="40" xfId="0" applyNumberFormat="1" applyFont="1" applyBorder="1" applyAlignment="1">
      <alignment horizontal="center"/>
    </xf>
    <xf numFmtId="0" fontId="11" fillId="0" borderId="6" xfId="0" applyFont="1" applyBorder="1" applyAlignment="1">
      <alignment horizontal="justify" wrapText="1"/>
    </xf>
    <xf numFmtId="0" fontId="11" fillId="0" borderId="41" xfId="0" applyFont="1" applyBorder="1" applyAlignment="1">
      <alignment horizontal="justify" wrapText="1"/>
    </xf>
    <xf numFmtId="0" fontId="8" fillId="0" borderId="53" xfId="0" applyFont="1" applyBorder="1" applyAlignment="1">
      <alignment horizontal="center" vertical="top"/>
    </xf>
    <xf numFmtId="0" fontId="10" fillId="0" borderId="29" xfId="0" applyFont="1" applyFill="1" applyBorder="1" applyAlignment="1">
      <alignment horizontal="center" vertical="top"/>
    </xf>
    <xf numFmtId="49" fontId="55" fillId="2" borderId="36" xfId="0" applyNumberFormat="1" applyFont="1" applyFill="1" applyBorder="1" applyAlignment="1">
      <alignment horizontal="center" vertical="top"/>
    </xf>
    <xf numFmtId="49" fontId="6" fillId="0" borderId="29" xfId="0" applyNumberFormat="1" applyFont="1" applyFill="1" applyBorder="1" applyAlignment="1">
      <alignment vertical="center" wrapText="1"/>
    </xf>
    <xf numFmtId="0" fontId="8" fillId="0" borderId="28" xfId="0" applyFont="1" applyFill="1" applyBorder="1" applyAlignment="1">
      <alignment horizontal="left" vertical="top" wrapText="1"/>
    </xf>
    <xf numFmtId="164" fontId="7" fillId="3" borderId="44" xfId="0" applyNumberFormat="1" applyFont="1" applyFill="1" applyBorder="1" applyAlignment="1">
      <alignment horizontal="center" vertical="top"/>
    </xf>
    <xf numFmtId="49" fontId="32" fillId="6" borderId="3" xfId="0" applyNumberFormat="1" applyFont="1" applyFill="1" applyBorder="1" applyAlignment="1">
      <alignment horizontal="center" vertical="top"/>
    </xf>
    <xf numFmtId="49" fontId="32" fillId="5" borderId="0" xfId="0" applyNumberFormat="1" applyFont="1" applyFill="1" applyBorder="1" applyAlignment="1">
      <alignment horizontal="center" vertical="top"/>
    </xf>
    <xf numFmtId="49" fontId="7" fillId="5" borderId="0" xfId="0" applyNumberFormat="1" applyFont="1" applyFill="1" applyBorder="1" applyAlignment="1">
      <alignment horizontal="right" vertical="top"/>
    </xf>
    <xf numFmtId="164" fontId="7" fillId="5" borderId="0" xfId="0" applyNumberFormat="1" applyFont="1" applyFill="1" applyBorder="1" applyAlignment="1">
      <alignment horizontal="center" vertical="top"/>
    </xf>
    <xf numFmtId="0" fontId="2" fillId="5" borderId="0" xfId="0" applyFont="1" applyFill="1" applyBorder="1" applyAlignment="1">
      <alignment horizontal="center" vertical="top"/>
    </xf>
    <xf numFmtId="0" fontId="2" fillId="5" borderId="0" xfId="0" applyFont="1" applyFill="1" applyBorder="1" applyAlignment="1">
      <alignment vertical="top"/>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6" fillId="0" borderId="0" xfId="0" applyFont="1" applyAlignment="1">
      <alignment vertical="top"/>
    </xf>
    <xf numFmtId="0" fontId="6" fillId="0" borderId="0" xfId="0" applyFont="1" applyBorder="1" applyAlignment="1">
      <alignment vertical="top"/>
    </xf>
    <xf numFmtId="164" fontId="8" fillId="0" borderId="54" xfId="0" applyNumberFormat="1" applyFont="1" applyBorder="1" applyAlignment="1">
      <alignment horizontal="center" vertical="center"/>
    </xf>
    <xf numFmtId="164" fontId="8" fillId="0" borderId="27" xfId="0" applyNumberFormat="1" applyFont="1" applyBorder="1" applyAlignment="1">
      <alignment horizontal="center" vertical="center"/>
    </xf>
    <xf numFmtId="0" fontId="6" fillId="5" borderId="16" xfId="0" applyFont="1" applyFill="1" applyBorder="1" applyAlignment="1">
      <alignment horizontal="left" vertical="top" wrapText="1"/>
    </xf>
    <xf numFmtId="164" fontId="8" fillId="0" borderId="61" xfId="0" applyNumberFormat="1" applyFont="1" applyBorder="1" applyAlignment="1">
      <alignment horizontal="center" vertical="center"/>
    </xf>
    <xf numFmtId="164" fontId="8" fillId="0" borderId="7" xfId="0" applyNumberFormat="1" applyFont="1" applyBorder="1" applyAlignment="1">
      <alignment horizontal="center" vertical="center"/>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0" fontId="6" fillId="0" borderId="63" xfId="0" applyFont="1" applyFill="1" applyBorder="1" applyAlignment="1">
      <alignment horizontal="left" vertical="top" wrapText="1"/>
    </xf>
    <xf numFmtId="0" fontId="6" fillId="0" borderId="38" xfId="0" applyFont="1" applyFill="1" applyBorder="1" applyAlignment="1">
      <alignment horizontal="center" vertical="top" wrapText="1"/>
    </xf>
    <xf numFmtId="0" fontId="6" fillId="0" borderId="76" xfId="0" applyFont="1" applyFill="1" applyBorder="1" applyAlignment="1">
      <alignment horizontal="center" vertical="top" wrapText="1"/>
    </xf>
    <xf numFmtId="164" fontId="7" fillId="4" borderId="55" xfId="0" applyNumberFormat="1" applyFont="1" applyFill="1" applyBorder="1" applyAlignment="1">
      <alignment horizontal="center" vertical="center"/>
    </xf>
    <xf numFmtId="0" fontId="6" fillId="0" borderId="14" xfId="0" applyFont="1" applyBorder="1" applyAlignment="1">
      <alignment vertical="top"/>
    </xf>
    <xf numFmtId="0" fontId="2" fillId="0" borderId="1" xfId="0" applyFont="1" applyBorder="1" applyAlignment="1">
      <alignment vertical="top"/>
    </xf>
    <xf numFmtId="0" fontId="2" fillId="0" borderId="2" xfId="0" applyFont="1" applyBorder="1" applyAlignment="1">
      <alignment vertical="top"/>
    </xf>
    <xf numFmtId="0" fontId="6" fillId="0" borderId="77" xfId="0" applyFont="1" applyFill="1" applyBorder="1" applyAlignment="1">
      <alignment horizontal="left" vertical="top" wrapText="1"/>
    </xf>
    <xf numFmtId="164" fontId="8" fillId="0" borderId="18" xfId="0" applyNumberFormat="1" applyFont="1" applyFill="1" applyBorder="1" applyAlignment="1">
      <alignment horizontal="center" vertical="center"/>
    </xf>
    <xf numFmtId="0" fontId="6" fillId="0" borderId="16" xfId="0" applyFont="1" applyFill="1" applyBorder="1" applyAlignment="1">
      <alignment vertical="top" wrapText="1"/>
    </xf>
    <xf numFmtId="0" fontId="6" fillId="0" borderId="49" xfId="0" applyFont="1" applyFill="1" applyBorder="1" applyAlignment="1">
      <alignment horizontal="left" vertical="top" wrapText="1"/>
    </xf>
    <xf numFmtId="164" fontId="8" fillId="0" borderId="61"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0" fontId="8" fillId="0" borderId="6" xfId="0" applyFont="1" applyFill="1" applyBorder="1" applyAlignment="1">
      <alignment vertical="top" wrapText="1"/>
    </xf>
    <xf numFmtId="49" fontId="7" fillId="2" borderId="41" xfId="0" applyNumberFormat="1" applyFont="1" applyFill="1" applyBorder="1" applyAlignment="1">
      <alignment vertical="top"/>
    </xf>
    <xf numFmtId="49" fontId="7" fillId="3" borderId="42" xfId="0" applyNumberFormat="1" applyFont="1" applyFill="1" applyBorder="1" applyAlignment="1">
      <alignment vertical="top"/>
    </xf>
    <xf numFmtId="0" fontId="6" fillId="0" borderId="47" xfId="0" applyFont="1" applyFill="1" applyBorder="1" applyAlignment="1">
      <alignment horizontal="left" vertical="top" wrapText="1"/>
    </xf>
    <xf numFmtId="0" fontId="10" fillId="4" borderId="13" xfId="0" applyFont="1" applyFill="1" applyBorder="1" applyAlignment="1">
      <alignment vertical="top"/>
    </xf>
    <xf numFmtId="164" fontId="7" fillId="4" borderId="55" xfId="0" applyNumberFormat="1" applyFont="1" applyFill="1" applyBorder="1" applyAlignment="1">
      <alignmen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24" fillId="0" borderId="54" xfId="0" applyFont="1" applyBorder="1" applyAlignment="1">
      <alignment vertical="top" wrapText="1"/>
    </xf>
    <xf numFmtId="0" fontId="19" fillId="0" borderId="17" xfId="0" applyFont="1" applyFill="1" applyBorder="1" applyAlignment="1">
      <alignment vertical="top" wrapText="1"/>
    </xf>
    <xf numFmtId="0" fontId="11" fillId="0" borderId="46" xfId="0" applyFont="1" applyBorder="1" applyAlignment="1">
      <alignment vertical="top" wrapText="1"/>
    </xf>
    <xf numFmtId="0" fontId="6" fillId="0" borderId="42" xfId="0" applyFont="1" applyFill="1" applyBorder="1" applyAlignment="1">
      <alignment vertical="top" wrapText="1"/>
    </xf>
    <xf numFmtId="0" fontId="19" fillId="0" borderId="47" xfId="0" applyFont="1" applyFill="1" applyBorder="1" applyAlignment="1">
      <alignment vertical="top" wrapText="1"/>
    </xf>
    <xf numFmtId="0" fontId="8" fillId="0" borderId="68" xfId="0" applyFont="1" applyFill="1" applyBorder="1" applyAlignment="1">
      <alignment horizontal="center" vertical="top" wrapText="1"/>
    </xf>
    <xf numFmtId="164" fontId="8" fillId="0" borderId="28" xfId="0" applyNumberFormat="1" applyFont="1" applyFill="1" applyBorder="1" applyAlignment="1">
      <alignment horizontal="center" vertical="center"/>
    </xf>
    <xf numFmtId="164" fontId="8" fillId="0" borderId="69" xfId="0" applyNumberFormat="1" applyFont="1" applyFill="1" applyBorder="1" applyAlignment="1">
      <alignment horizontal="center" vertical="center"/>
    </xf>
    <xf numFmtId="164" fontId="8" fillId="0" borderId="37" xfId="0" applyNumberFormat="1" applyFont="1" applyFill="1" applyBorder="1" applyAlignment="1">
      <alignment horizontal="center" vertical="center"/>
    </xf>
    <xf numFmtId="164" fontId="8" fillId="5" borderId="69" xfId="0" applyNumberFormat="1" applyFont="1" applyFill="1" applyBorder="1" applyAlignment="1">
      <alignment horizontal="center" vertical="center" wrapText="1"/>
    </xf>
    <xf numFmtId="0" fontId="6" fillId="0" borderId="67" xfId="0" applyFont="1" applyFill="1" applyBorder="1" applyAlignment="1">
      <alignment vertical="top" wrapText="1"/>
    </xf>
    <xf numFmtId="0" fontId="6" fillId="0" borderId="17" xfId="0" applyFont="1" applyFill="1" applyBorder="1" applyAlignment="1">
      <alignment vertical="top" wrapText="1"/>
    </xf>
    <xf numFmtId="164" fontId="8" fillId="0" borderId="32" xfId="0" applyNumberFormat="1" applyFont="1" applyFill="1" applyBorder="1" applyAlignment="1">
      <alignment horizontal="center" vertical="center"/>
    </xf>
    <xf numFmtId="164" fontId="8" fillId="0" borderId="45" xfId="0" applyNumberFormat="1" applyFont="1" applyFill="1" applyBorder="1" applyAlignment="1">
      <alignment horizontal="center" vertical="center"/>
    </xf>
    <xf numFmtId="164" fontId="8" fillId="0" borderId="42" xfId="0" applyNumberFormat="1" applyFont="1" applyFill="1" applyBorder="1" applyAlignment="1">
      <alignment horizontal="center" vertical="center"/>
    </xf>
    <xf numFmtId="0" fontId="6" fillId="0" borderId="0" xfId="0" applyFont="1" applyFill="1" applyBorder="1" applyAlignment="1">
      <alignment vertical="top" wrapText="1"/>
    </xf>
    <xf numFmtId="0" fontId="6" fillId="0" borderId="21" xfId="0" applyFont="1" applyFill="1" applyBorder="1" applyAlignment="1">
      <alignment vertical="top" wrapText="1"/>
    </xf>
    <xf numFmtId="0" fontId="10" fillId="4" borderId="44" xfId="0" applyFont="1" applyFill="1" applyBorder="1" applyAlignment="1">
      <alignment vertical="top"/>
    </xf>
    <xf numFmtId="164" fontId="7" fillId="4" borderId="46" xfId="0" applyNumberFormat="1" applyFont="1" applyFill="1" applyBorder="1" applyAlignment="1">
      <alignment horizontal="center" vertical="center"/>
    </xf>
    <xf numFmtId="164" fontId="7" fillId="4" borderId="42" xfId="0" applyNumberFormat="1" applyFont="1" applyFill="1" applyBorder="1" applyAlignment="1">
      <alignment horizontal="center" vertical="center"/>
    </xf>
    <xf numFmtId="164" fontId="7" fillId="4" borderId="44" xfId="0" applyNumberFormat="1" applyFont="1" applyFill="1" applyBorder="1" applyAlignment="1">
      <alignment horizontal="center" vertical="center" wrapText="1"/>
    </xf>
    <xf numFmtId="0" fontId="17" fillId="3" borderId="24" xfId="0" applyFont="1" applyFill="1" applyBorder="1" applyAlignment="1">
      <alignment horizontal="center" vertical="top" wrapText="1"/>
    </xf>
    <xf numFmtId="0" fontId="17" fillId="3" borderId="25" xfId="0" applyFont="1" applyFill="1" applyBorder="1" applyAlignment="1">
      <alignment horizontal="center" vertical="top" wrapText="1"/>
    </xf>
    <xf numFmtId="49" fontId="7" fillId="0" borderId="54" xfId="0" applyNumberFormat="1" applyFont="1" applyFill="1" applyBorder="1" applyAlignment="1">
      <alignment horizontal="center" vertical="top"/>
    </xf>
    <xf numFmtId="49" fontId="7" fillId="0" borderId="15"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4" fillId="0" borderId="16" xfId="0" applyFont="1" applyFill="1" applyBorder="1" applyAlignment="1">
      <alignment horizontal="left" vertical="top" wrapText="1"/>
    </xf>
    <xf numFmtId="49" fontId="24" fillId="0" borderId="15" xfId="0" applyNumberFormat="1" applyFont="1" applyFill="1" applyBorder="1" applyAlignment="1">
      <alignment horizontal="center" vertical="top"/>
    </xf>
    <xf numFmtId="49" fontId="24" fillId="0" borderId="17" xfId="0" applyNumberFormat="1" applyFont="1" applyFill="1" applyBorder="1" applyAlignment="1">
      <alignment horizontal="center" vertical="top"/>
    </xf>
    <xf numFmtId="49" fontId="7" fillId="0" borderId="55"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10" fillId="0" borderId="50" xfId="0" applyFont="1" applyFill="1" applyBorder="1" applyAlignment="1">
      <alignment horizontal="center" vertical="top"/>
    </xf>
    <xf numFmtId="164" fontId="7" fillId="0" borderId="14" xfId="0" applyNumberFormat="1" applyFont="1" applyFill="1" applyBorder="1" applyAlignment="1">
      <alignment horizontal="center" vertical="top"/>
    </xf>
    <xf numFmtId="0" fontId="8" fillId="0" borderId="68" xfId="0" applyFont="1" applyFill="1" applyBorder="1" applyAlignment="1">
      <alignment horizontal="left" vertical="top" wrapText="1"/>
    </xf>
    <xf numFmtId="1" fontId="2" fillId="0" borderId="37" xfId="0" applyNumberFormat="1" applyFont="1" applyFill="1" applyBorder="1" applyAlignment="1">
      <alignment horizontal="center" vertical="top"/>
    </xf>
    <xf numFmtId="9" fontId="2" fillId="0" borderId="77" xfId="0" applyNumberFormat="1" applyFont="1" applyFill="1" applyBorder="1" applyAlignment="1">
      <alignment horizontal="center" vertical="top"/>
    </xf>
    <xf numFmtId="49" fontId="7" fillId="0" borderId="61" xfId="0" applyNumberFormat="1" applyFont="1" applyFill="1" applyBorder="1" applyAlignment="1">
      <alignment horizontal="center" vertical="top"/>
    </xf>
    <xf numFmtId="49" fontId="7" fillId="0" borderId="20" xfId="0" applyNumberFormat="1" applyFont="1" applyFill="1" applyBorder="1" applyAlignment="1">
      <alignment horizontal="center" vertical="top"/>
    </xf>
    <xf numFmtId="49" fontId="2" fillId="0" borderId="57" xfId="0" applyNumberFormat="1" applyFont="1" applyFill="1" applyBorder="1" applyAlignment="1">
      <alignment horizontal="center" vertical="top"/>
    </xf>
    <xf numFmtId="164" fontId="8" fillId="0" borderId="72" xfId="0" applyNumberFormat="1" applyFont="1" applyFill="1" applyBorder="1" applyAlignment="1">
      <alignment horizontal="center" vertical="top"/>
    </xf>
    <xf numFmtId="0" fontId="8" fillId="0" borderId="61" xfId="0" applyFont="1" applyFill="1" applyBorder="1" applyAlignment="1">
      <alignment horizontal="left" vertical="top" wrapText="1"/>
    </xf>
    <xf numFmtId="1" fontId="2" fillId="0" borderId="7" xfId="0" applyNumberFormat="1" applyFont="1" applyFill="1" applyBorder="1" applyAlignment="1">
      <alignment horizontal="center" vertical="top"/>
    </xf>
    <xf numFmtId="9" fontId="2" fillId="0" borderId="49"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164" fontId="7" fillId="0" borderId="74" xfId="0" applyNumberFormat="1" applyFont="1" applyFill="1" applyBorder="1" applyAlignment="1">
      <alignment horizontal="center" vertical="top"/>
    </xf>
    <xf numFmtId="164" fontId="8" fillId="0" borderId="74" xfId="0" applyNumberFormat="1" applyFont="1" applyFill="1" applyBorder="1" applyAlignment="1">
      <alignment horizontal="center" vertical="top"/>
    </xf>
    <xf numFmtId="164" fontId="8" fillId="0" borderId="11" xfId="0" applyNumberFormat="1" applyFont="1" applyFill="1" applyBorder="1" applyAlignment="1">
      <alignment horizontal="center" vertical="top"/>
    </xf>
    <xf numFmtId="9" fontId="2" fillId="0" borderId="7" xfId="0" applyNumberFormat="1" applyFont="1" applyFill="1" applyBorder="1" applyAlignment="1">
      <alignment horizontal="center" vertical="top"/>
    </xf>
    <xf numFmtId="164" fontId="7" fillId="0" borderId="40" xfId="0" applyNumberFormat="1" applyFont="1" applyFill="1" applyBorder="1" applyAlignment="1">
      <alignment horizontal="center" vertical="top"/>
    </xf>
    <xf numFmtId="164" fontId="7" fillId="0" borderId="55" xfId="0" applyNumberFormat="1" applyFont="1" applyFill="1" applyBorder="1" applyAlignment="1">
      <alignment horizontal="center" vertical="top"/>
    </xf>
    <xf numFmtId="0" fontId="8" fillId="0" borderId="46" xfId="0" applyFont="1" applyFill="1" applyBorder="1" applyAlignment="1">
      <alignment horizontal="left" vertical="top" wrapText="1"/>
    </xf>
    <xf numFmtId="9" fontId="2" fillId="0" borderId="32" xfId="0" applyNumberFormat="1" applyFont="1" applyFill="1" applyBorder="1" applyAlignment="1">
      <alignment horizontal="center" vertical="top" wrapText="1"/>
    </xf>
    <xf numFmtId="9" fontId="29" fillId="0" borderId="47" xfId="0" applyNumberFormat="1" applyFont="1" applyFill="1" applyBorder="1" applyAlignment="1">
      <alignment horizontal="center" vertical="top" wrapText="1"/>
    </xf>
    <xf numFmtId="1" fontId="8" fillId="0" borderId="16" xfId="0" applyNumberFormat="1" applyFont="1" applyFill="1" applyBorder="1" applyAlignment="1">
      <alignment horizontal="left" vertical="top"/>
    </xf>
    <xf numFmtId="49" fontId="8" fillId="0" borderId="15" xfId="0" applyNumberFormat="1" applyFont="1" applyFill="1" applyBorder="1" applyAlignment="1">
      <alignment horizontal="center" vertical="top"/>
    </xf>
    <xf numFmtId="49" fontId="8" fillId="0" borderId="17" xfId="0" applyNumberFormat="1" applyFont="1" applyFill="1" applyBorder="1" applyAlignment="1">
      <alignment horizontal="center" vertical="top"/>
    </xf>
    <xf numFmtId="9" fontId="8" fillId="0" borderId="63" xfId="0" applyNumberFormat="1" applyFont="1" applyFill="1" applyBorder="1" applyAlignment="1">
      <alignment horizontal="left" vertical="top"/>
    </xf>
    <xf numFmtId="49" fontId="8" fillId="0" borderId="59" xfId="0" applyNumberFormat="1" applyFont="1" applyFill="1" applyBorder="1" applyAlignment="1">
      <alignment horizontal="center" vertical="top"/>
    </xf>
    <xf numFmtId="49" fontId="8" fillId="0" borderId="58" xfId="0" applyNumberFormat="1" applyFont="1" applyFill="1" applyBorder="1" applyAlignment="1">
      <alignment horizontal="center" vertical="top"/>
    </xf>
    <xf numFmtId="9" fontId="8" fillId="0" borderId="41" xfId="0" applyNumberFormat="1" applyFont="1" applyFill="1" applyBorder="1" applyAlignment="1">
      <alignment horizontal="left" vertical="top" wrapText="1"/>
    </xf>
    <xf numFmtId="49" fontId="8" fillId="0" borderId="32" xfId="0" applyNumberFormat="1" applyFont="1" applyFill="1" applyBorder="1" applyAlignment="1">
      <alignment horizontal="center" vertical="top"/>
    </xf>
    <xf numFmtId="49" fontId="8" fillId="0" borderId="33" xfId="0" applyNumberFormat="1" applyFont="1" applyFill="1" applyBorder="1" applyAlignment="1">
      <alignment horizontal="center" vertical="top"/>
    </xf>
    <xf numFmtId="1" fontId="8" fillId="0" borderId="36" xfId="0" applyNumberFormat="1" applyFont="1" applyFill="1" applyBorder="1" applyAlignment="1">
      <alignment horizontal="left" vertical="top" wrapText="1"/>
    </xf>
    <xf numFmtId="49" fontId="8" fillId="0" borderId="21" xfId="0" applyNumberFormat="1" applyFont="1" applyFill="1" applyBorder="1" applyAlignment="1">
      <alignment horizontal="center" vertical="top"/>
    </xf>
    <xf numFmtId="0" fontId="6" fillId="0" borderId="77" xfId="0" applyFont="1" applyFill="1" applyBorder="1" applyAlignment="1">
      <alignment vertical="top" wrapText="1"/>
    </xf>
    <xf numFmtId="49" fontId="2" fillId="0" borderId="66" xfId="0" applyNumberFormat="1" applyFont="1" applyBorder="1" applyAlignment="1">
      <alignment horizontal="center" vertical="top" wrapText="1"/>
    </xf>
    <xf numFmtId="0" fontId="24" fillId="0" borderId="36" xfId="0" applyFont="1" applyFill="1" applyBorder="1" applyAlignment="1">
      <alignment horizontal="left" vertical="top" wrapText="1"/>
    </xf>
    <xf numFmtId="0" fontId="11" fillId="0" borderId="47" xfId="0" applyFont="1" applyBorder="1" applyAlignment="1">
      <alignment vertical="top" wrapText="1"/>
    </xf>
    <xf numFmtId="0" fontId="24" fillId="0" borderId="41" xfId="0" applyFont="1" applyFill="1" applyBorder="1" applyAlignment="1">
      <alignment horizontal="left" vertical="top" wrapText="1"/>
    </xf>
    <xf numFmtId="49" fontId="7" fillId="3" borderId="34" xfId="0" applyNumberFormat="1" applyFont="1" applyFill="1" applyBorder="1" applyAlignment="1">
      <alignment horizontal="left" vertical="top"/>
    </xf>
    <xf numFmtId="0" fontId="20" fillId="0" borderId="67" xfId="0" applyFont="1" applyFill="1" applyBorder="1" applyAlignment="1">
      <alignment horizontal="left" vertical="top" wrapText="1"/>
    </xf>
    <xf numFmtId="49" fontId="17" fillId="0" borderId="28" xfId="0" applyNumberFormat="1" applyFont="1" applyFill="1" applyBorder="1" applyAlignment="1">
      <alignment horizontal="center" vertical="top"/>
    </xf>
    <xf numFmtId="49" fontId="17" fillId="0" borderId="29" xfId="0" applyNumberFormat="1" applyFont="1" applyFill="1" applyBorder="1" applyAlignment="1">
      <alignment horizontal="center" vertical="top"/>
    </xf>
    <xf numFmtId="0" fontId="18" fillId="0" borderId="43" xfId="0" applyFont="1" applyFill="1" applyBorder="1" applyAlignment="1">
      <alignment horizontal="left" vertical="top" wrapText="1"/>
    </xf>
    <xf numFmtId="49" fontId="17" fillId="0" borderId="32" xfId="0" applyNumberFormat="1" applyFont="1" applyFill="1" applyBorder="1" applyAlignment="1">
      <alignment horizontal="center" vertical="top"/>
    </xf>
    <xf numFmtId="49" fontId="17" fillId="0" borderId="33" xfId="0" applyNumberFormat="1" applyFont="1" applyFill="1" applyBorder="1" applyAlignment="1">
      <alignment horizontal="center" vertical="top"/>
    </xf>
    <xf numFmtId="0" fontId="8" fillId="0" borderId="16" xfId="0" applyFont="1" applyFill="1" applyBorder="1" applyAlignment="1">
      <alignment horizontal="left" vertical="top" wrapText="1"/>
    </xf>
    <xf numFmtId="49" fontId="2" fillId="0" borderId="49" xfId="0" applyNumberFormat="1" applyFont="1" applyBorder="1" applyAlignment="1">
      <alignment horizontal="center" vertical="top" wrapText="1"/>
    </xf>
    <xf numFmtId="0" fontId="8" fillId="0" borderId="73" xfId="0" applyFont="1" applyFill="1" applyBorder="1" applyAlignment="1">
      <alignment horizontal="left" vertical="top" wrapText="1"/>
    </xf>
    <xf numFmtId="164" fontId="7" fillId="4" borderId="75" xfId="0" applyNumberFormat="1" applyFont="1" applyFill="1" applyBorder="1" applyAlignment="1">
      <alignment horizontal="center" vertical="center"/>
    </xf>
    <xf numFmtId="164" fontId="7" fillId="4" borderId="61" xfId="0" applyNumberFormat="1" applyFont="1" applyFill="1" applyBorder="1" applyAlignment="1">
      <alignment horizontal="center" vertical="center"/>
    </xf>
    <xf numFmtId="0" fontId="8" fillId="0" borderId="36" xfId="0" applyFont="1" applyFill="1" applyBorder="1" applyAlignment="1">
      <alignment horizontal="left" vertical="top" wrapText="1"/>
    </xf>
    <xf numFmtId="0" fontId="15" fillId="0" borderId="77" xfId="0" applyFont="1" applyFill="1" applyBorder="1" applyAlignment="1">
      <alignment vertical="top" wrapText="1"/>
    </xf>
    <xf numFmtId="49" fontId="2" fillId="0" borderId="48" xfId="0" applyNumberFormat="1" applyFont="1" applyBorder="1" applyAlignment="1">
      <alignment horizontal="center" vertical="top" wrapText="1"/>
    </xf>
    <xf numFmtId="0" fontId="15" fillId="0" borderId="49" xfId="0" applyFont="1" applyFill="1" applyBorder="1" applyAlignment="1">
      <alignment vertical="top" wrapText="1"/>
    </xf>
    <xf numFmtId="164" fontId="20" fillId="0" borderId="0" xfId="0" applyNumberFormat="1" applyFont="1" applyFill="1" applyBorder="1" applyAlignment="1">
      <alignment horizontal="center" vertical="top"/>
    </xf>
    <xf numFmtId="164" fontId="20" fillId="0" borderId="19" xfId="0" applyNumberFormat="1" applyFont="1" applyFill="1" applyBorder="1" applyAlignment="1">
      <alignment horizontal="center" vertical="top"/>
    </xf>
    <xf numFmtId="0" fontId="15" fillId="0" borderId="6" xfId="0" applyFont="1" applyBorder="1" applyAlignment="1">
      <alignment wrapText="1"/>
    </xf>
    <xf numFmtId="49" fontId="2" fillId="0" borderId="20" xfId="0" applyNumberFormat="1" applyFont="1" applyFill="1" applyBorder="1" applyAlignment="1">
      <alignment horizontal="center" vertical="top" wrapText="1"/>
    </xf>
    <xf numFmtId="0" fontId="6" fillId="0" borderId="49" xfId="0" applyFont="1" applyFill="1" applyBorder="1" applyAlignment="1">
      <alignment vertical="top" wrapText="1"/>
    </xf>
    <xf numFmtId="164" fontId="20" fillId="0" borderId="61" xfId="0" applyNumberFormat="1" applyFont="1" applyFill="1" applyBorder="1" applyAlignment="1">
      <alignment horizontal="center" vertical="center"/>
    </xf>
    <xf numFmtId="0" fontId="2" fillId="0" borderId="38" xfId="0" applyFont="1" applyFill="1" applyBorder="1" applyAlignment="1">
      <alignment horizontal="center" vertical="top" wrapText="1"/>
    </xf>
    <xf numFmtId="164" fontId="7" fillId="0" borderId="55" xfId="0" applyNumberFormat="1" applyFont="1" applyFill="1" applyBorder="1" applyAlignment="1">
      <alignment horizontal="center" vertical="center"/>
    </xf>
    <xf numFmtId="0" fontId="9" fillId="0" borderId="32" xfId="0" applyNumberFormat="1" applyFont="1" applyFill="1" applyBorder="1" applyAlignment="1">
      <alignment horizontal="center" vertical="top" wrapText="1"/>
    </xf>
    <xf numFmtId="164" fontId="7" fillId="0" borderId="18" xfId="0" applyNumberFormat="1" applyFont="1" applyFill="1" applyBorder="1" applyAlignment="1">
      <alignment horizontal="center" vertical="top"/>
    </xf>
    <xf numFmtId="0" fontId="8" fillId="0" borderId="26" xfId="0" applyFont="1" applyFill="1" applyBorder="1" applyAlignment="1">
      <alignment horizontal="left" vertical="top" wrapText="1"/>
    </xf>
    <xf numFmtId="164" fontId="8" fillId="0" borderId="7" xfId="0" applyNumberFormat="1" applyFont="1" applyFill="1" applyBorder="1" applyAlignment="1">
      <alignment horizontal="center" vertical="top"/>
    </xf>
    <xf numFmtId="0" fontId="8" fillId="0" borderId="39" xfId="0" applyFont="1" applyFill="1" applyBorder="1" applyAlignment="1">
      <alignment horizontal="left" vertical="top" wrapText="1"/>
    </xf>
    <xf numFmtId="0" fontId="10" fillId="4" borderId="80" xfId="0" applyFont="1" applyFill="1" applyBorder="1" applyAlignment="1">
      <alignment horizontal="center" vertical="top"/>
    </xf>
    <xf numFmtId="164" fontId="7" fillId="4" borderId="74" xfId="0" applyNumberFormat="1" applyFont="1" applyFill="1" applyBorder="1" applyAlignment="1">
      <alignment horizontal="center" vertical="top"/>
    </xf>
    <xf numFmtId="164" fontId="7" fillId="4" borderId="8"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6" fillId="0" borderId="37" xfId="0" applyFont="1" applyFill="1" applyBorder="1" applyAlignment="1">
      <alignment vertical="top" wrapText="1"/>
    </xf>
    <xf numFmtId="0" fontId="6" fillId="4" borderId="5" xfId="0" applyFont="1" applyFill="1" applyBorder="1" applyAlignment="1">
      <alignment horizontal="center" vertical="top"/>
    </xf>
    <xf numFmtId="164" fontId="8" fillId="4" borderId="18" xfId="0" applyNumberFormat="1" applyFont="1" applyFill="1" applyBorder="1" applyAlignment="1">
      <alignment horizontal="center" vertical="top"/>
    </xf>
    <xf numFmtId="164" fontId="7" fillId="4" borderId="27" xfId="0" applyNumberFormat="1" applyFont="1" applyFill="1" applyBorder="1" applyAlignment="1">
      <alignment horizontal="center" vertical="top"/>
    </xf>
    <xf numFmtId="164" fontId="7" fillId="4" borderId="15" xfId="0" applyNumberFormat="1" applyFont="1" applyFill="1" applyBorder="1" applyAlignment="1">
      <alignment horizontal="center" vertical="top"/>
    </xf>
    <xf numFmtId="164" fontId="24" fillId="4" borderId="5" xfId="0" applyNumberFormat="1" applyFont="1" applyFill="1" applyBorder="1" applyAlignment="1">
      <alignment horizontal="center" vertical="top"/>
    </xf>
    <xf numFmtId="49" fontId="29" fillId="0" borderId="28" xfId="0" applyNumberFormat="1" applyFont="1" applyFill="1" applyBorder="1" applyAlignment="1">
      <alignment horizontal="center" vertical="top"/>
    </xf>
    <xf numFmtId="49" fontId="29" fillId="0" borderId="29" xfId="0" applyNumberFormat="1" applyFont="1" applyFill="1" applyBorder="1" applyAlignment="1">
      <alignment horizontal="center" vertical="top"/>
    </xf>
    <xf numFmtId="49" fontId="29" fillId="0" borderId="32" xfId="0" applyNumberFormat="1" applyFont="1" applyFill="1" applyBorder="1" applyAlignment="1">
      <alignment horizontal="center" vertical="top"/>
    </xf>
    <xf numFmtId="49" fontId="29" fillId="0" borderId="33" xfId="0" applyNumberFormat="1" applyFont="1" applyFill="1" applyBorder="1" applyAlignment="1">
      <alignment horizontal="center" vertical="top"/>
    </xf>
    <xf numFmtId="0" fontId="6" fillId="0" borderId="40" xfId="0" applyFont="1" applyFill="1" applyBorder="1" applyAlignment="1">
      <alignment vertical="top" wrapText="1"/>
    </xf>
    <xf numFmtId="49" fontId="9" fillId="0" borderId="57" xfId="0" applyNumberFormat="1" applyFont="1" applyBorder="1" applyAlignment="1">
      <alignment horizontal="center" vertical="top"/>
    </xf>
    <xf numFmtId="0" fontId="8" fillId="0" borderId="66" xfId="0" applyFont="1" applyFill="1" applyBorder="1" applyAlignment="1">
      <alignment horizontal="center" vertical="top"/>
    </xf>
    <xf numFmtId="164" fontId="8" fillId="0" borderId="73" xfId="0" applyNumberFormat="1" applyFont="1" applyFill="1" applyBorder="1" applyAlignment="1">
      <alignment horizontal="center" vertical="top"/>
    </xf>
    <xf numFmtId="164" fontId="7" fillId="0" borderId="39" xfId="0" applyNumberFormat="1" applyFont="1" applyFill="1" applyBorder="1" applyAlignment="1">
      <alignment horizontal="center" vertical="top"/>
    </xf>
    <xf numFmtId="0" fontId="20" fillId="0" borderId="30" xfId="0" applyFont="1" applyFill="1" applyBorder="1" applyAlignment="1">
      <alignment horizontal="left" vertical="top" wrapText="1"/>
    </xf>
    <xf numFmtId="49" fontId="17" fillId="0" borderId="20" xfId="0" applyNumberFormat="1" applyFont="1" applyFill="1" applyBorder="1" applyAlignment="1">
      <alignment horizontal="center" vertical="top"/>
    </xf>
    <xf numFmtId="49" fontId="17" fillId="0" borderId="21" xfId="0" applyNumberFormat="1" applyFont="1" applyFill="1" applyBorder="1" applyAlignment="1">
      <alignment horizontal="center" vertical="top"/>
    </xf>
    <xf numFmtId="49" fontId="7" fillId="3" borderId="35" xfId="0" applyNumberFormat="1" applyFont="1" applyFill="1" applyBorder="1" applyAlignment="1">
      <alignment horizontal="right" vertical="top"/>
    </xf>
    <xf numFmtId="49" fontId="37" fillId="3" borderId="24" xfId="0" applyNumberFormat="1" applyFont="1" applyFill="1" applyBorder="1" applyAlignment="1">
      <alignment horizontal="left" vertical="top"/>
    </xf>
    <xf numFmtId="49" fontId="37" fillId="3" borderId="25" xfId="0" applyNumberFormat="1" applyFont="1" applyFill="1" applyBorder="1" applyAlignment="1">
      <alignment horizontal="left" vertical="top"/>
    </xf>
    <xf numFmtId="164" fontId="8" fillId="0" borderId="54" xfId="0" applyNumberFormat="1" applyFont="1" applyFill="1" applyBorder="1" applyAlignment="1">
      <alignment horizontal="center" vertical="center" wrapText="1"/>
    </xf>
    <xf numFmtId="49" fontId="7" fillId="3" borderId="67" xfId="0" applyNumberFormat="1" applyFont="1" applyFill="1" applyBorder="1" applyAlignment="1">
      <alignment horizontal="center" vertical="top"/>
    </xf>
    <xf numFmtId="164" fontId="24" fillId="0" borderId="5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24"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xf>
    <xf numFmtId="0" fontId="20" fillId="0" borderId="26" xfId="0" applyFont="1" applyFill="1" applyBorder="1" applyAlignment="1">
      <alignment horizontal="left" vertical="top" wrapText="1"/>
    </xf>
    <xf numFmtId="0" fontId="17" fillId="0" borderId="15" xfId="0" applyFont="1" applyFill="1" applyBorder="1" applyAlignment="1">
      <alignment horizontal="center" vertical="top" wrapText="1"/>
    </xf>
    <xf numFmtId="0" fontId="17" fillId="0" borderId="17" xfId="0" applyFont="1" applyFill="1" applyBorder="1" applyAlignment="1">
      <alignment horizontal="center" vertical="top" wrapText="1"/>
    </xf>
    <xf numFmtId="0" fontId="29" fillId="0" borderId="0" xfId="0" applyFont="1" applyBorder="1" applyAlignment="1">
      <alignment vertical="top"/>
    </xf>
    <xf numFmtId="49" fontId="7" fillId="3" borderId="30" xfId="0" applyNumberFormat="1" applyFont="1" applyFill="1" applyBorder="1" applyAlignment="1">
      <alignment horizontal="center" vertical="top"/>
    </xf>
    <xf numFmtId="0" fontId="3" fillId="0" borderId="57" xfId="0" applyFont="1" applyFill="1" applyBorder="1" applyAlignment="1">
      <alignment horizontal="center" vertical="top"/>
    </xf>
    <xf numFmtId="164" fontId="24" fillId="0" borderId="70" xfId="0" applyNumberFormat="1" applyFont="1" applyFill="1" applyBorder="1" applyAlignment="1">
      <alignment horizontal="center" vertical="center"/>
    </xf>
    <xf numFmtId="164" fontId="7" fillId="0" borderId="59" xfId="0" applyNumberFormat="1" applyFont="1" applyFill="1" applyBorder="1" applyAlignment="1">
      <alignment horizontal="center" vertical="center"/>
    </xf>
    <xf numFmtId="164" fontId="24" fillId="0" borderId="59" xfId="0" applyNumberFormat="1" applyFont="1" applyFill="1" applyBorder="1" applyAlignment="1">
      <alignment horizontal="center" vertical="center"/>
    </xf>
    <xf numFmtId="164" fontId="7" fillId="0" borderId="60" xfId="0" applyNumberFormat="1" applyFont="1" applyFill="1" applyBorder="1" applyAlignment="1">
      <alignment horizontal="center" vertical="center" wrapText="1"/>
    </xf>
    <xf numFmtId="164" fontId="7" fillId="0" borderId="57" xfId="0" applyNumberFormat="1" applyFont="1" applyFill="1" applyBorder="1" applyAlignment="1">
      <alignment horizontal="center" vertical="center"/>
    </xf>
    <xf numFmtId="0" fontId="20" fillId="0" borderId="39" xfId="0" applyFont="1" applyFill="1" applyBorder="1" applyAlignment="1">
      <alignment horizontal="left" vertical="top" wrapText="1"/>
    </xf>
    <xf numFmtId="0" fontId="17" fillId="0" borderId="38" xfId="0" applyFont="1" applyFill="1" applyBorder="1" applyAlignment="1">
      <alignment horizontal="center" vertical="top" wrapText="1"/>
    </xf>
    <xf numFmtId="0" fontId="17" fillId="0" borderId="76" xfId="0" applyFont="1" applyFill="1" applyBorder="1" applyAlignment="1">
      <alignment horizontal="center" vertical="top" wrapText="1"/>
    </xf>
    <xf numFmtId="49" fontId="7" fillId="3" borderId="43" xfId="0" applyNumberFormat="1" applyFont="1" applyFill="1" applyBorder="1" applyAlignment="1">
      <alignment horizontal="center" vertical="top"/>
    </xf>
    <xf numFmtId="0" fontId="11" fillId="0" borderId="33" xfId="0" applyFont="1" applyBorder="1" applyAlignment="1">
      <alignment vertical="top" wrapText="1"/>
    </xf>
    <xf numFmtId="0" fontId="50" fillId="4" borderId="44" xfId="0" applyFont="1" applyFill="1" applyBorder="1" applyAlignment="1">
      <alignment horizontal="center" vertical="top"/>
    </xf>
    <xf numFmtId="164" fontId="37" fillId="4" borderId="46" xfId="0" applyNumberFormat="1" applyFont="1" applyFill="1" applyBorder="1" applyAlignment="1">
      <alignment horizontal="center" vertical="center"/>
    </xf>
    <xf numFmtId="164" fontId="37" fillId="4" borderId="44" xfId="0" applyNumberFormat="1" applyFont="1" applyFill="1" applyBorder="1" applyAlignment="1">
      <alignment horizontal="center" vertical="center"/>
    </xf>
    <xf numFmtId="0" fontId="20" fillId="0" borderId="43" xfId="0" applyFont="1" applyFill="1" applyBorder="1" applyAlignment="1">
      <alignment horizontal="left" vertical="top" wrapText="1"/>
    </xf>
    <xf numFmtId="0" fontId="17" fillId="0" borderId="32" xfId="0" applyFont="1" applyFill="1" applyBorder="1" applyAlignment="1">
      <alignment horizontal="center" vertical="top" wrapText="1"/>
    </xf>
    <xf numFmtId="164" fontId="7" fillId="0" borderId="60" xfId="0" applyNumberFormat="1" applyFont="1" applyFill="1" applyBorder="1" applyAlignment="1">
      <alignment horizontal="center" vertical="top"/>
    </xf>
    <xf numFmtId="0" fontId="2" fillId="0" borderId="77" xfId="0" applyNumberFormat="1" applyFont="1" applyFill="1" applyBorder="1" applyAlignment="1">
      <alignment horizontal="center" vertical="top"/>
    </xf>
    <xf numFmtId="164" fontId="20" fillId="0" borderId="53" xfId="0" applyNumberFormat="1" applyFont="1" applyFill="1" applyBorder="1" applyAlignment="1">
      <alignment horizontal="center" vertical="top"/>
    </xf>
    <xf numFmtId="164" fontId="20" fillId="0" borderId="56" xfId="0" applyNumberFormat="1" applyFont="1" applyFill="1" applyBorder="1" applyAlignment="1">
      <alignment horizontal="center" vertical="top"/>
    </xf>
    <xf numFmtId="164" fontId="20" fillId="0" borderId="61"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49" fontId="6" fillId="0" borderId="61" xfId="0" applyNumberFormat="1" applyFont="1" applyFill="1" applyBorder="1" applyAlignment="1">
      <alignment horizontal="left" vertical="top" wrapText="1"/>
    </xf>
    <xf numFmtId="49" fontId="17" fillId="0" borderId="49" xfId="0" applyNumberFormat="1" applyFont="1" applyFill="1" applyBorder="1" applyAlignment="1">
      <alignment horizontal="center" vertical="top"/>
    </xf>
    <xf numFmtId="49" fontId="19" fillId="0" borderId="61" xfId="0" applyNumberFormat="1" applyFont="1" applyFill="1" applyBorder="1" applyAlignment="1">
      <alignment horizontal="left" vertical="top" wrapText="1"/>
    </xf>
    <xf numFmtId="0" fontId="11" fillId="0" borderId="46" xfId="0" applyFont="1" applyBorder="1" applyAlignment="1">
      <alignment horizontal="left" vertical="top" wrapText="1"/>
    </xf>
    <xf numFmtId="49" fontId="17" fillId="0" borderId="47" xfId="0" applyNumberFormat="1" applyFont="1" applyFill="1" applyBorder="1" applyAlignment="1">
      <alignment horizontal="center" vertical="top"/>
    </xf>
    <xf numFmtId="164" fontId="8" fillId="5" borderId="54" xfId="0" applyNumberFormat="1" applyFont="1" applyFill="1" applyBorder="1" applyAlignment="1">
      <alignment horizontal="center" vertical="top"/>
    </xf>
    <xf numFmtId="0" fontId="8" fillId="0" borderId="53" xfId="0" applyFont="1" applyFill="1" applyBorder="1" applyAlignment="1">
      <alignment horizontal="center" vertical="top" wrapText="1"/>
    </xf>
    <xf numFmtId="164" fontId="8" fillId="5" borderId="56" xfId="0" applyNumberFormat="1" applyFont="1" applyFill="1" applyBorder="1" applyAlignment="1">
      <alignment horizontal="center" vertical="top"/>
    </xf>
    <xf numFmtId="164" fontId="8" fillId="5" borderId="61" xfId="0" applyNumberFormat="1" applyFont="1" applyFill="1" applyBorder="1" applyAlignment="1">
      <alignment horizontal="center" vertical="top"/>
    </xf>
    <xf numFmtId="164" fontId="7" fillId="0" borderId="65" xfId="0" applyNumberFormat="1" applyFont="1" applyFill="1" applyBorder="1" applyAlignment="1">
      <alignment horizontal="center" vertical="top"/>
    </xf>
    <xf numFmtId="164" fontId="7" fillId="0" borderId="13" xfId="0" applyNumberFormat="1" applyFont="1" applyFill="1" applyBorder="1" applyAlignment="1">
      <alignment horizontal="center" vertical="top"/>
    </xf>
    <xf numFmtId="0" fontId="11" fillId="0" borderId="21" xfId="0" applyFont="1" applyBorder="1" applyAlignment="1">
      <alignment vertical="top" wrapText="1"/>
    </xf>
    <xf numFmtId="49" fontId="9" fillId="0" borderId="57" xfId="0" applyNumberFormat="1" applyFont="1" applyBorder="1" applyAlignment="1">
      <alignment horizontal="center" vertical="top"/>
    </xf>
    <xf numFmtId="49" fontId="2" fillId="0" borderId="57" xfId="0" applyNumberFormat="1" applyFont="1" applyBorder="1" applyAlignment="1">
      <alignment horizontal="center" vertical="top"/>
    </xf>
    <xf numFmtId="0" fontId="20" fillId="0" borderId="30" xfId="0" applyFont="1" applyFill="1" applyBorder="1" applyAlignment="1">
      <alignment horizontal="left" vertical="top" wrapText="1"/>
    </xf>
    <xf numFmtId="49" fontId="9" fillId="0" borderId="53" xfId="0" applyNumberFormat="1" applyFont="1" applyBorder="1" applyAlignment="1">
      <alignment horizontal="center" vertical="top"/>
    </xf>
    <xf numFmtId="0" fontId="18" fillId="0" borderId="30" xfId="0" applyFont="1" applyFill="1" applyBorder="1" applyAlignment="1">
      <alignment horizontal="left" vertical="top" wrapText="1"/>
    </xf>
    <xf numFmtId="0" fontId="18" fillId="0" borderId="43" xfId="0" applyFont="1" applyFill="1" applyBorder="1" applyAlignment="1">
      <alignment horizontal="left" vertical="top" wrapText="1"/>
    </xf>
    <xf numFmtId="164" fontId="8" fillId="0" borderId="44" xfId="0" applyNumberFormat="1" applyFont="1" applyFill="1" applyBorder="1" applyAlignment="1">
      <alignment horizontal="center" vertical="top"/>
    </xf>
    <xf numFmtId="49" fontId="9" fillId="0" borderId="8" xfId="0" applyNumberFormat="1" applyFont="1" applyBorder="1" applyAlignment="1">
      <alignment horizontal="center" vertical="top"/>
    </xf>
    <xf numFmtId="0" fontId="2" fillId="0" borderId="48" xfId="0" applyFont="1" applyFill="1" applyBorder="1" applyAlignment="1">
      <alignment horizontal="center" vertical="top" wrapText="1"/>
    </xf>
    <xf numFmtId="164" fontId="7" fillId="0" borderId="15" xfId="0" applyNumberFormat="1" applyFont="1" applyFill="1" applyBorder="1" applyAlignment="1">
      <alignment horizontal="center" vertical="top"/>
    </xf>
    <xf numFmtId="1" fontId="8" fillId="0" borderId="26" xfId="0" applyNumberFormat="1" applyFont="1" applyFill="1" applyBorder="1" applyAlignment="1">
      <alignment horizontal="left" vertical="top" wrapText="1"/>
    </xf>
    <xf numFmtId="0" fontId="0" fillId="0" borderId="41" xfId="0" applyBorder="1" applyAlignment="1">
      <alignment vertical="top"/>
    </xf>
    <xf numFmtId="49" fontId="8" fillId="2" borderId="54" xfId="0" applyNumberFormat="1" applyFont="1" applyFill="1" applyBorder="1" applyAlignment="1">
      <alignment horizontal="center" vertical="top"/>
    </xf>
    <xf numFmtId="49" fontId="8" fillId="3" borderId="15" xfId="0" applyNumberFormat="1" applyFont="1" applyFill="1" applyBorder="1" applyAlignment="1">
      <alignment horizontal="center" vertical="top"/>
    </xf>
    <xf numFmtId="49" fontId="8" fillId="0" borderId="15" xfId="0" applyNumberFormat="1" applyFont="1" applyBorder="1" applyAlignment="1">
      <alignment horizontal="center" vertical="top"/>
    </xf>
    <xf numFmtId="49" fontId="8" fillId="2" borderId="61"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49" fontId="8" fillId="2" borderId="55" xfId="0" applyNumberFormat="1" applyFont="1" applyFill="1" applyBorder="1" applyAlignment="1">
      <alignment horizontal="center" vertical="top"/>
    </xf>
    <xf numFmtId="49" fontId="8" fillId="3" borderId="1" xfId="0" applyNumberFormat="1" applyFont="1" applyFill="1" applyBorder="1" applyAlignment="1">
      <alignment horizontal="center" vertical="top"/>
    </xf>
    <xf numFmtId="49" fontId="8" fillId="0" borderId="1" xfId="0" applyNumberFormat="1" applyFont="1" applyBorder="1" applyAlignment="1">
      <alignment horizontal="center" vertical="top"/>
    </xf>
    <xf numFmtId="0" fontId="2" fillId="4" borderId="50" xfId="0" applyFont="1" applyFill="1" applyBorder="1" applyAlignment="1">
      <alignment horizontal="center" vertical="top"/>
    </xf>
    <xf numFmtId="164" fontId="8" fillId="4" borderId="65" xfId="0" applyNumberFormat="1" applyFont="1" applyFill="1" applyBorder="1" applyAlignment="1">
      <alignment horizontal="center" vertical="top"/>
    </xf>
    <xf numFmtId="164" fontId="8" fillId="4" borderId="13" xfId="0" applyNumberFormat="1" applyFont="1" applyFill="1" applyBorder="1" applyAlignment="1">
      <alignment horizontal="center" vertical="top"/>
    </xf>
    <xf numFmtId="49" fontId="23" fillId="0" borderId="36" xfId="0" applyNumberFormat="1" applyFont="1" applyFill="1" applyBorder="1" applyAlignment="1">
      <alignment horizontal="left" vertical="top" wrapText="1"/>
    </xf>
    <xf numFmtId="0" fontId="56" fillId="0" borderId="41" xfId="0" applyFont="1" applyBorder="1" applyAlignment="1">
      <alignment horizontal="left" vertical="top" wrapText="1"/>
    </xf>
    <xf numFmtId="49" fontId="8" fillId="0" borderId="16" xfId="0" applyNumberFormat="1" applyFont="1" applyFill="1" applyBorder="1" applyAlignment="1">
      <alignment horizontal="left" vertical="top"/>
    </xf>
    <xf numFmtId="49" fontId="8" fillId="0" borderId="32" xfId="0" applyNumberFormat="1" applyFont="1" applyFill="1" applyBorder="1" applyAlignment="1">
      <alignment horizontal="left" vertical="top"/>
    </xf>
    <xf numFmtId="0" fontId="3" fillId="0" borderId="52" xfId="0" applyFont="1" applyFill="1" applyBorder="1" applyAlignment="1">
      <alignment horizontal="center" vertical="top" wrapText="1"/>
    </xf>
    <xf numFmtId="0" fontId="0" fillId="0" borderId="57" xfId="0" applyBorder="1" applyAlignment="1">
      <alignment horizontal="center" vertical="top"/>
    </xf>
    <xf numFmtId="164" fontId="23" fillId="0" borderId="19" xfId="0" applyNumberFormat="1" applyFont="1" applyFill="1" applyBorder="1" applyAlignment="1">
      <alignment horizontal="center" vertical="top"/>
    </xf>
    <xf numFmtId="0" fontId="23" fillId="0" borderId="73" xfId="0" applyFont="1" applyFill="1" applyBorder="1" applyAlignment="1">
      <alignment horizontal="left" vertical="top" wrapText="1"/>
    </xf>
    <xf numFmtId="49" fontId="29" fillId="0" borderId="38" xfId="0" applyNumberFormat="1" applyFont="1" applyFill="1" applyBorder="1" applyAlignment="1">
      <alignment horizontal="center" vertical="top"/>
    </xf>
    <xf numFmtId="49" fontId="29" fillId="0" borderId="76" xfId="0" applyNumberFormat="1" applyFont="1" applyFill="1" applyBorder="1" applyAlignment="1">
      <alignment horizontal="center" vertical="top"/>
    </xf>
    <xf numFmtId="164" fontId="7" fillId="0" borderId="38" xfId="0" applyNumberFormat="1" applyFont="1" applyFill="1" applyBorder="1" applyAlignment="1">
      <alignment horizontal="center" vertical="top"/>
    </xf>
    <xf numFmtId="164" fontId="8" fillId="0" borderId="52" xfId="0" applyNumberFormat="1" applyFont="1" applyFill="1" applyBorder="1" applyAlignment="1">
      <alignment horizontal="center" vertical="top"/>
    </xf>
    <xf numFmtId="0" fontId="6" fillId="0" borderId="29" xfId="0" applyFont="1" applyFill="1" applyBorder="1" applyAlignment="1">
      <alignment vertical="top" wrapText="1"/>
    </xf>
    <xf numFmtId="49" fontId="2" fillId="0" borderId="77" xfId="0" applyNumberFormat="1" applyFont="1" applyBorder="1" applyAlignment="1">
      <alignment horizontal="center" vertical="top"/>
    </xf>
    <xf numFmtId="0" fontId="8" fillId="8" borderId="5" xfId="0" applyFont="1" applyFill="1" applyBorder="1" applyAlignment="1">
      <alignment horizontal="center" vertical="top"/>
    </xf>
    <xf numFmtId="164" fontId="8" fillId="8" borderId="18" xfId="0" applyNumberFormat="1" applyFont="1" applyFill="1" applyBorder="1" applyAlignment="1">
      <alignment horizontal="center" vertical="top"/>
    </xf>
    <xf numFmtId="164" fontId="42" fillId="8" borderId="27" xfId="0" applyNumberFormat="1" applyFont="1" applyFill="1" applyBorder="1" applyAlignment="1">
      <alignment horizontal="center" vertical="top"/>
    </xf>
    <xf numFmtId="164" fontId="42" fillId="8" borderId="15"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0" fillId="4" borderId="47" xfId="0" applyFont="1" applyFill="1" applyBorder="1" applyAlignment="1">
      <alignment horizontal="center" vertical="top"/>
    </xf>
    <xf numFmtId="164" fontId="42" fillId="4" borderId="42" xfId="0" applyNumberFormat="1" applyFont="1" applyFill="1" applyBorder="1" applyAlignment="1">
      <alignment horizontal="center" vertical="top"/>
    </xf>
    <xf numFmtId="164" fontId="42" fillId="4" borderId="32"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0" fillId="0" borderId="41" xfId="0" applyBorder="1" applyAlignment="1">
      <alignment horizontal="left" vertical="top" wrapText="1"/>
    </xf>
    <xf numFmtId="164" fontId="8" fillId="0" borderId="30" xfId="0" applyNumberFormat="1" applyFont="1" applyFill="1" applyBorder="1" applyAlignment="1">
      <alignment horizontal="center" vertical="top"/>
    </xf>
    <xf numFmtId="0" fontId="7" fillId="6" borderId="36" xfId="0" applyFont="1" applyFill="1" applyBorder="1" applyAlignment="1">
      <alignment horizontal="right" vertical="top" wrapText="1"/>
    </xf>
    <xf numFmtId="0" fontId="0" fillId="6" borderId="28" xfId="0" applyFill="1" applyBorder="1" applyAlignment="1">
      <alignment vertical="top" wrapText="1"/>
    </xf>
    <xf numFmtId="0" fontId="0" fillId="6" borderId="37" xfId="0" applyFill="1" applyBorder="1" applyAlignment="1">
      <alignment vertical="top" wrapText="1"/>
    </xf>
    <xf numFmtId="164" fontId="26" fillId="6" borderId="68" xfId="0" applyNumberFormat="1" applyFont="1" applyFill="1" applyBorder="1" applyAlignment="1">
      <alignment horizontal="center" vertical="top" wrapText="1"/>
    </xf>
    <xf numFmtId="164" fontId="26" fillId="6" borderId="69" xfId="0" applyNumberFormat="1" applyFont="1" applyFill="1" applyBorder="1" applyAlignment="1">
      <alignment horizontal="center" vertical="top" wrapText="1"/>
    </xf>
    <xf numFmtId="164" fontId="26" fillId="6" borderId="77" xfId="0" applyNumberFormat="1" applyFont="1" applyFill="1" applyBorder="1" applyAlignment="1">
      <alignment horizontal="center" vertical="top" wrapText="1"/>
    </xf>
    <xf numFmtId="0" fontId="8" fillId="0" borderId="6"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164" fontId="2" fillId="0" borderId="0" xfId="0" applyNumberFormat="1" applyFont="1" applyAlignment="1">
      <alignment vertical="top"/>
    </xf>
    <xf numFmtId="164" fontId="8" fillId="0" borderId="26" xfId="0" applyNumberFormat="1" applyFont="1" applyBorder="1" applyAlignment="1">
      <alignment horizontal="center" vertical="center"/>
    </xf>
    <xf numFmtId="49" fontId="6" fillId="5" borderId="16" xfId="0" applyNumberFormat="1" applyFont="1" applyFill="1" applyBorder="1" applyAlignment="1">
      <alignment vertical="top"/>
    </xf>
    <xf numFmtId="0" fontId="57" fillId="0" borderId="0" xfId="0" applyFont="1" applyBorder="1" applyAlignment="1">
      <alignment vertical="top"/>
    </xf>
    <xf numFmtId="0" fontId="6" fillId="0" borderId="63" xfId="0" applyFont="1" applyBorder="1" applyAlignment="1"/>
    <xf numFmtId="49" fontId="6" fillId="0" borderId="63" xfId="0" applyNumberFormat="1" applyFont="1" applyFill="1" applyBorder="1" applyAlignment="1">
      <alignment vertical="top" wrapText="1"/>
    </xf>
    <xf numFmtId="164" fontId="7" fillId="4" borderId="31" xfId="0" applyNumberFormat="1" applyFont="1" applyFill="1" applyBorder="1" applyAlignment="1">
      <alignment horizontal="center" vertical="center"/>
    </xf>
    <xf numFmtId="49" fontId="57" fillId="0" borderId="32" xfId="0" applyNumberFormat="1" applyFont="1" applyFill="1" applyBorder="1" applyAlignment="1">
      <alignment horizontal="center" vertical="top"/>
    </xf>
    <xf numFmtId="49" fontId="57" fillId="0" borderId="33" xfId="0" applyNumberFormat="1" applyFont="1" applyFill="1" applyBorder="1" applyAlignment="1">
      <alignment horizontal="center" vertical="top"/>
    </xf>
    <xf numFmtId="49" fontId="6" fillId="0" borderId="73" xfId="0" applyNumberFormat="1" applyFont="1" applyFill="1" applyBorder="1" applyAlignment="1">
      <alignment vertical="top" wrapText="1"/>
    </xf>
    <xf numFmtId="49" fontId="6" fillId="5" borderId="26" xfId="0" applyNumberFormat="1" applyFont="1" applyFill="1" applyBorder="1" applyAlignment="1">
      <alignment vertical="top"/>
    </xf>
    <xf numFmtId="49" fontId="6" fillId="0" borderId="78" xfId="0" applyNumberFormat="1" applyFont="1" applyFill="1" applyBorder="1" applyAlignment="1">
      <alignment vertical="top" wrapText="1"/>
    </xf>
    <xf numFmtId="49" fontId="6" fillId="0" borderId="79" xfId="0" applyNumberFormat="1" applyFont="1" applyFill="1" applyBorder="1" applyAlignment="1">
      <alignment vertical="top" wrapText="1"/>
    </xf>
    <xf numFmtId="164" fontId="8" fillId="5" borderId="54" xfId="0" applyNumberFormat="1" applyFont="1" applyFill="1" applyBorder="1" applyAlignment="1">
      <alignment horizontal="center" vertical="center" wrapText="1"/>
    </xf>
    <xf numFmtId="49" fontId="6" fillId="0" borderId="16" xfId="0" applyNumberFormat="1" applyFont="1" applyFill="1" applyBorder="1" applyAlignment="1">
      <alignment vertical="top" wrapText="1"/>
    </xf>
    <xf numFmtId="49" fontId="2" fillId="0" borderId="15" xfId="0" applyNumberFormat="1" applyFont="1" applyFill="1" applyBorder="1" applyAlignment="1">
      <alignment horizontal="center" vertical="top" wrapText="1"/>
    </xf>
    <xf numFmtId="49" fontId="2" fillId="0" borderId="17"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58" xfId="0" applyNumberFormat="1" applyFont="1" applyFill="1" applyBorder="1" applyAlignment="1">
      <alignment horizontal="center" vertical="top" wrapText="1"/>
    </xf>
    <xf numFmtId="164" fontId="8" fillId="0" borderId="13" xfId="0" applyNumberFormat="1" applyFont="1" applyFill="1" applyBorder="1" applyAlignment="1">
      <alignment horizontal="center" vertical="center"/>
    </xf>
    <xf numFmtId="164" fontId="8" fillId="0" borderId="55" xfId="0" applyNumberFormat="1" applyFont="1" applyFill="1" applyBorder="1" applyAlignment="1">
      <alignment horizontal="center" vertical="center"/>
    </xf>
    <xf numFmtId="49" fontId="58" fillId="8" borderId="63" xfId="0" applyNumberFormat="1" applyFont="1" applyFill="1" applyBorder="1" applyAlignment="1">
      <alignment vertical="top" wrapText="1"/>
    </xf>
    <xf numFmtId="49" fontId="59" fillId="8" borderId="59" xfId="0" applyNumberFormat="1" applyFont="1" applyFill="1" applyBorder="1" applyAlignment="1">
      <alignment horizontal="center" vertical="top" wrapText="1"/>
    </xf>
    <xf numFmtId="49" fontId="59" fillId="8" borderId="58" xfId="0" applyNumberFormat="1" applyFont="1" applyFill="1" applyBorder="1" applyAlignment="1">
      <alignment horizontal="center" vertical="top" wrapText="1"/>
    </xf>
    <xf numFmtId="164" fontId="7" fillId="4" borderId="4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xf>
    <xf numFmtId="49" fontId="6" fillId="0" borderId="6" xfId="0" applyNumberFormat="1" applyFont="1" applyFill="1" applyBorder="1" applyAlignment="1">
      <alignment vertical="top" wrapText="1"/>
    </xf>
    <xf numFmtId="49" fontId="2" fillId="0" borderId="21" xfId="0" applyNumberFormat="1" applyFont="1" applyFill="1" applyBorder="1" applyAlignment="1">
      <alignment horizontal="center" vertical="top" wrapText="1"/>
    </xf>
    <xf numFmtId="0" fontId="15" fillId="0" borderId="16" xfId="0" applyFont="1" applyBorder="1" applyAlignment="1">
      <alignment wrapText="1"/>
    </xf>
    <xf numFmtId="0" fontId="2" fillId="0" borderId="15" xfId="0" applyNumberFormat="1" applyFont="1" applyFill="1" applyBorder="1" applyAlignment="1">
      <alignment horizontal="center" vertical="top"/>
    </xf>
    <xf numFmtId="49" fontId="6" fillId="0" borderId="36" xfId="0" applyNumberFormat="1" applyFont="1" applyFill="1" applyBorder="1" applyAlignment="1">
      <alignment horizontal="left" vertical="top" wrapText="1"/>
    </xf>
    <xf numFmtId="49" fontId="6" fillId="0" borderId="73" xfId="0" applyNumberFormat="1" applyFont="1" applyFill="1" applyBorder="1" applyAlignment="1">
      <alignment horizontal="left" vertical="top" wrapText="1"/>
    </xf>
    <xf numFmtId="0" fontId="11" fillId="0" borderId="73" xfId="0" applyFont="1" applyBorder="1" applyAlignment="1">
      <alignment wrapText="1"/>
    </xf>
    <xf numFmtId="49" fontId="6" fillId="5" borderId="16" xfId="0" applyNumberFormat="1" applyFont="1" applyFill="1" applyBorder="1" applyAlignment="1">
      <alignment vertical="top" wrapText="1"/>
    </xf>
    <xf numFmtId="49" fontId="6" fillId="5" borderId="36" xfId="0" applyNumberFormat="1" applyFont="1" applyFill="1" applyBorder="1" applyAlignment="1">
      <alignment vertical="top" wrapText="1"/>
    </xf>
    <xf numFmtId="0" fontId="0" fillId="0" borderId="41" xfId="0" applyBorder="1" applyAlignment="1">
      <alignment vertical="top"/>
    </xf>
    <xf numFmtId="164" fontId="7" fillId="3" borderId="34" xfId="0" applyNumberFormat="1" applyFont="1" applyFill="1" applyBorder="1" applyAlignment="1">
      <alignment horizontal="center" vertical="center"/>
    </xf>
    <xf numFmtId="0" fontId="8" fillId="3" borderId="34" xfId="0" applyFont="1" applyFill="1" applyBorder="1" applyAlignment="1">
      <alignment vertical="top" wrapText="1"/>
    </xf>
    <xf numFmtId="0" fontId="6" fillId="0" borderId="68" xfId="0" applyFont="1" applyBorder="1" applyAlignment="1">
      <alignment horizontal="left" wrapText="1"/>
    </xf>
    <xf numFmtId="0" fontId="6" fillId="0" borderId="56" xfId="0" applyFont="1" applyBorder="1" applyAlignment="1">
      <alignment horizontal="left"/>
    </xf>
    <xf numFmtId="0" fontId="6" fillId="0" borderId="70" xfId="0" applyFont="1" applyBorder="1" applyAlignment="1">
      <alignment horizontal="left" vertical="center" wrapText="1"/>
    </xf>
    <xf numFmtId="0" fontId="6" fillId="0" borderId="14" xfId="0" applyFont="1" applyBorder="1" applyAlignment="1">
      <alignment horizontal="left" wrapText="1"/>
    </xf>
    <xf numFmtId="0" fontId="2" fillId="0" borderId="1" xfId="0" applyNumberFormat="1" applyFont="1" applyFill="1" applyBorder="1" applyAlignment="1">
      <alignment horizontal="center" vertical="top"/>
    </xf>
    <xf numFmtId="0" fontId="2" fillId="0" borderId="2" xfId="0" applyNumberFormat="1" applyFont="1" applyFill="1" applyBorder="1" applyAlignment="1">
      <alignment horizontal="center" vertical="top"/>
    </xf>
    <xf numFmtId="0" fontId="15" fillId="8" borderId="73" xfId="0" applyFont="1" applyFill="1" applyBorder="1" applyAlignment="1">
      <alignment wrapText="1"/>
    </xf>
    <xf numFmtId="49" fontId="3" fillId="0" borderId="38" xfId="0" applyNumberFormat="1" applyFont="1" applyFill="1" applyBorder="1" applyAlignment="1">
      <alignment vertical="top" wrapText="1"/>
    </xf>
    <xf numFmtId="49" fontId="3" fillId="0" borderId="76" xfId="0" applyNumberFormat="1" applyFont="1" applyFill="1" applyBorder="1" applyAlignment="1">
      <alignment vertical="top" wrapText="1"/>
    </xf>
    <xf numFmtId="0" fontId="15" fillId="8" borderId="6" xfId="0" applyFont="1" applyFill="1" applyBorder="1" applyAlignment="1">
      <alignment horizontal="left" wrapText="1"/>
    </xf>
    <xf numFmtId="49" fontId="3" fillId="0" borderId="20" xfId="0" applyNumberFormat="1" applyFont="1" applyFill="1" applyBorder="1" applyAlignment="1">
      <alignment horizontal="center" vertical="top" wrapText="1"/>
    </xf>
    <xf numFmtId="49" fontId="3" fillId="0" borderId="21" xfId="0" applyNumberFormat="1" applyFont="1" applyFill="1" applyBorder="1" applyAlignment="1">
      <alignment horizontal="center" vertical="top" wrapText="1"/>
    </xf>
    <xf numFmtId="0" fontId="11" fillId="8" borderId="41" xfId="0" applyFont="1" applyFill="1" applyBorder="1" applyAlignment="1">
      <alignment horizontal="left" wrapText="1"/>
    </xf>
    <xf numFmtId="0" fontId="11" fillId="0" borderId="33" xfId="0" applyFont="1" applyBorder="1" applyAlignment="1">
      <alignment horizontal="center" vertical="top" wrapText="1"/>
    </xf>
    <xf numFmtId="0" fontId="15" fillId="8" borderId="67" xfId="0" applyFont="1" applyFill="1" applyBorder="1" applyAlignment="1">
      <alignment wrapText="1"/>
    </xf>
    <xf numFmtId="0" fontId="15" fillId="8" borderId="78" xfId="0" applyFont="1" applyFill="1" applyBorder="1" applyAlignment="1">
      <alignment wrapText="1"/>
    </xf>
    <xf numFmtId="0" fontId="2" fillId="8" borderId="45" xfId="0" applyFont="1" applyFill="1" applyBorder="1" applyAlignment="1">
      <alignment vertical="top"/>
    </xf>
    <xf numFmtId="49" fontId="6" fillId="8" borderId="26" xfId="0" applyNumberFormat="1" applyFont="1" applyFill="1" applyBorder="1" applyAlignment="1">
      <alignment vertical="top"/>
    </xf>
    <xf numFmtId="49" fontId="6" fillId="5" borderId="78" xfId="0" applyNumberFormat="1" applyFont="1" applyFill="1" applyBorder="1" applyAlignment="1">
      <alignment vertical="top" wrapText="1"/>
    </xf>
    <xf numFmtId="0" fontId="11" fillId="0" borderId="39" xfId="0" applyFont="1" applyBorder="1" applyAlignment="1">
      <alignment wrapText="1"/>
    </xf>
    <xf numFmtId="49" fontId="29" fillId="0" borderId="59" xfId="0" applyNumberFormat="1" applyFont="1" applyFill="1" applyBorder="1" applyAlignment="1">
      <alignment horizontal="center" vertical="top"/>
    </xf>
    <xf numFmtId="49" fontId="29" fillId="0" borderId="58" xfId="0" applyNumberFormat="1" applyFont="1" applyFill="1" applyBorder="1" applyAlignment="1">
      <alignment horizontal="center" vertical="top"/>
    </xf>
    <xf numFmtId="49" fontId="6" fillId="5" borderId="36" xfId="0" applyNumberFormat="1" applyFont="1" applyFill="1" applyBorder="1" applyAlignment="1">
      <alignment vertical="top" wrapText="1"/>
    </xf>
    <xf numFmtId="0" fontId="8" fillId="0" borderId="45" xfId="0" applyFont="1" applyBorder="1" applyAlignment="1">
      <alignment vertical="top"/>
    </xf>
    <xf numFmtId="49" fontId="3" fillId="0" borderId="15" xfId="0" applyNumberFormat="1" applyFont="1" applyFill="1" applyBorder="1" applyAlignment="1">
      <alignment horizontal="center" vertical="top"/>
    </xf>
    <xf numFmtId="0" fontId="15" fillId="0" borderId="56" xfId="0" applyFont="1" applyBorder="1" applyAlignment="1">
      <alignment wrapText="1"/>
    </xf>
    <xf numFmtId="0" fontId="3" fillId="0" borderId="32" xfId="0" applyNumberFormat="1" applyFont="1" applyFill="1" applyBorder="1" applyAlignment="1">
      <alignment horizontal="center" vertical="top"/>
    </xf>
    <xf numFmtId="0" fontId="3" fillId="0" borderId="33" xfId="0" applyNumberFormat="1" applyFont="1" applyFill="1" applyBorder="1" applyAlignment="1">
      <alignment horizontal="center" vertical="top"/>
    </xf>
    <xf numFmtId="9" fontId="15" fillId="0" borderId="32" xfId="0" applyNumberFormat="1" applyFont="1" applyFill="1" applyBorder="1" applyAlignment="1">
      <alignment horizontal="left" vertical="top" wrapText="1"/>
    </xf>
    <xf numFmtId="49"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49" fontId="6" fillId="8" borderId="67" xfId="0" applyNumberFormat="1" applyFont="1" applyFill="1" applyBorder="1" applyAlignment="1">
      <alignment vertical="top" wrapText="1"/>
    </xf>
    <xf numFmtId="49" fontId="3" fillId="0" borderId="17" xfId="0" applyNumberFormat="1" applyFont="1" applyFill="1" applyBorder="1" applyAlignment="1">
      <alignment horizontal="center" vertical="top"/>
    </xf>
    <xf numFmtId="0" fontId="11" fillId="8" borderId="43" xfId="0" applyFont="1" applyFill="1" applyBorder="1" applyAlignment="1">
      <alignment vertical="top" wrapText="1"/>
    </xf>
    <xf numFmtId="49" fontId="41" fillId="0" borderId="32" xfId="0" applyNumberFormat="1" applyFont="1" applyFill="1" applyBorder="1" applyAlignment="1">
      <alignment horizontal="center" vertical="top"/>
    </xf>
    <xf numFmtId="49" fontId="41" fillId="0" borderId="33" xfId="0" applyNumberFormat="1" applyFont="1" applyFill="1" applyBorder="1" applyAlignment="1">
      <alignment horizontal="center" vertical="top"/>
    </xf>
    <xf numFmtId="49" fontId="41" fillId="0" borderId="15" xfId="0" applyNumberFormat="1" applyFont="1" applyFill="1" applyBorder="1" applyAlignment="1">
      <alignment horizontal="center" vertical="top"/>
    </xf>
    <xf numFmtId="49" fontId="41" fillId="0" borderId="59" xfId="0" applyNumberFormat="1" applyFont="1" applyFill="1" applyBorder="1" applyAlignment="1">
      <alignment horizontal="center" vertical="top"/>
    </xf>
    <xf numFmtId="49" fontId="41" fillId="0" borderId="58" xfId="0" applyNumberFormat="1" applyFont="1" applyFill="1" applyBorder="1" applyAlignment="1">
      <alignment horizontal="center" vertical="top"/>
    </xf>
    <xf numFmtId="49" fontId="60" fillId="2" borderId="3" xfId="0" applyNumberFormat="1" applyFont="1" applyFill="1" applyBorder="1" applyAlignment="1">
      <alignment horizontal="center" vertical="top"/>
    </xf>
    <xf numFmtId="0" fontId="6" fillId="8" borderId="29" xfId="0" applyFont="1" applyFill="1" applyBorder="1" applyAlignment="1">
      <alignment horizontal="left" vertical="top" wrapText="1"/>
    </xf>
    <xf numFmtId="49" fontId="29" fillId="0" borderId="15" xfId="0" applyNumberFormat="1" applyFont="1" applyFill="1" applyBorder="1" applyAlignment="1">
      <alignment horizontal="center" vertical="top"/>
    </xf>
    <xf numFmtId="49" fontId="29" fillId="0" borderId="17" xfId="0" applyNumberFormat="1" applyFont="1" applyFill="1" applyBorder="1" applyAlignment="1">
      <alignment horizontal="center" vertical="top"/>
    </xf>
    <xf numFmtId="0" fontId="6" fillId="8" borderId="21" xfId="0" applyFont="1" applyFill="1" applyBorder="1" applyAlignment="1">
      <alignment horizontal="left" vertical="top" wrapText="1"/>
    </xf>
    <xf numFmtId="49" fontId="6" fillId="0" borderId="10" xfId="0" applyNumberFormat="1" applyFont="1" applyFill="1" applyBorder="1" applyAlignment="1">
      <alignment vertical="top" wrapText="1"/>
    </xf>
    <xf numFmtId="49" fontId="29" fillId="0" borderId="9" xfId="0" applyNumberFormat="1" applyFont="1" applyFill="1" applyBorder="1" applyAlignment="1">
      <alignment horizontal="center" vertical="top" wrapText="1"/>
    </xf>
    <xf numFmtId="49" fontId="29" fillId="0" borderId="11" xfId="0" applyNumberFormat="1" applyFont="1" applyFill="1" applyBorder="1" applyAlignment="1">
      <alignment horizontal="center" vertical="top" wrapText="1"/>
    </xf>
    <xf numFmtId="0" fontId="6" fillId="8" borderId="33" xfId="0" applyFont="1" applyFill="1" applyBorder="1" applyAlignment="1">
      <alignment horizontal="left" vertical="top" wrapText="1"/>
    </xf>
    <xf numFmtId="0" fontId="56" fillId="0" borderId="32" xfId="0" applyFont="1" applyFill="1" applyBorder="1" applyAlignment="1">
      <alignment horizontal="center" vertical="top" wrapText="1"/>
    </xf>
    <xf numFmtId="0" fontId="56" fillId="0" borderId="33" xfId="0" applyFont="1" applyFill="1" applyBorder="1" applyAlignment="1">
      <alignment horizontal="center" vertical="top" wrapText="1"/>
    </xf>
    <xf numFmtId="49" fontId="2" fillId="0" borderId="54" xfId="0" applyNumberFormat="1" applyFont="1" applyBorder="1" applyAlignment="1">
      <alignment horizontal="center" vertical="top" wrapText="1"/>
    </xf>
    <xf numFmtId="49" fontId="6" fillId="5" borderId="67" xfId="0" applyNumberFormat="1" applyFont="1" applyFill="1" applyBorder="1" applyAlignment="1">
      <alignment vertical="top" wrapText="1"/>
    </xf>
    <xf numFmtId="0" fontId="11" fillId="0" borderId="43" xfId="0" applyFont="1" applyBorder="1" applyAlignment="1">
      <alignment vertical="top" wrapText="1"/>
    </xf>
    <xf numFmtId="49" fontId="60" fillId="2" borderId="16" xfId="0" applyNumberFormat="1" applyFont="1" applyFill="1" applyBorder="1" applyAlignment="1">
      <alignment horizontal="center" vertical="top"/>
    </xf>
    <xf numFmtId="164" fontId="8" fillId="5" borderId="48" xfId="0" applyNumberFormat="1" applyFont="1" applyFill="1" applyBorder="1" applyAlignment="1">
      <alignment horizontal="center" vertical="center"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49" fontId="60" fillId="2" borderId="6" xfId="0" applyNumberFormat="1" applyFont="1" applyFill="1" applyBorder="1" applyAlignment="1">
      <alignment horizontal="center" vertical="top"/>
    </xf>
    <xf numFmtId="164" fontId="8" fillId="0" borderId="30" xfId="0" applyNumberFormat="1" applyFont="1" applyBorder="1" applyAlignment="1">
      <alignment horizontal="center" vertical="center"/>
    </xf>
    <xf numFmtId="164" fontId="8" fillId="0" borderId="0" xfId="0" applyNumberFormat="1" applyFont="1" applyBorder="1" applyAlignment="1">
      <alignment horizontal="center" vertical="center"/>
    </xf>
    <xf numFmtId="49" fontId="6" fillId="5" borderId="6" xfId="0" applyNumberFormat="1" applyFont="1" applyFill="1" applyBorder="1" applyAlignment="1">
      <alignment vertical="top" wrapText="1"/>
    </xf>
    <xf numFmtId="49" fontId="60" fillId="2" borderId="14" xfId="0" applyNumberFormat="1" applyFont="1" applyFill="1" applyBorder="1" applyAlignment="1">
      <alignment horizontal="center" vertical="top"/>
    </xf>
    <xf numFmtId="0" fontId="11" fillId="0" borderId="41" xfId="0" applyFont="1" applyBorder="1" applyAlignment="1">
      <alignment wrapText="1"/>
    </xf>
    <xf numFmtId="49" fontId="2" fillId="0" borderId="32" xfId="0" applyNumberFormat="1" applyFont="1" applyFill="1" applyBorder="1" applyAlignment="1">
      <alignment horizontal="center" vertical="top" wrapText="1"/>
    </xf>
    <xf numFmtId="49" fontId="2" fillId="0" borderId="33" xfId="0" applyNumberFormat="1" applyFont="1" applyFill="1" applyBorder="1" applyAlignment="1">
      <alignment horizontal="center" vertical="top" wrapText="1"/>
    </xf>
    <xf numFmtId="49" fontId="60" fillId="2" borderId="10" xfId="0" applyNumberFormat="1" applyFont="1" applyFill="1" applyBorder="1" applyAlignment="1">
      <alignment horizontal="center" vertical="top"/>
    </xf>
    <xf numFmtId="49" fontId="6" fillId="0" borderId="10" xfId="0" applyNumberFormat="1" applyFont="1" applyFill="1" applyBorder="1" applyAlignment="1">
      <alignment vertical="top" wrapText="1"/>
    </xf>
    <xf numFmtId="49" fontId="6" fillId="0" borderId="10" xfId="0" applyNumberFormat="1" applyFont="1" applyFill="1" applyBorder="1" applyAlignment="1">
      <alignment horizontal="left" vertical="top" wrapText="1"/>
    </xf>
    <xf numFmtId="49" fontId="2" fillId="0" borderId="9" xfId="0" applyNumberFormat="1" applyFont="1" applyFill="1" applyBorder="1" applyAlignment="1">
      <alignment horizontal="center" vertical="top"/>
    </xf>
    <xf numFmtId="49" fontId="2" fillId="0" borderId="11" xfId="0" applyNumberFormat="1" applyFont="1" applyFill="1" applyBorder="1" applyAlignment="1">
      <alignment horizontal="center" vertical="top"/>
    </xf>
    <xf numFmtId="164" fontId="7" fillId="4" borderId="65" xfId="0" applyNumberFormat="1" applyFont="1" applyFill="1" applyBorder="1" applyAlignment="1">
      <alignment horizontal="center" vertical="center"/>
    </xf>
    <xf numFmtId="49" fontId="6" fillId="0" borderId="41" xfId="0" applyNumberFormat="1" applyFont="1" applyFill="1" applyBorder="1" applyAlignment="1">
      <alignment horizontal="left" vertical="top" wrapText="1"/>
    </xf>
    <xf numFmtId="49" fontId="6" fillId="5" borderId="67" xfId="0" applyNumberFormat="1" applyFont="1" applyFill="1" applyBorder="1" applyAlignment="1">
      <alignment vertical="top" wrapText="1"/>
    </xf>
    <xf numFmtId="164" fontId="7" fillId="4" borderId="50" xfId="0" applyNumberFormat="1" applyFont="1" applyFill="1" applyBorder="1" applyAlignment="1">
      <alignment horizontal="center" vertical="center"/>
    </xf>
    <xf numFmtId="0" fontId="57" fillId="0" borderId="45" xfId="0" applyFont="1" applyBorder="1" applyAlignment="1">
      <alignment vertical="top"/>
    </xf>
    <xf numFmtId="0" fontId="11" fillId="0" borderId="39" xfId="0" applyFont="1" applyBorder="1" applyAlignment="1">
      <alignment wrapText="1"/>
    </xf>
    <xf numFmtId="0" fontId="15" fillId="0" borderId="67" xfId="0" applyFont="1" applyBorder="1" applyAlignment="1">
      <alignment vertical="top" wrapText="1"/>
    </xf>
    <xf numFmtId="0" fontId="15" fillId="0" borderId="30" xfId="0" applyFont="1" applyBorder="1" applyAlignment="1">
      <alignment vertical="top" wrapText="1"/>
    </xf>
    <xf numFmtId="164" fontId="7" fillId="3" borderId="51" xfId="0" applyNumberFormat="1" applyFont="1" applyFill="1" applyBorder="1" applyAlignment="1">
      <alignment horizontal="center" vertical="center"/>
    </xf>
    <xf numFmtId="0" fontId="57" fillId="0" borderId="0" xfId="0" applyFont="1" applyFill="1" applyBorder="1" applyAlignment="1">
      <alignment vertical="top"/>
    </xf>
    <xf numFmtId="0" fontId="57" fillId="0" borderId="0" xfId="0" applyFont="1" applyBorder="1" applyAlignment="1">
      <alignment horizontal="left" vertical="top"/>
    </xf>
    <xf numFmtId="49" fontId="61" fillId="0" borderId="0" xfId="0" applyNumberFormat="1" applyFont="1" applyFill="1" applyBorder="1" applyAlignment="1">
      <alignment vertical="top"/>
    </xf>
    <xf numFmtId="49" fontId="61" fillId="0" borderId="0" xfId="0" applyNumberFormat="1" applyFont="1" applyFill="1" applyBorder="1" applyAlignment="1">
      <alignment horizontal="right" vertical="top"/>
    </xf>
    <xf numFmtId="0" fontId="62" fillId="5" borderId="0" xfId="0" applyFont="1" applyFill="1" applyAlignment="1">
      <alignment vertical="top"/>
    </xf>
    <xf numFmtId="0" fontId="61" fillId="0" borderId="0" xfId="0" applyFont="1" applyFill="1" applyBorder="1" applyAlignment="1">
      <alignment horizontal="center" vertical="top"/>
    </xf>
    <xf numFmtId="0" fontId="62" fillId="0" borderId="0" xfId="0" applyFont="1" applyFill="1" applyAlignment="1">
      <alignment vertical="top"/>
    </xf>
    <xf numFmtId="0" fontId="57" fillId="0" borderId="0" xfId="0" applyFont="1" applyAlignment="1">
      <alignment vertical="top"/>
    </xf>
    <xf numFmtId="0" fontId="63" fillId="0" borderId="0" xfId="0" applyFont="1" applyAlignment="1">
      <alignment vertical="top"/>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49" fontId="7" fillId="0" borderId="37" xfId="0" applyNumberFormat="1" applyFont="1" applyBorder="1" applyAlignment="1">
      <alignment horizontal="center" vertical="top"/>
    </xf>
    <xf numFmtId="0" fontId="15" fillId="0" borderId="37" xfId="0" applyFont="1" applyFill="1" applyBorder="1" applyAlignment="1">
      <alignment horizontal="left" vertical="top" wrapText="1"/>
    </xf>
    <xf numFmtId="164" fontId="8" fillId="0" borderId="15" xfId="0" applyNumberFormat="1" applyFont="1" applyBorder="1" applyAlignment="1">
      <alignment horizontal="center" vertical="center" wrapText="1"/>
    </xf>
    <xf numFmtId="49" fontId="7" fillId="2" borderId="75" xfId="0" applyNumberFormat="1" applyFont="1" applyFill="1" applyBorder="1" applyAlignment="1">
      <alignment horizontal="center" vertical="top"/>
    </xf>
    <xf numFmtId="0" fontId="15" fillId="0" borderId="7" xfId="0" applyFont="1" applyFill="1" applyBorder="1" applyAlignment="1">
      <alignment horizontal="left" vertical="top" wrapText="1"/>
    </xf>
    <xf numFmtId="0" fontId="8" fillId="0" borderId="57" xfId="0" applyFont="1" applyFill="1" applyBorder="1" applyAlignment="1">
      <alignment horizontal="center" vertical="top" wrapText="1"/>
    </xf>
    <xf numFmtId="164" fontId="8" fillId="0" borderId="39" xfId="0" applyNumberFormat="1" applyFont="1" applyFill="1" applyBorder="1" applyAlignment="1">
      <alignment horizontal="center" vertical="center"/>
    </xf>
    <xf numFmtId="164" fontId="8" fillId="0" borderId="38" xfId="0" applyNumberFormat="1" applyFont="1" applyFill="1" applyBorder="1" applyAlignment="1">
      <alignment horizontal="center" vertical="center"/>
    </xf>
    <xf numFmtId="164" fontId="8" fillId="0" borderId="76"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xf>
    <xf numFmtId="0" fontId="2" fillId="0" borderId="76" xfId="0" applyFont="1" applyFill="1" applyBorder="1" applyAlignment="1">
      <alignment horizontal="center" vertical="top" wrapText="1"/>
    </xf>
    <xf numFmtId="164" fontId="24" fillId="0" borderId="30" xfId="0" applyNumberFormat="1" applyFont="1" applyFill="1" applyBorder="1" applyAlignment="1">
      <alignment horizontal="center" vertical="center"/>
    </xf>
    <xf numFmtId="164" fontId="7" fillId="0" borderId="20" xfId="0" applyNumberFormat="1" applyFont="1" applyFill="1" applyBorder="1" applyAlignment="1">
      <alignment horizontal="center" vertical="center"/>
    </xf>
    <xf numFmtId="164" fontId="24" fillId="0" borderId="20" xfId="0" applyNumberFormat="1" applyFont="1" applyFill="1" applyBorder="1" applyAlignment="1">
      <alignment horizontal="center" vertical="center"/>
    </xf>
    <xf numFmtId="164" fontId="24" fillId="0" borderId="21" xfId="0" applyNumberFormat="1" applyFont="1" applyFill="1" applyBorder="1" applyAlignment="1">
      <alignment horizontal="center" vertical="center"/>
    </xf>
    <xf numFmtId="164" fontId="24" fillId="0" borderId="19" xfId="0" applyNumberFormat="1" applyFont="1" applyFill="1" applyBorder="1" applyAlignment="1">
      <alignment horizontal="center" vertical="center"/>
    </xf>
    <xf numFmtId="49" fontId="7" fillId="0" borderId="42" xfId="0" applyNumberFormat="1" applyFont="1" applyBorder="1" applyAlignment="1">
      <alignment horizontal="center" vertical="top"/>
    </xf>
    <xf numFmtId="49" fontId="2" fillId="0" borderId="69" xfId="0" applyNumberFormat="1" applyFont="1" applyBorder="1" applyAlignment="1">
      <alignment horizontal="center" vertical="top"/>
    </xf>
    <xf numFmtId="0" fontId="8" fillId="0" borderId="52" xfId="0" applyFont="1" applyBorder="1" applyAlignment="1">
      <alignment horizontal="center" vertical="top"/>
    </xf>
    <xf numFmtId="164" fontId="8" fillId="0" borderId="67" xfId="0" applyNumberFormat="1" applyFont="1" applyBorder="1" applyAlignment="1">
      <alignment horizontal="center" vertical="center"/>
    </xf>
    <xf numFmtId="164" fontId="8" fillId="0" borderId="28" xfId="0" applyNumberFormat="1" applyFont="1" applyBorder="1" applyAlignment="1">
      <alignment horizontal="center" vertical="center"/>
    </xf>
    <xf numFmtId="164" fontId="8" fillId="0" borderId="37" xfId="0" applyNumberFormat="1" applyFont="1" applyBorder="1" applyAlignment="1">
      <alignment horizontal="center" vertical="center"/>
    </xf>
    <xf numFmtId="164" fontId="8" fillId="5" borderId="52" xfId="0" applyNumberFormat="1" applyFont="1" applyFill="1" applyBorder="1" applyAlignment="1">
      <alignment horizontal="center" vertical="center" wrapText="1"/>
    </xf>
    <xf numFmtId="164" fontId="8" fillId="5" borderId="77" xfId="0" applyNumberFormat="1" applyFont="1" applyFill="1" applyBorder="1" applyAlignment="1">
      <alignment horizontal="center" vertical="center" wrapText="1"/>
    </xf>
    <xf numFmtId="49" fontId="2" fillId="0" borderId="0" xfId="0" applyNumberFormat="1" applyFont="1" applyBorder="1" applyAlignment="1">
      <alignment horizontal="center" vertical="top"/>
    </xf>
    <xf numFmtId="164" fontId="8" fillId="0" borderId="30" xfId="0" applyNumberFormat="1" applyFont="1" applyFill="1" applyBorder="1" applyAlignment="1">
      <alignment horizontal="center" vertical="center"/>
    </xf>
    <xf numFmtId="164" fontId="8" fillId="0" borderId="19" xfId="0" applyNumberFormat="1" applyFont="1" applyFill="1" applyBorder="1" applyAlignment="1">
      <alignment horizontal="center" vertical="center"/>
    </xf>
    <xf numFmtId="164" fontId="8" fillId="0" borderId="49" xfId="0" applyNumberFormat="1" applyFont="1" applyFill="1" applyBorder="1" applyAlignment="1">
      <alignment horizontal="center" vertical="center"/>
    </xf>
    <xf numFmtId="0" fontId="10" fillId="0" borderId="19" xfId="0" applyFont="1" applyFill="1" applyBorder="1" applyAlignment="1">
      <alignment horizontal="center" vertical="top"/>
    </xf>
    <xf numFmtId="164" fontId="7" fillId="0" borderId="30"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xf>
    <xf numFmtId="164" fontId="7" fillId="0" borderId="49" xfId="0" applyNumberFormat="1" applyFont="1" applyFill="1" applyBorder="1" applyAlignment="1">
      <alignment horizontal="center" vertical="center"/>
    </xf>
    <xf numFmtId="49" fontId="7" fillId="0" borderId="37" xfId="0" applyNumberFormat="1" applyFont="1" applyBorder="1" applyAlignment="1">
      <alignment horizontal="center" vertical="top"/>
    </xf>
    <xf numFmtId="0" fontId="46" fillId="0" borderId="32" xfId="0" applyFont="1" applyFill="1" applyBorder="1" applyAlignment="1">
      <alignment horizontal="center" vertical="top" wrapText="1"/>
    </xf>
    <xf numFmtId="0" fontId="46" fillId="0" borderId="33" xfId="0" applyFont="1" applyFill="1" applyBorder="1" applyAlignment="1">
      <alignment horizontal="center" vertical="top" wrapText="1"/>
    </xf>
    <xf numFmtId="49" fontId="2" fillId="0" borderId="69" xfId="0" applyNumberFormat="1" applyFont="1" applyBorder="1" applyAlignment="1">
      <alignment horizontal="center" vertical="top" wrapText="1"/>
    </xf>
    <xf numFmtId="0" fontId="15" fillId="0" borderId="6" xfId="0" applyFont="1" applyFill="1" applyBorder="1" applyAlignment="1">
      <alignment horizontal="left" vertical="top" wrapText="1"/>
    </xf>
    <xf numFmtId="164" fontId="7" fillId="3" borderId="4" xfId="0" applyNumberFormat="1" applyFont="1" applyFill="1" applyBorder="1" applyAlignment="1">
      <alignment horizontal="center" vertical="center"/>
    </xf>
    <xf numFmtId="164" fontId="7" fillId="3" borderId="23" xfId="0" applyNumberFormat="1" applyFont="1" applyFill="1" applyBorder="1" applyAlignment="1">
      <alignment horizontal="center" vertical="center"/>
    </xf>
    <xf numFmtId="164" fontId="7" fillId="3" borderId="35" xfId="0" applyNumberFormat="1" applyFont="1" applyFill="1" applyBorder="1" applyAlignment="1">
      <alignment horizontal="center" vertical="center"/>
    </xf>
    <xf numFmtId="164" fontId="8" fillId="5" borderId="37" xfId="0" applyNumberFormat="1" applyFont="1" applyFill="1" applyBorder="1" applyAlignment="1">
      <alignment horizontal="center" vertical="center" wrapText="1"/>
    </xf>
    <xf numFmtId="164" fontId="64" fillId="0" borderId="7" xfId="0" applyNumberFormat="1" applyFont="1" applyFill="1" applyBorder="1" applyAlignment="1">
      <alignment horizontal="center" vertical="center"/>
    </xf>
    <xf numFmtId="164" fontId="64" fillId="0" borderId="19" xfId="0" applyNumberFormat="1" applyFont="1" applyFill="1" applyBorder="1" applyAlignment="1">
      <alignment horizontal="center" vertical="center"/>
    </xf>
    <xf numFmtId="0" fontId="14" fillId="0" borderId="30" xfId="0" applyFont="1" applyBorder="1" applyAlignment="1">
      <alignment horizontal="left" vertical="top" wrapText="1"/>
    </xf>
    <xf numFmtId="0" fontId="46" fillId="0" borderId="20" xfId="0" applyFont="1" applyFill="1" applyBorder="1" applyAlignment="1">
      <alignment horizontal="center" vertical="top" wrapText="1"/>
    </xf>
    <xf numFmtId="0" fontId="46" fillId="0" borderId="21" xfId="0" applyFont="1" applyFill="1" applyBorder="1" applyAlignment="1">
      <alignment horizontal="center" vertical="top" wrapText="1"/>
    </xf>
    <xf numFmtId="0" fontId="24" fillId="0" borderId="43" xfId="0" applyFont="1" applyFill="1" applyBorder="1" applyAlignment="1">
      <alignment horizontal="left" vertical="top" wrapText="1"/>
    </xf>
    <xf numFmtId="49" fontId="9" fillId="0" borderId="52" xfId="0" applyNumberFormat="1" applyFont="1" applyBorder="1" applyAlignment="1">
      <alignment horizontal="center" vertical="top" wrapText="1"/>
    </xf>
    <xf numFmtId="0" fontId="6" fillId="0" borderId="26" xfId="0" applyFont="1" applyFill="1" applyBorder="1" applyAlignment="1">
      <alignment horizontal="left" vertical="top" wrapText="1"/>
    </xf>
    <xf numFmtId="49" fontId="7" fillId="0" borderId="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0" xfId="0" applyFont="1" applyFill="1" applyBorder="1" applyAlignment="1">
      <alignment horizontal="left" vertical="top" wrapText="1"/>
    </xf>
    <xf numFmtId="0" fontId="2" fillId="5" borderId="32" xfId="0" applyFont="1" applyFill="1" applyBorder="1" applyAlignment="1">
      <alignment horizontal="center" vertical="top" wrapText="1"/>
    </xf>
    <xf numFmtId="49" fontId="2" fillId="0" borderId="45" xfId="0" applyNumberFormat="1" applyFont="1" applyBorder="1" applyAlignment="1">
      <alignment horizontal="center" vertical="top"/>
    </xf>
    <xf numFmtId="0" fontId="2" fillId="0" borderId="43" xfId="0" applyFont="1" applyFill="1" applyBorder="1" applyAlignment="1">
      <alignment horizontal="center" vertical="top" wrapText="1"/>
    </xf>
    <xf numFmtId="0" fontId="46" fillId="0" borderId="38" xfId="0" applyFont="1" applyFill="1" applyBorder="1" applyAlignment="1">
      <alignment horizontal="center" vertical="top" wrapText="1"/>
    </xf>
    <xf numFmtId="0" fontId="46" fillId="0" borderId="76" xfId="0" applyFont="1" applyFill="1" applyBorder="1" applyAlignment="1">
      <alignment horizontal="center" vertical="top" wrapText="1"/>
    </xf>
    <xf numFmtId="49" fontId="7" fillId="3" borderId="37" xfId="0" applyNumberFormat="1" applyFont="1" applyFill="1" applyBorder="1" applyAlignment="1">
      <alignment horizontal="left" vertical="top"/>
    </xf>
    <xf numFmtId="49" fontId="7" fillId="3" borderId="9" xfId="0" applyNumberFormat="1" applyFont="1" applyFill="1" applyBorder="1" applyAlignment="1">
      <alignment horizontal="center" vertical="top"/>
    </xf>
    <xf numFmtId="0" fontId="6" fillId="0" borderId="11" xfId="0" applyFont="1" applyFill="1" applyBorder="1" applyAlignment="1">
      <alignment horizontal="left" vertical="top" wrapText="1"/>
    </xf>
    <xf numFmtId="49" fontId="2" fillId="0" borderId="12" xfId="0" applyNumberFormat="1" applyFont="1" applyBorder="1" applyAlignment="1">
      <alignment horizontal="center" vertical="top"/>
    </xf>
    <xf numFmtId="0" fontId="8" fillId="0" borderId="8" xfId="0" applyFont="1" applyBorder="1" applyAlignment="1">
      <alignment horizontal="center" vertical="top"/>
    </xf>
    <xf numFmtId="164" fontId="8" fillId="0" borderId="7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24" fillId="5" borderId="74" xfId="0" applyNumberFormat="1" applyFont="1" applyFill="1" applyBorder="1" applyAlignment="1">
      <alignment horizontal="center" vertical="center" wrapText="1"/>
    </xf>
    <xf numFmtId="164" fontId="24" fillId="5" borderId="8" xfId="0" applyNumberFormat="1" applyFont="1" applyFill="1" applyBorder="1" applyAlignment="1">
      <alignment horizontal="center" vertical="center" wrapText="1"/>
    </xf>
    <xf numFmtId="0" fontId="15" fillId="0" borderId="79" xfId="0" applyFont="1" applyBorder="1" applyAlignment="1">
      <alignment wrapText="1"/>
    </xf>
    <xf numFmtId="164" fontId="24" fillId="0" borderId="7" xfId="0" applyNumberFormat="1" applyFont="1" applyFill="1" applyBorder="1" applyAlignment="1">
      <alignment horizontal="center" vertical="center"/>
    </xf>
    <xf numFmtId="0" fontId="15" fillId="0" borderId="30" xfId="0" applyFont="1" applyBorder="1" applyAlignment="1">
      <alignment wrapText="1"/>
    </xf>
    <xf numFmtId="0" fontId="0" fillId="0" borderId="43" xfId="0" applyBorder="1" applyAlignment="1">
      <alignment wrapText="1"/>
    </xf>
    <xf numFmtId="49" fontId="2" fillId="0" borderId="52" xfId="0" applyNumberFormat="1" applyFont="1" applyBorder="1" applyAlignment="1">
      <alignment horizontal="center" wrapText="1"/>
    </xf>
    <xf numFmtId="164" fontId="8" fillId="5" borderId="74" xfId="0" applyNumberFormat="1"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0" fontId="15" fillId="0" borderId="10" xfId="0" applyFont="1" applyBorder="1" applyAlignment="1">
      <alignment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49" fontId="7" fillId="2" borderId="25" xfId="0" applyNumberFormat="1" applyFont="1" applyFill="1" applyBorder="1" applyAlignment="1">
      <alignment horizontal="right" vertical="top"/>
    </xf>
    <xf numFmtId="164" fontId="37" fillId="6" borderId="35" xfId="0" applyNumberFormat="1" applyFont="1" applyFill="1" applyBorder="1" applyAlignment="1">
      <alignment horizontal="center" vertical="center"/>
    </xf>
    <xf numFmtId="164" fontId="7" fillId="6" borderId="35" xfId="0" applyNumberFormat="1" applyFont="1" applyFill="1" applyBorder="1" applyAlignment="1">
      <alignment horizontal="center" vertical="center"/>
    </xf>
    <xf numFmtId="0" fontId="0" fillId="0" borderId="0" xfId="0" applyAlignment="1">
      <alignment vertical="top" wrapText="1"/>
    </xf>
    <xf numFmtId="0" fontId="2" fillId="0" borderId="0" xfId="1" applyFont="1" applyAlignment="1">
      <alignment vertical="top"/>
    </xf>
    <xf numFmtId="0" fontId="2" fillId="0" borderId="0" xfId="1" applyNumberFormat="1" applyFont="1" applyAlignment="1">
      <alignment vertical="top"/>
    </xf>
    <xf numFmtId="0" fontId="2" fillId="0" borderId="0" xfId="1" applyFont="1" applyAlignment="1">
      <alignment horizontal="center" vertical="top"/>
    </xf>
    <xf numFmtId="0" fontId="43" fillId="0" borderId="0" xfId="1" applyFont="1" applyAlignment="1">
      <alignment horizontal="left" vertical="top" wrapText="1"/>
    </xf>
    <xf numFmtId="0" fontId="2" fillId="0" borderId="0" xfId="1" applyFont="1" applyBorder="1" applyAlignment="1">
      <alignment vertical="top"/>
    </xf>
    <xf numFmtId="0" fontId="39" fillId="0" borderId="0" xfId="1" applyFont="1" applyAlignment="1">
      <alignment vertical="top"/>
    </xf>
    <xf numFmtId="0" fontId="39" fillId="0" borderId="0" xfId="1" applyNumberFormat="1" applyFont="1" applyAlignment="1">
      <alignment vertical="top"/>
    </xf>
    <xf numFmtId="0" fontId="43" fillId="0" borderId="0" xfId="1" applyFont="1" applyAlignment="1">
      <alignment horizontal="center" vertical="top"/>
    </xf>
    <xf numFmtId="0" fontId="12" fillId="0" borderId="0" xfId="1" applyFont="1" applyAlignment="1">
      <alignment horizontal="left" vertical="top" wrapText="1"/>
    </xf>
    <xf numFmtId="0" fontId="11" fillId="0" borderId="0" xfId="1" applyAlignment="1">
      <alignment vertical="top"/>
    </xf>
    <xf numFmtId="0" fontId="6" fillId="0" borderId="0" xfId="1" applyFont="1" applyFill="1" applyAlignment="1">
      <alignment horizontal="center" vertical="top"/>
    </xf>
    <xf numFmtId="0" fontId="11" fillId="0" borderId="0" xfId="1" applyAlignment="1">
      <alignment horizontal="center" vertical="top"/>
    </xf>
    <xf numFmtId="0" fontId="11" fillId="0" borderId="0" xfId="1" applyFont="1" applyAlignment="1">
      <alignment horizontal="left" wrapText="1"/>
    </xf>
    <xf numFmtId="0" fontId="2" fillId="0" borderId="16" xfId="1" applyFont="1" applyBorder="1" applyAlignment="1">
      <alignment horizontal="center" vertical="center" textRotation="90" wrapText="1"/>
    </xf>
    <xf numFmtId="0" fontId="2" fillId="0" borderId="15" xfId="1" applyFont="1" applyBorder="1" applyAlignment="1">
      <alignment horizontal="center" vertical="center" textRotation="90" wrapText="1"/>
    </xf>
    <xf numFmtId="0" fontId="6" fillId="0" borderId="28" xfId="1" applyFont="1" applyBorder="1" applyAlignment="1">
      <alignment horizontal="center" vertical="center" wrapText="1"/>
    </xf>
    <xf numFmtId="0" fontId="2" fillId="0" borderId="52" xfId="1" applyNumberFormat="1" applyFont="1" applyBorder="1" applyAlignment="1">
      <alignment horizontal="center" vertical="center" textRotation="90" wrapText="1"/>
    </xf>
    <xf numFmtId="0" fontId="2" fillId="0" borderId="18" xfId="1" applyFont="1" applyBorder="1" applyAlignment="1">
      <alignment horizontal="center" vertical="center" textRotation="90" wrapText="1"/>
    </xf>
    <xf numFmtId="0" fontId="2" fillId="0" borderId="52" xfId="1" applyFont="1" applyBorder="1" applyAlignment="1">
      <alignment horizontal="center" vertical="center" textRotation="90" wrapText="1"/>
    </xf>
    <xf numFmtId="0" fontId="7" fillId="0" borderId="16"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7" xfId="1" applyFont="1" applyBorder="1" applyAlignment="1">
      <alignment horizontal="center" vertical="center" wrapText="1"/>
    </xf>
    <xf numFmtId="0" fontId="8" fillId="0" borderId="69" xfId="1" applyFont="1" applyBorder="1" applyAlignment="1">
      <alignment horizontal="center" vertical="center" textRotation="90" wrapText="1"/>
    </xf>
    <xf numFmtId="0" fontId="8" fillId="0" borderId="52" xfId="1" applyFont="1" applyBorder="1" applyAlignment="1">
      <alignment horizontal="center" vertical="center" textRotation="90" wrapText="1"/>
    </xf>
    <xf numFmtId="0" fontId="7" fillId="0" borderId="54" xfId="1" applyFont="1" applyBorder="1" applyAlignment="1">
      <alignment horizontal="center" vertical="center"/>
    </xf>
    <xf numFmtId="0" fontId="7" fillId="0" borderId="18" xfId="1" applyFont="1" applyBorder="1" applyAlignment="1">
      <alignment horizontal="center" vertical="center"/>
    </xf>
    <xf numFmtId="0" fontId="7" fillId="0" borderId="48" xfId="1" applyFont="1" applyBorder="1" applyAlignment="1">
      <alignment horizontal="center" vertical="center"/>
    </xf>
    <xf numFmtId="0" fontId="2" fillId="0" borderId="63" xfId="1" applyFont="1" applyBorder="1" applyAlignment="1">
      <alignment horizontal="center" vertical="center" textRotation="90" wrapText="1"/>
    </xf>
    <xf numFmtId="0" fontId="2" fillId="0" borderId="59" xfId="1" applyFont="1" applyBorder="1" applyAlignment="1">
      <alignment horizontal="center" vertical="center" textRotation="90" wrapText="1"/>
    </xf>
    <xf numFmtId="0" fontId="6" fillId="0" borderId="20" xfId="1" applyFont="1" applyBorder="1" applyAlignment="1">
      <alignment horizontal="center" vertical="center" wrapText="1"/>
    </xf>
    <xf numFmtId="0" fontId="2" fillId="0" borderId="19" xfId="1" applyNumberFormat="1" applyFont="1" applyBorder="1" applyAlignment="1">
      <alignment horizontal="center" vertical="center" textRotation="90" wrapText="1"/>
    </xf>
    <xf numFmtId="0" fontId="2" fillId="0" borderId="64" xfId="1" applyFont="1" applyBorder="1" applyAlignment="1">
      <alignment horizontal="center" vertical="center" textRotation="90" wrapText="1"/>
    </xf>
    <xf numFmtId="0" fontId="2" fillId="0" borderId="19" xfId="1" applyFont="1" applyBorder="1" applyAlignment="1">
      <alignment horizontal="center" vertical="center" textRotation="90" wrapText="1"/>
    </xf>
    <xf numFmtId="0" fontId="2" fillId="0" borderId="10" xfId="1" applyFont="1" applyBorder="1" applyAlignment="1">
      <alignment horizontal="center" vertical="center" textRotation="90" wrapText="1"/>
    </xf>
    <xf numFmtId="0" fontId="2" fillId="0" borderId="59" xfId="1" applyFont="1" applyBorder="1" applyAlignment="1">
      <alignment horizontal="center" vertical="center"/>
    </xf>
    <xf numFmtId="0" fontId="2" fillId="0" borderId="11" xfId="1" applyFont="1" applyFill="1" applyBorder="1" applyAlignment="1">
      <alignment horizontal="center" vertical="center" textRotation="90" wrapText="1"/>
    </xf>
    <xf numFmtId="0" fontId="8" fillId="0" borderId="0" xfId="1" applyFont="1" applyBorder="1" applyAlignment="1">
      <alignment horizontal="center" vertical="center" textRotation="90" wrapText="1"/>
    </xf>
    <xf numFmtId="0" fontId="8" fillId="0" borderId="19" xfId="1" applyFont="1" applyBorder="1" applyAlignment="1">
      <alignment horizontal="center" vertical="center" textRotation="90" wrapText="1"/>
    </xf>
    <xf numFmtId="0" fontId="6" fillId="0" borderId="10" xfId="1" applyFont="1" applyBorder="1" applyAlignment="1">
      <alignment horizontal="center" vertical="center" wrapText="1"/>
    </xf>
    <xf numFmtId="0" fontId="2" fillId="0" borderId="38" xfId="1" applyFont="1" applyBorder="1" applyAlignment="1">
      <alignment horizontal="center" vertical="center"/>
    </xf>
    <xf numFmtId="0" fontId="2" fillId="0" borderId="76" xfId="1" applyFont="1" applyBorder="1" applyAlignment="1">
      <alignment horizontal="center" vertical="center"/>
    </xf>
    <xf numFmtId="0" fontId="2" fillId="0" borderId="14"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6" fillId="0" borderId="32" xfId="1" applyFont="1" applyBorder="1" applyAlignment="1">
      <alignment horizontal="center" vertical="center" wrapText="1"/>
    </xf>
    <xf numFmtId="0" fontId="2" fillId="0" borderId="44" xfId="1" applyNumberFormat="1" applyFont="1" applyBorder="1" applyAlignment="1">
      <alignment horizontal="center" vertical="center" textRotation="90" wrapText="1"/>
    </xf>
    <xf numFmtId="0" fontId="2" fillId="0" borderId="22" xfId="1" applyFont="1" applyBorder="1" applyAlignment="1">
      <alignment horizontal="center" vertical="center" textRotation="90" wrapText="1"/>
    </xf>
    <xf numFmtId="0" fontId="2" fillId="0" borderId="44" xfId="1" applyFont="1" applyBorder="1" applyAlignment="1">
      <alignment horizontal="center" vertical="center" textRotation="90" wrapText="1"/>
    </xf>
    <xf numFmtId="0" fontId="2" fillId="0" borderId="41" xfId="1" applyFont="1" applyBorder="1" applyAlignment="1">
      <alignment horizontal="center" vertical="center" textRotation="90" wrapText="1"/>
    </xf>
    <xf numFmtId="0" fontId="2" fillId="0" borderId="1" xfId="1" applyFont="1" applyBorder="1" applyAlignment="1">
      <alignment horizontal="center" vertical="center" textRotation="90" wrapText="1"/>
    </xf>
    <xf numFmtId="0" fontId="2" fillId="0" borderId="1" xfId="1" applyFont="1" applyFill="1" applyBorder="1" applyAlignment="1">
      <alignment horizontal="center" vertical="center" textRotation="90" wrapText="1"/>
    </xf>
    <xf numFmtId="0" fontId="2" fillId="0" borderId="33" xfId="1" applyFont="1" applyFill="1" applyBorder="1" applyAlignment="1">
      <alignment horizontal="center" vertical="center" textRotation="90" wrapText="1"/>
    </xf>
    <xf numFmtId="0" fontId="8" fillId="0" borderId="45" xfId="1" applyFont="1" applyBorder="1" applyAlignment="1">
      <alignment horizontal="center" vertical="center" textRotation="90" wrapText="1"/>
    </xf>
    <xf numFmtId="0" fontId="8" fillId="0" borderId="44" xfId="1" applyFont="1" applyBorder="1" applyAlignment="1">
      <alignment horizontal="center" vertical="center" textRotation="90" wrapText="1"/>
    </xf>
    <xf numFmtId="0" fontId="6" fillId="0" borderId="41" xfId="1" applyFont="1" applyBorder="1" applyAlignment="1">
      <alignment horizontal="center" vertical="center" wrapText="1"/>
    </xf>
    <xf numFmtId="0" fontId="2" fillId="0" borderId="1" xfId="1" applyFont="1" applyBorder="1" applyAlignment="1">
      <alignment horizontal="center" vertical="center" textRotation="90"/>
    </xf>
    <xf numFmtId="0" fontId="2" fillId="0" borderId="2" xfId="1" applyFont="1" applyBorder="1" applyAlignment="1">
      <alignment horizontal="center" vertical="center" textRotation="90"/>
    </xf>
    <xf numFmtId="49" fontId="7" fillId="2" borderId="3" xfId="1" applyNumberFormat="1" applyFont="1" applyFill="1" applyBorder="1" applyAlignment="1">
      <alignment horizontal="center" vertical="top" wrapText="1"/>
    </xf>
    <xf numFmtId="0" fontId="5" fillId="2" borderId="23" xfId="1" applyFont="1" applyFill="1" applyBorder="1" applyAlignment="1">
      <alignment horizontal="left" vertical="top"/>
    </xf>
    <xf numFmtId="0" fontId="5" fillId="2" borderId="24" xfId="1" applyFont="1" applyFill="1" applyBorder="1" applyAlignment="1">
      <alignment horizontal="left" vertical="top"/>
    </xf>
    <xf numFmtId="0" fontId="5" fillId="2" borderId="25" xfId="1" applyFont="1" applyFill="1" applyBorder="1" applyAlignment="1">
      <alignment horizontal="left" vertical="top"/>
    </xf>
    <xf numFmtId="49" fontId="7" fillId="2" borderId="3" xfId="1" applyNumberFormat="1" applyFont="1" applyFill="1" applyBorder="1" applyAlignment="1">
      <alignment horizontal="center" vertical="top"/>
    </xf>
    <xf numFmtId="49" fontId="7" fillId="3" borderId="4" xfId="1" applyNumberFormat="1" applyFont="1" applyFill="1" applyBorder="1" applyAlignment="1">
      <alignment horizontal="center" vertical="top"/>
    </xf>
    <xf numFmtId="0" fontId="7" fillId="3" borderId="23" xfId="1" applyFont="1" applyFill="1" applyBorder="1" applyAlignment="1">
      <alignment horizontal="left" vertical="top" wrapText="1"/>
    </xf>
    <xf numFmtId="0" fontId="7" fillId="3" borderId="24" xfId="1" applyFont="1" applyFill="1" applyBorder="1" applyAlignment="1">
      <alignment horizontal="left" vertical="top" wrapText="1"/>
    </xf>
    <xf numFmtId="0" fontId="7" fillId="3" borderId="25" xfId="1" applyFont="1" applyFill="1" applyBorder="1" applyAlignment="1">
      <alignment horizontal="left" vertical="top" wrapText="1"/>
    </xf>
    <xf numFmtId="49" fontId="7" fillId="2" borderId="16" xfId="1" applyNumberFormat="1" applyFont="1" applyFill="1" applyBorder="1" applyAlignment="1">
      <alignment horizontal="center" vertical="top"/>
    </xf>
    <xf numFmtId="49" fontId="7" fillId="3" borderId="27" xfId="1" applyNumberFormat="1" applyFont="1" applyFill="1" applyBorder="1" applyAlignment="1">
      <alignment horizontal="center" vertical="top"/>
    </xf>
    <xf numFmtId="49" fontId="7" fillId="0" borderId="15" xfId="1" applyNumberFormat="1" applyFont="1" applyBorder="1" applyAlignment="1">
      <alignment horizontal="center" vertical="top"/>
    </xf>
    <xf numFmtId="0" fontId="6" fillId="0" borderId="37" xfId="1" applyFont="1" applyFill="1" applyBorder="1" applyAlignment="1">
      <alignment horizontal="left" vertical="top" wrapText="1"/>
    </xf>
    <xf numFmtId="49" fontId="9" fillId="0" borderId="5" xfId="1" applyNumberFormat="1" applyFont="1" applyBorder="1" applyAlignment="1">
      <alignment horizontal="center" vertical="top"/>
    </xf>
    <xf numFmtId="49" fontId="2" fillId="0" borderId="54" xfId="1" applyNumberFormat="1" applyFont="1" applyBorder="1" applyAlignment="1">
      <alignment horizontal="center" vertical="top"/>
    </xf>
    <xf numFmtId="0" fontId="8" fillId="0" borderId="5" xfId="1" applyFont="1" applyFill="1" applyBorder="1" applyAlignment="1">
      <alignment horizontal="center" vertical="top"/>
    </xf>
    <xf numFmtId="164" fontId="65" fillId="0" borderId="16" xfId="1" applyNumberFormat="1" applyFont="1" applyFill="1" applyBorder="1" applyAlignment="1">
      <alignment horizontal="center" vertical="top"/>
    </xf>
    <xf numFmtId="164" fontId="8" fillId="0" borderId="15" xfId="1" applyNumberFormat="1" applyFont="1" applyFill="1" applyBorder="1" applyAlignment="1">
      <alignment horizontal="center" vertical="top"/>
    </xf>
    <xf numFmtId="164" fontId="8" fillId="0" borderId="26" xfId="1" applyNumberFormat="1" applyFont="1" applyFill="1" applyBorder="1" applyAlignment="1">
      <alignment horizontal="center" vertical="top"/>
    </xf>
    <xf numFmtId="164" fontId="8" fillId="0" borderId="27" xfId="1" applyNumberFormat="1" applyFont="1" applyFill="1" applyBorder="1" applyAlignment="1">
      <alignment horizontal="center" vertical="top"/>
    </xf>
    <xf numFmtId="164" fontId="8" fillId="5" borderId="5" xfId="1" applyNumberFormat="1" applyFont="1" applyFill="1" applyBorder="1" applyAlignment="1">
      <alignment horizontal="center" vertical="top"/>
    </xf>
    <xf numFmtId="164" fontId="8" fillId="0" borderId="48" xfId="1" applyNumberFormat="1" applyFont="1" applyFill="1" applyBorder="1" applyAlignment="1">
      <alignment horizontal="center" vertical="top"/>
    </xf>
    <xf numFmtId="0" fontId="8" fillId="5" borderId="16" xfId="1" applyFont="1" applyFill="1" applyBorder="1" applyAlignment="1">
      <alignment vertical="top" wrapText="1"/>
    </xf>
    <xf numFmtId="0" fontId="2" fillId="0" borderId="15" xfId="1" applyFont="1" applyFill="1" applyBorder="1" applyAlignment="1">
      <alignment horizontal="center" vertical="top"/>
    </xf>
    <xf numFmtId="0" fontId="2" fillId="0" borderId="17" xfId="1" applyFont="1" applyFill="1" applyBorder="1" applyAlignment="1">
      <alignment horizontal="center" vertical="top"/>
    </xf>
    <xf numFmtId="49" fontId="7" fillId="2" borderId="6" xfId="1" applyNumberFormat="1" applyFont="1" applyFill="1" applyBorder="1" applyAlignment="1">
      <alignment horizontal="center" vertical="top"/>
    </xf>
    <xf numFmtId="49" fontId="7" fillId="3" borderId="7" xfId="1" applyNumberFormat="1" applyFont="1" applyFill="1" applyBorder="1" applyAlignment="1">
      <alignment horizontal="center" vertical="top"/>
    </xf>
    <xf numFmtId="49" fontId="7" fillId="0" borderId="20" xfId="1" applyNumberFormat="1" applyFont="1" applyBorder="1" applyAlignment="1">
      <alignment horizontal="center" vertical="top"/>
    </xf>
    <xf numFmtId="0" fontId="6" fillId="0" borderId="7" xfId="1" applyFont="1" applyFill="1" applyBorder="1" applyAlignment="1">
      <alignment horizontal="left" vertical="top" wrapText="1"/>
    </xf>
    <xf numFmtId="49" fontId="9" fillId="0" borderId="19" xfId="1" applyNumberFormat="1" applyFont="1" applyBorder="1" applyAlignment="1">
      <alignment horizontal="center" vertical="top"/>
    </xf>
    <xf numFmtId="49" fontId="2" fillId="0" borderId="61" xfId="1" applyNumberFormat="1" applyFont="1" applyBorder="1" applyAlignment="1">
      <alignment horizontal="center" vertical="top"/>
    </xf>
    <xf numFmtId="0" fontId="8" fillId="0" borderId="19" xfId="1" applyFont="1" applyFill="1" applyBorder="1" applyAlignment="1">
      <alignment horizontal="center" vertical="top"/>
    </xf>
    <xf numFmtId="164" fontId="8" fillId="0" borderId="30" xfId="1" applyNumberFormat="1" applyFont="1" applyFill="1" applyBorder="1" applyAlignment="1">
      <alignment horizontal="center" vertical="top"/>
    </xf>
    <xf numFmtId="164" fontId="8" fillId="0" borderId="20" xfId="1" applyNumberFormat="1" applyFont="1" applyFill="1" applyBorder="1" applyAlignment="1">
      <alignment horizontal="center" vertical="top"/>
    </xf>
    <xf numFmtId="164" fontId="8" fillId="0" borderId="74" xfId="1" applyNumberFormat="1" applyFont="1" applyFill="1" applyBorder="1" applyAlignment="1">
      <alignment horizontal="center" vertical="top"/>
    </xf>
    <xf numFmtId="164" fontId="8" fillId="5" borderId="19" xfId="1" applyNumberFormat="1" applyFont="1" applyFill="1" applyBorder="1" applyAlignment="1">
      <alignment horizontal="center" vertical="top"/>
    </xf>
    <xf numFmtId="164" fontId="8" fillId="0" borderId="0" xfId="1" applyNumberFormat="1" applyFont="1" applyFill="1" applyBorder="1" applyAlignment="1">
      <alignment horizontal="center" vertical="top"/>
    </xf>
    <xf numFmtId="0" fontId="8" fillId="0" borderId="6" xfId="1" applyFont="1" applyFill="1" applyBorder="1" applyAlignment="1" applyProtection="1">
      <alignment vertical="top" wrapText="1"/>
      <protection locked="0"/>
    </xf>
    <xf numFmtId="0" fontId="2" fillId="0" borderId="38" xfId="1" applyFont="1" applyFill="1" applyBorder="1" applyAlignment="1">
      <alignment horizontal="center" vertical="top"/>
    </xf>
    <xf numFmtId="0" fontId="2" fillId="0" borderId="76" xfId="1" applyFont="1" applyFill="1" applyBorder="1" applyAlignment="1">
      <alignment horizontal="center" vertical="top"/>
    </xf>
    <xf numFmtId="49" fontId="7" fillId="2" borderId="14" xfId="1" applyNumberFormat="1" applyFont="1" applyFill="1" applyBorder="1" applyAlignment="1">
      <alignment horizontal="center" vertical="top"/>
    </xf>
    <xf numFmtId="49" fontId="7" fillId="3" borderId="65" xfId="1" applyNumberFormat="1" applyFont="1" applyFill="1" applyBorder="1" applyAlignment="1">
      <alignment horizontal="center" vertical="top"/>
    </xf>
    <xf numFmtId="49" fontId="7" fillId="0" borderId="1" xfId="1" applyNumberFormat="1" applyFont="1" applyBorder="1" applyAlignment="1">
      <alignment horizontal="center" vertical="top"/>
    </xf>
    <xf numFmtId="0" fontId="6" fillId="0" borderId="42" xfId="1" applyFont="1" applyFill="1" applyBorder="1" applyAlignment="1">
      <alignment horizontal="left" vertical="top" wrapText="1"/>
    </xf>
    <xf numFmtId="49" fontId="2" fillId="0" borderId="13" xfId="1" applyNumberFormat="1" applyFont="1" applyBorder="1" applyAlignment="1">
      <alignment horizontal="center" vertical="top"/>
    </xf>
    <xf numFmtId="49" fontId="2" fillId="0" borderId="55" xfId="1" applyNumberFormat="1" applyFont="1" applyBorder="1" applyAlignment="1">
      <alignment horizontal="center" vertical="top"/>
    </xf>
    <xf numFmtId="0" fontId="10" fillId="4" borderId="13" xfId="1" applyFont="1" applyFill="1" applyBorder="1" applyAlignment="1">
      <alignment horizontal="center" vertical="top"/>
    </xf>
    <xf numFmtId="164" fontId="66" fillId="4" borderId="1" xfId="1" applyNumberFormat="1" applyFont="1" applyFill="1" applyBorder="1" applyAlignment="1">
      <alignment horizontal="center" vertical="top"/>
    </xf>
    <xf numFmtId="164" fontId="7" fillId="4" borderId="1" xfId="1" applyNumberFormat="1" applyFont="1" applyFill="1" applyBorder="1" applyAlignment="1">
      <alignment horizontal="center" vertical="top"/>
    </xf>
    <xf numFmtId="164" fontId="7" fillId="4" borderId="65" xfId="1" applyNumberFormat="1" applyFont="1" applyFill="1" applyBorder="1" applyAlignment="1">
      <alignment horizontal="center" vertical="top"/>
    </xf>
    <xf numFmtId="164" fontId="7" fillId="4" borderId="13" xfId="1" applyNumberFormat="1" applyFont="1" applyFill="1" applyBorder="1" applyAlignment="1">
      <alignment horizontal="center" vertical="top"/>
    </xf>
    <xf numFmtId="164" fontId="7" fillId="4" borderId="31" xfId="1" applyNumberFormat="1" applyFont="1" applyFill="1" applyBorder="1" applyAlignment="1">
      <alignment horizontal="center" vertical="top"/>
    </xf>
    <xf numFmtId="0" fontId="8" fillId="0" borderId="14" xfId="1" applyFont="1" applyFill="1" applyBorder="1" applyAlignment="1" applyProtection="1">
      <alignment vertical="top" wrapText="1"/>
      <protection locked="0"/>
    </xf>
    <xf numFmtId="0" fontId="2" fillId="0" borderId="59" xfId="1" applyFont="1" applyFill="1" applyBorder="1" applyAlignment="1">
      <alignment horizontal="center" vertical="top" wrapText="1"/>
    </xf>
    <xf numFmtId="0" fontId="2" fillId="0" borderId="58" xfId="1" applyFont="1" applyFill="1" applyBorder="1" applyAlignment="1">
      <alignment horizontal="center" vertical="top" wrapText="1"/>
    </xf>
    <xf numFmtId="164" fontId="8" fillId="0" borderId="16" xfId="1" applyNumberFormat="1" applyFont="1" applyFill="1" applyBorder="1" applyAlignment="1">
      <alignment horizontal="center" vertical="top"/>
    </xf>
    <xf numFmtId="0" fontId="8" fillId="0" borderId="16" xfId="1" applyFont="1" applyFill="1" applyBorder="1" applyAlignment="1" applyProtection="1">
      <alignment vertical="top" wrapText="1"/>
      <protection locked="0"/>
    </xf>
    <xf numFmtId="164" fontId="7" fillId="4" borderId="44" xfId="1" applyNumberFormat="1" applyFont="1" applyFill="1" applyBorder="1" applyAlignment="1">
      <alignment horizontal="center" vertical="top"/>
    </xf>
    <xf numFmtId="0" fontId="8" fillId="0" borderId="63" xfId="1" applyFont="1" applyFill="1" applyBorder="1" applyAlignment="1" applyProtection="1">
      <alignment vertical="top" wrapText="1"/>
      <protection locked="0"/>
    </xf>
    <xf numFmtId="0" fontId="2" fillId="0" borderId="0" xfId="1" applyFont="1" applyFill="1" applyBorder="1" applyAlignment="1">
      <alignment vertical="top"/>
    </xf>
    <xf numFmtId="0" fontId="2" fillId="0" borderId="0" xfId="1" applyFont="1" applyBorder="1" applyAlignment="1">
      <alignment horizontal="left" vertical="top"/>
    </xf>
    <xf numFmtId="49" fontId="7" fillId="3" borderId="23" xfId="1" applyNumberFormat="1" applyFont="1" applyFill="1" applyBorder="1" applyAlignment="1">
      <alignment horizontal="center" vertical="top"/>
    </xf>
    <xf numFmtId="49" fontId="7" fillId="3" borderId="3" xfId="1" applyNumberFormat="1" applyFont="1" applyFill="1" applyBorder="1" applyAlignment="1">
      <alignment horizontal="right" vertical="top"/>
    </xf>
    <xf numFmtId="49" fontId="7" fillId="3" borderId="4" xfId="1" applyNumberFormat="1" applyFont="1" applyFill="1" applyBorder="1" applyAlignment="1">
      <alignment horizontal="right" vertical="top"/>
    </xf>
    <xf numFmtId="49" fontId="7" fillId="3" borderId="62" xfId="1" applyNumberFormat="1" applyFont="1" applyFill="1" applyBorder="1" applyAlignment="1">
      <alignment horizontal="right" vertical="top"/>
    </xf>
    <xf numFmtId="164" fontId="7" fillId="3" borderId="3" xfId="1" applyNumberFormat="1" applyFont="1" applyFill="1" applyBorder="1" applyAlignment="1">
      <alignment horizontal="center" vertical="top"/>
    </xf>
    <xf numFmtId="0" fontId="8" fillId="3" borderId="24" xfId="1" applyFont="1" applyFill="1" applyBorder="1" applyAlignment="1">
      <alignment vertical="top" wrapText="1"/>
    </xf>
    <xf numFmtId="0" fontId="2" fillId="3" borderId="24" xfId="1" applyFont="1" applyFill="1" applyBorder="1" applyAlignment="1">
      <alignment horizontal="center" vertical="top" wrapText="1"/>
    </xf>
    <xf numFmtId="0" fontId="2" fillId="3" borderId="25" xfId="1" applyFont="1" applyFill="1" applyBorder="1" applyAlignment="1">
      <alignment horizontal="center" vertical="top" wrapText="1"/>
    </xf>
    <xf numFmtId="49" fontId="7" fillId="3" borderId="23" xfId="1" applyNumberFormat="1" applyFont="1" applyFill="1" applyBorder="1" applyAlignment="1">
      <alignment horizontal="left" vertical="top"/>
    </xf>
    <xf numFmtId="49" fontId="7" fillId="3" borderId="24" xfId="1" applyNumberFormat="1" applyFont="1" applyFill="1" applyBorder="1" applyAlignment="1">
      <alignment horizontal="left" vertical="top"/>
    </xf>
    <xf numFmtId="49" fontId="7" fillId="3" borderId="25" xfId="1" applyNumberFormat="1" applyFont="1" applyFill="1" applyBorder="1" applyAlignment="1">
      <alignment horizontal="left" vertical="top"/>
    </xf>
    <xf numFmtId="49" fontId="7" fillId="2" borderId="54" xfId="1" applyNumberFormat="1" applyFont="1" applyFill="1" applyBorder="1" applyAlignment="1">
      <alignment horizontal="center" vertical="top"/>
    </xf>
    <xf numFmtId="49" fontId="7" fillId="3" borderId="15" xfId="1" applyNumberFormat="1" applyFont="1" applyFill="1" applyBorder="1" applyAlignment="1">
      <alignment horizontal="center" vertical="top"/>
    </xf>
    <xf numFmtId="0" fontId="6" fillId="0" borderId="27" xfId="1" applyFont="1" applyFill="1" applyBorder="1" applyAlignment="1">
      <alignment vertical="top" wrapText="1"/>
    </xf>
    <xf numFmtId="49" fontId="9" fillId="0" borderId="68" xfId="1" applyNumberFormat="1" applyFont="1" applyBorder="1" applyAlignment="1">
      <alignment horizontal="center" vertical="top"/>
    </xf>
    <xf numFmtId="49" fontId="2" fillId="0" borderId="68" xfId="1" applyNumberFormat="1" applyFont="1" applyBorder="1" applyAlignment="1">
      <alignment horizontal="center" vertical="top"/>
    </xf>
    <xf numFmtId="49" fontId="6" fillId="0" borderId="36" xfId="1" applyNumberFormat="1" applyFont="1" applyFill="1" applyBorder="1" applyAlignment="1">
      <alignment vertical="top" wrapText="1"/>
    </xf>
    <xf numFmtId="49" fontId="2" fillId="0" borderId="15" xfId="1" applyNumberFormat="1" applyFont="1" applyFill="1" applyBorder="1" applyAlignment="1">
      <alignment horizontal="center" vertical="top"/>
    </xf>
    <xf numFmtId="49" fontId="2" fillId="0" borderId="17" xfId="1" applyNumberFormat="1" applyFont="1" applyFill="1" applyBorder="1" applyAlignment="1">
      <alignment horizontal="center" vertical="top"/>
    </xf>
    <xf numFmtId="0" fontId="46" fillId="0" borderId="0" xfId="1" applyFont="1" applyBorder="1" applyAlignment="1">
      <alignment vertical="top"/>
    </xf>
    <xf numFmtId="49" fontId="7" fillId="2" borderId="61" xfId="1" applyNumberFormat="1" applyFont="1" applyFill="1" applyBorder="1" applyAlignment="1">
      <alignment horizontal="center" vertical="top"/>
    </xf>
    <xf numFmtId="49" fontId="7" fillId="3" borderId="20" xfId="1" applyNumberFormat="1" applyFont="1" applyFill="1" applyBorder="1" applyAlignment="1">
      <alignment horizontal="center" vertical="top"/>
    </xf>
    <xf numFmtId="0" fontId="6" fillId="0" borderId="7" xfId="1" applyFont="1" applyFill="1" applyBorder="1" applyAlignment="1">
      <alignment vertical="top" wrapText="1"/>
    </xf>
    <xf numFmtId="49" fontId="9" fillId="0" borderId="61" xfId="1" applyNumberFormat="1" applyFont="1" applyBorder="1" applyAlignment="1">
      <alignment horizontal="center" vertical="top"/>
    </xf>
    <xf numFmtId="164" fontId="8" fillId="0" borderId="7" xfId="1" applyNumberFormat="1" applyFont="1" applyFill="1" applyBorder="1" applyAlignment="1">
      <alignment horizontal="center" vertical="top"/>
    </xf>
    <xf numFmtId="164" fontId="8" fillId="0" borderId="19" xfId="1" applyNumberFormat="1" applyFont="1" applyFill="1" applyBorder="1" applyAlignment="1">
      <alignment horizontal="center" vertical="top"/>
    </xf>
    <xf numFmtId="0" fontId="6" fillId="0" borderId="6" xfId="3" applyFont="1" applyBorder="1" applyAlignment="1">
      <alignment vertical="top" wrapText="1"/>
    </xf>
    <xf numFmtId="49" fontId="2" fillId="0" borderId="20" xfId="1" applyNumberFormat="1" applyFont="1" applyFill="1" applyBorder="1" applyAlignment="1">
      <alignment horizontal="center" vertical="top"/>
    </xf>
    <xf numFmtId="49" fontId="2" fillId="0" borderId="21" xfId="1" applyNumberFormat="1" applyFont="1" applyFill="1" applyBorder="1" applyAlignment="1">
      <alignment horizontal="center" vertical="top"/>
    </xf>
    <xf numFmtId="49" fontId="7" fillId="2" borderId="55" xfId="1" applyNumberFormat="1" applyFont="1" applyFill="1" applyBorder="1" applyAlignment="1">
      <alignment horizontal="center" vertical="top"/>
    </xf>
    <xf numFmtId="49" fontId="7" fillId="3" borderId="1" xfId="1" applyNumberFormat="1" applyFont="1" applyFill="1" applyBorder="1" applyAlignment="1">
      <alignment horizontal="center" vertical="top"/>
    </xf>
    <xf numFmtId="0" fontId="6" fillId="0" borderId="65" xfId="1" applyFont="1" applyFill="1" applyBorder="1" applyAlignment="1">
      <alignment vertical="top" wrapText="1"/>
    </xf>
    <xf numFmtId="49" fontId="2" fillId="0" borderId="46" xfId="1" applyNumberFormat="1" applyFont="1" applyBorder="1" applyAlignment="1">
      <alignment horizontal="center" vertical="top"/>
    </xf>
    <xf numFmtId="49" fontId="6" fillId="0" borderId="43" xfId="1" applyNumberFormat="1" applyFont="1" applyFill="1" applyBorder="1" applyAlignment="1">
      <alignment vertical="top"/>
    </xf>
    <xf numFmtId="49" fontId="2" fillId="0" borderId="32" xfId="1" applyNumberFormat="1" applyFont="1" applyFill="1" applyBorder="1" applyAlignment="1">
      <alignment horizontal="center" vertical="top"/>
    </xf>
    <xf numFmtId="49" fontId="2" fillId="0" borderId="33"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49" fontId="7" fillId="3" borderId="28" xfId="1" applyNumberFormat="1" applyFont="1" applyFill="1" applyBorder="1" applyAlignment="1">
      <alignment horizontal="center" vertical="top"/>
    </xf>
    <xf numFmtId="49" fontId="7" fillId="0" borderId="28" xfId="1" applyNumberFormat="1" applyFont="1" applyBorder="1" applyAlignment="1">
      <alignment horizontal="center" vertical="top"/>
    </xf>
    <xf numFmtId="0" fontId="6" fillId="0" borderId="29" xfId="1" applyFont="1" applyFill="1" applyBorder="1" applyAlignment="1">
      <alignment vertical="top" wrapText="1"/>
    </xf>
    <xf numFmtId="49" fontId="9" fillId="0" borderId="52" xfId="1" applyNumberFormat="1" applyFont="1" applyBorder="1" applyAlignment="1">
      <alignment horizontal="center" vertical="top"/>
    </xf>
    <xf numFmtId="49" fontId="2" fillId="0" borderId="52" xfId="1" applyNumberFormat="1" applyFont="1" applyBorder="1" applyAlignment="1">
      <alignment horizontal="center" vertical="top"/>
    </xf>
    <xf numFmtId="164" fontId="8" fillId="0" borderId="5" xfId="1" applyNumberFormat="1" applyFont="1" applyFill="1" applyBorder="1" applyAlignment="1">
      <alignment horizontal="center" vertical="top"/>
    </xf>
    <xf numFmtId="49" fontId="6" fillId="0" borderId="78" xfId="1" applyNumberFormat="1" applyFont="1" applyFill="1" applyBorder="1" applyAlignment="1">
      <alignment vertical="top"/>
    </xf>
    <xf numFmtId="49" fontId="2" fillId="0" borderId="59" xfId="1" applyNumberFormat="1" applyFont="1" applyFill="1" applyBorder="1" applyAlignment="1">
      <alignment horizontal="center" vertical="top"/>
    </xf>
    <xf numFmtId="49" fontId="2" fillId="0" borderId="58" xfId="1" applyNumberFormat="1" applyFont="1" applyFill="1" applyBorder="1" applyAlignment="1">
      <alignment horizontal="center" vertical="top"/>
    </xf>
    <xf numFmtId="0" fontId="6" fillId="0" borderId="21" xfId="1" applyFont="1" applyFill="1" applyBorder="1" applyAlignment="1">
      <alignment vertical="top" wrapText="1"/>
    </xf>
    <xf numFmtId="49" fontId="2" fillId="0" borderId="19" xfId="1" applyNumberFormat="1" applyFont="1" applyBorder="1" applyAlignment="1">
      <alignment horizontal="center" vertical="top"/>
    </xf>
    <xf numFmtId="0" fontId="40" fillId="0" borderId="49" xfId="1" applyFont="1" applyFill="1" applyBorder="1" applyAlignment="1">
      <alignment horizontal="center" vertical="top"/>
    </xf>
    <xf numFmtId="49" fontId="6" fillId="0" borderId="30" xfId="1" applyNumberFormat="1" applyFont="1" applyFill="1" applyBorder="1" applyAlignment="1">
      <alignment vertical="top"/>
    </xf>
    <xf numFmtId="49" fontId="7" fillId="2" borderId="41"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0" borderId="32" xfId="1" applyNumberFormat="1" applyFont="1" applyBorder="1" applyAlignment="1">
      <alignment horizontal="center" vertical="top"/>
    </xf>
    <xf numFmtId="0" fontId="6" fillId="0" borderId="33" xfId="1" applyFont="1" applyFill="1" applyBorder="1" applyAlignment="1">
      <alignment vertical="top" wrapText="1"/>
    </xf>
    <xf numFmtId="49" fontId="9" fillId="0" borderId="44" xfId="1" applyNumberFormat="1" applyFont="1" applyBorder="1" applyAlignment="1">
      <alignment horizontal="center" vertical="top"/>
    </xf>
    <xf numFmtId="49" fontId="2" fillId="0" borderId="44" xfId="1" applyNumberFormat="1" applyFont="1" applyBorder="1" applyAlignment="1">
      <alignment horizontal="center" vertical="top"/>
    </xf>
    <xf numFmtId="0" fontId="10" fillId="4" borderId="47" xfId="1" applyFont="1" applyFill="1" applyBorder="1" applyAlignment="1">
      <alignment horizontal="center" vertical="top"/>
    </xf>
    <xf numFmtId="164" fontId="7" fillId="4" borderId="32" xfId="1" applyNumberFormat="1" applyFont="1" applyFill="1" applyBorder="1" applyAlignment="1">
      <alignment horizontal="center" vertical="top"/>
    </xf>
    <xf numFmtId="49" fontId="2" fillId="0" borderId="43" xfId="1" applyNumberFormat="1" applyFont="1" applyFill="1" applyBorder="1" applyAlignment="1">
      <alignment horizontal="center" vertical="top"/>
    </xf>
    <xf numFmtId="49" fontId="2" fillId="0" borderId="5" xfId="1" applyNumberFormat="1" applyFont="1" applyBorder="1" applyAlignment="1">
      <alignment horizontal="center" vertical="top"/>
    </xf>
    <xf numFmtId="0" fontId="8" fillId="0" borderId="48" xfId="1" applyFont="1" applyFill="1" applyBorder="1" applyAlignment="1">
      <alignment horizontal="center" vertical="top"/>
    </xf>
    <xf numFmtId="164" fontId="7" fillId="0" borderId="26" xfId="1" applyNumberFormat="1" applyFont="1" applyFill="1" applyBorder="1" applyAlignment="1">
      <alignment horizontal="center" vertical="top"/>
    </xf>
    <xf numFmtId="0" fontId="8" fillId="0" borderId="67" xfId="1" applyFont="1" applyFill="1" applyBorder="1" applyAlignment="1">
      <alignment horizontal="left" vertical="top" wrapText="1"/>
    </xf>
    <xf numFmtId="49" fontId="2" fillId="0" borderId="28" xfId="1" applyNumberFormat="1" applyFont="1" applyFill="1" applyBorder="1" applyAlignment="1">
      <alignment horizontal="center" vertical="top"/>
    </xf>
    <xf numFmtId="49" fontId="2" fillId="0" borderId="29" xfId="1" applyNumberFormat="1" applyFont="1" applyFill="1" applyBorder="1" applyAlignment="1">
      <alignment horizontal="center" vertical="top"/>
    </xf>
    <xf numFmtId="49" fontId="9" fillId="0" borderId="13" xfId="1" applyNumberFormat="1" applyFont="1" applyBorder="1" applyAlignment="1">
      <alignment horizontal="center" vertical="top"/>
    </xf>
    <xf numFmtId="0" fontId="10" fillId="4" borderId="50" xfId="1" applyFont="1" applyFill="1" applyBorder="1" applyAlignment="1">
      <alignment horizontal="center" vertical="top"/>
    </xf>
    <xf numFmtId="0" fontId="8" fillId="0" borderId="43" xfId="1" applyFont="1" applyFill="1" applyBorder="1" applyAlignment="1">
      <alignment horizontal="left" vertical="top" wrapText="1"/>
    </xf>
    <xf numFmtId="164" fontId="65" fillId="0" borderId="30" xfId="1" applyNumberFormat="1" applyFont="1" applyFill="1" applyBorder="1" applyAlignment="1">
      <alignment horizontal="center" vertical="top"/>
    </xf>
    <xf numFmtId="164" fontId="7" fillId="0" borderId="30" xfId="1" applyNumberFormat="1" applyFont="1" applyFill="1" applyBorder="1" applyAlignment="1">
      <alignment horizontal="center" vertical="top"/>
    </xf>
    <xf numFmtId="0" fontId="8" fillId="0" borderId="30" xfId="1" applyFont="1" applyFill="1" applyBorder="1" applyAlignment="1">
      <alignment horizontal="left" vertical="top" wrapText="1"/>
    </xf>
    <xf numFmtId="49" fontId="7" fillId="2" borderId="34" xfId="1" applyNumberFormat="1" applyFont="1" applyFill="1" applyBorder="1" applyAlignment="1">
      <alignment horizontal="center" vertical="top"/>
    </xf>
    <xf numFmtId="49" fontId="7" fillId="3" borderId="32" xfId="1" applyNumberFormat="1" applyFont="1" applyFill="1" applyBorder="1" applyAlignment="1">
      <alignment horizontal="right" vertical="top"/>
    </xf>
    <xf numFmtId="49" fontId="2" fillId="0" borderId="66" xfId="1" applyNumberFormat="1" applyFont="1" applyBorder="1" applyAlignment="1">
      <alignment horizontal="center" vertical="top"/>
    </xf>
    <xf numFmtId="164" fontId="8" fillId="0" borderId="18" xfId="1" applyNumberFormat="1" applyFont="1" applyFill="1" applyBorder="1" applyAlignment="1">
      <alignment horizontal="center" vertical="top"/>
    </xf>
    <xf numFmtId="0" fontId="8" fillId="0" borderId="52" xfId="1" applyFont="1" applyFill="1" applyBorder="1" applyAlignment="1">
      <alignment horizontal="left" vertical="top" wrapText="1"/>
    </xf>
    <xf numFmtId="1" fontId="2" fillId="0" borderId="67" xfId="1" applyNumberFormat="1" applyFont="1" applyFill="1" applyBorder="1" applyAlignment="1">
      <alignment horizontal="center" vertical="top"/>
    </xf>
    <xf numFmtId="49" fontId="2" fillId="0" borderId="49" xfId="1" applyNumberFormat="1" applyFont="1" applyBorder="1" applyAlignment="1">
      <alignment horizontal="center" vertical="top"/>
    </xf>
    <xf numFmtId="0" fontId="8" fillId="0" borderId="49" xfId="1" applyFont="1" applyFill="1" applyBorder="1" applyAlignment="1">
      <alignment horizontal="center" vertical="top"/>
    </xf>
    <xf numFmtId="0" fontId="8" fillId="0" borderId="19" xfId="1" applyFont="1" applyFill="1" applyBorder="1" applyAlignment="1">
      <alignment horizontal="left" vertical="top" wrapText="1"/>
    </xf>
    <xf numFmtId="1" fontId="2" fillId="0" borderId="30" xfId="1" applyNumberFormat="1" applyFont="1" applyFill="1" applyBorder="1" applyAlignment="1">
      <alignment horizontal="center" vertical="top"/>
    </xf>
    <xf numFmtId="49" fontId="2" fillId="0" borderId="50" xfId="1" applyNumberFormat="1" applyFont="1" applyBorder="1" applyAlignment="1">
      <alignment horizontal="center" vertical="top"/>
    </xf>
    <xf numFmtId="0" fontId="8" fillId="0" borderId="44" xfId="1" applyFont="1" applyFill="1" applyBorder="1" applyAlignment="1">
      <alignment horizontal="left" vertical="top" wrapText="1"/>
    </xf>
    <xf numFmtId="9" fontId="2" fillId="0" borderId="43" xfId="1" applyNumberFormat="1" applyFont="1" applyFill="1" applyBorder="1" applyAlignment="1">
      <alignment horizontal="center" vertical="top"/>
    </xf>
    <xf numFmtId="9" fontId="2" fillId="0" borderId="32" xfId="1" applyNumberFormat="1" applyFont="1" applyFill="1" applyBorder="1" applyAlignment="1">
      <alignment horizontal="center" vertical="top"/>
    </xf>
    <xf numFmtId="9" fontId="2" fillId="0" borderId="33" xfId="1" applyNumberFormat="1" applyFont="1" applyFill="1" applyBorder="1" applyAlignment="1">
      <alignment horizontal="center" vertical="top"/>
    </xf>
    <xf numFmtId="164" fontId="7" fillId="4" borderId="22" xfId="1" applyNumberFormat="1" applyFont="1" applyFill="1" applyBorder="1" applyAlignment="1">
      <alignment horizontal="center" vertical="top"/>
    </xf>
    <xf numFmtId="164" fontId="7" fillId="3" borderId="34" xfId="1" applyNumberFormat="1" applyFont="1" applyFill="1" applyBorder="1" applyAlignment="1">
      <alignment horizontal="center" vertical="top"/>
    </xf>
    <xf numFmtId="164" fontId="7" fillId="3" borderId="51" xfId="1" applyNumberFormat="1" applyFont="1" applyFill="1" applyBorder="1" applyAlignment="1">
      <alignment horizontal="center" vertical="top"/>
    </xf>
    <xf numFmtId="164" fontId="7" fillId="3" borderId="35" xfId="1" applyNumberFormat="1" applyFont="1" applyFill="1" applyBorder="1" applyAlignment="1">
      <alignment horizontal="center" vertical="top"/>
    </xf>
    <xf numFmtId="164" fontId="8" fillId="0" borderId="6" xfId="1" applyNumberFormat="1" applyFont="1" applyFill="1" applyBorder="1" applyAlignment="1">
      <alignment horizontal="center" vertical="top"/>
    </xf>
    <xf numFmtId="164" fontId="65" fillId="0" borderId="6" xfId="1" applyNumberFormat="1" applyFont="1" applyFill="1" applyBorder="1" applyAlignment="1">
      <alignment horizontal="center" vertical="top"/>
    </xf>
    <xf numFmtId="164" fontId="7" fillId="4" borderId="14" xfId="1" applyNumberFormat="1" applyFont="1" applyFill="1" applyBorder="1" applyAlignment="1">
      <alignment horizontal="center" vertical="top"/>
    </xf>
    <xf numFmtId="164" fontId="7" fillId="4" borderId="55" xfId="1" applyNumberFormat="1" applyFont="1" applyFill="1" applyBorder="1" applyAlignment="1">
      <alignment horizontal="center" vertical="top"/>
    </xf>
    <xf numFmtId="164" fontId="66" fillId="3" borderId="3" xfId="1" applyNumberFormat="1" applyFont="1" applyFill="1" applyBorder="1" applyAlignment="1">
      <alignment horizontal="center" vertical="top"/>
    </xf>
    <xf numFmtId="49" fontId="7" fillId="2" borderId="23" xfId="1" applyNumberFormat="1" applyFont="1" applyFill="1" applyBorder="1" applyAlignment="1">
      <alignment horizontal="right" vertical="top"/>
    </xf>
    <xf numFmtId="49" fontId="7" fillId="2" borderId="24" xfId="1" applyNumberFormat="1" applyFont="1" applyFill="1" applyBorder="1" applyAlignment="1">
      <alignment horizontal="right" vertical="top"/>
    </xf>
    <xf numFmtId="49" fontId="7" fillId="2" borderId="25" xfId="1" applyNumberFormat="1" applyFont="1" applyFill="1" applyBorder="1" applyAlignment="1">
      <alignment horizontal="right" vertical="top"/>
    </xf>
    <xf numFmtId="164" fontId="66" fillId="2" borderId="3" xfId="1" applyNumberFormat="1" applyFont="1" applyFill="1" applyBorder="1" applyAlignment="1">
      <alignment horizontal="center" vertical="top"/>
    </xf>
    <xf numFmtId="164" fontId="7" fillId="2" borderId="3" xfId="1" applyNumberFormat="1" applyFont="1" applyFill="1" applyBorder="1" applyAlignment="1">
      <alignment horizontal="center" vertical="top"/>
    </xf>
    <xf numFmtId="0" fontId="2" fillId="2" borderId="24" xfId="1" applyFont="1" applyFill="1" applyBorder="1" applyAlignment="1">
      <alignment vertical="top"/>
    </xf>
    <xf numFmtId="0" fontId="2" fillId="2" borderId="25" xfId="1" applyFont="1" applyFill="1" applyBorder="1" applyAlignment="1">
      <alignment vertical="top"/>
    </xf>
    <xf numFmtId="49" fontId="7" fillId="2" borderId="36" xfId="1" applyNumberFormat="1" applyFont="1" applyFill="1" applyBorder="1" applyAlignment="1">
      <alignment horizontal="center" vertical="top" wrapText="1"/>
    </xf>
    <xf numFmtId="49" fontId="7" fillId="3" borderId="37" xfId="1" applyNumberFormat="1" applyFont="1" applyFill="1" applyBorder="1" applyAlignment="1">
      <alignment horizontal="center" vertical="top" wrapText="1"/>
    </xf>
    <xf numFmtId="49" fontId="7" fillId="0" borderId="28" xfId="1" applyNumberFormat="1" applyFont="1" applyBorder="1" applyAlignment="1">
      <alignment horizontal="center" vertical="top" wrapText="1"/>
    </xf>
    <xf numFmtId="0" fontId="6" fillId="5" borderId="29" xfId="1" applyFont="1" applyFill="1" applyBorder="1" applyAlignment="1">
      <alignment horizontal="left" vertical="top" wrapText="1"/>
    </xf>
    <xf numFmtId="49" fontId="9" fillId="0" borderId="68" xfId="1" applyNumberFormat="1" applyFont="1" applyBorder="1" applyAlignment="1">
      <alignment horizontal="center" vertical="top" wrapText="1"/>
    </xf>
    <xf numFmtId="49" fontId="2" fillId="0" borderId="52" xfId="1" applyNumberFormat="1" applyFont="1" applyBorder="1" applyAlignment="1">
      <alignment horizontal="center" vertical="top" wrapText="1"/>
    </xf>
    <xf numFmtId="0" fontId="8" fillId="0" borderId="52" xfId="1" applyFont="1" applyFill="1" applyBorder="1" applyAlignment="1">
      <alignment vertical="top" wrapText="1"/>
    </xf>
    <xf numFmtId="164" fontId="65" fillId="0" borderId="26" xfId="1" applyNumberFormat="1" applyFont="1" applyFill="1" applyBorder="1" applyAlignment="1">
      <alignment horizontal="center" vertical="top"/>
    </xf>
    <xf numFmtId="0" fontId="8" fillId="0" borderId="36" xfId="1" applyFont="1" applyFill="1" applyBorder="1" applyAlignment="1">
      <alignment vertical="top" wrapText="1"/>
    </xf>
    <xf numFmtId="0" fontId="2" fillId="0" borderId="28" xfId="1" applyFont="1" applyFill="1" applyBorder="1" applyAlignment="1">
      <alignment horizontal="center" vertical="top"/>
    </xf>
    <xf numFmtId="0" fontId="2" fillId="0" borderId="29" xfId="1" applyFont="1" applyFill="1" applyBorder="1" applyAlignment="1">
      <alignment horizontal="center" vertical="top"/>
    </xf>
    <xf numFmtId="0" fontId="11" fillId="0" borderId="41" xfId="1" applyFont="1" applyBorder="1" applyAlignment="1">
      <alignment horizontal="center" vertical="top" wrapText="1"/>
    </xf>
    <xf numFmtId="0" fontId="11" fillId="0" borderId="42" xfId="1" applyFont="1" applyBorder="1" applyAlignment="1">
      <alignment horizontal="center" vertical="top" wrapText="1"/>
    </xf>
    <xf numFmtId="0" fontId="11" fillId="0" borderId="32" xfId="1" applyFont="1" applyBorder="1" applyAlignment="1">
      <alignment horizontal="center" vertical="top" wrapText="1"/>
    </xf>
    <xf numFmtId="0" fontId="11" fillId="5" borderId="33" xfId="1" applyFont="1" applyFill="1" applyBorder="1" applyAlignment="1">
      <alignment horizontal="left" vertical="top" wrapText="1"/>
    </xf>
    <xf numFmtId="0" fontId="11" fillId="0" borderId="46" xfId="1" applyFont="1" applyBorder="1" applyAlignment="1">
      <alignment horizontal="center" vertical="top" wrapText="1"/>
    </xf>
    <xf numFmtId="0" fontId="11" fillId="0" borderId="44" xfId="1" applyFont="1" applyBorder="1" applyAlignment="1">
      <alignment horizontal="center" vertical="top" wrapText="1"/>
    </xf>
    <xf numFmtId="0" fontId="10" fillId="4" borderId="44" xfId="1" applyFont="1" applyFill="1" applyBorder="1" applyAlignment="1">
      <alignment horizontal="center" vertical="top"/>
    </xf>
    <xf numFmtId="164" fontId="66" fillId="4" borderId="43" xfId="1" applyNumberFormat="1" applyFont="1" applyFill="1" applyBorder="1" applyAlignment="1">
      <alignment horizontal="center" vertical="top"/>
    </xf>
    <xf numFmtId="164" fontId="7" fillId="4" borderId="43" xfId="1" applyNumberFormat="1" applyFont="1" applyFill="1" applyBorder="1" applyAlignment="1">
      <alignment horizontal="center" vertical="top"/>
    </xf>
    <xf numFmtId="0" fontId="15" fillId="0" borderId="41" xfId="3" applyFont="1" applyBorder="1" applyAlignment="1">
      <alignment vertical="top" wrapText="1"/>
    </xf>
    <xf numFmtId="0" fontId="2" fillId="0" borderId="32" xfId="1" applyNumberFormat="1" applyFont="1" applyFill="1" applyBorder="1" applyAlignment="1">
      <alignment horizontal="center" vertical="top"/>
    </xf>
    <xf numFmtId="0" fontId="2" fillId="0" borderId="33" xfId="1" applyNumberFormat="1" applyFont="1" applyFill="1" applyBorder="1" applyAlignment="1">
      <alignment horizontal="center" vertical="top"/>
    </xf>
    <xf numFmtId="49" fontId="7" fillId="2" borderId="36" xfId="1" applyNumberFormat="1" applyFont="1" applyFill="1" applyBorder="1" applyAlignment="1">
      <alignment horizontal="center" vertical="top"/>
    </xf>
    <xf numFmtId="49" fontId="7" fillId="3" borderId="37" xfId="1" applyNumberFormat="1" applyFont="1" applyFill="1" applyBorder="1" applyAlignment="1">
      <alignment horizontal="center" vertical="top"/>
    </xf>
    <xf numFmtId="0" fontId="6" fillId="0" borderId="29" xfId="1" applyFont="1" applyFill="1" applyBorder="1" applyAlignment="1">
      <alignment horizontal="left" vertical="top" wrapText="1"/>
    </xf>
    <xf numFmtId="0" fontId="8" fillId="0" borderId="36" xfId="1" applyFont="1" applyFill="1" applyBorder="1" applyAlignment="1">
      <alignment vertical="top" wrapText="1"/>
    </xf>
    <xf numFmtId="49" fontId="8" fillId="2" borderId="41" xfId="1" applyNumberFormat="1" applyFont="1" applyFill="1" applyBorder="1" applyAlignment="1">
      <alignment horizontal="center" vertical="top"/>
    </xf>
    <xf numFmtId="49" fontId="7" fillId="3" borderId="42" xfId="1" applyNumberFormat="1" applyFont="1" applyFill="1" applyBorder="1" applyAlignment="1">
      <alignment horizontal="center" vertical="top"/>
    </xf>
    <xf numFmtId="0" fontId="6" fillId="0" borderId="33" xfId="1" applyFont="1" applyFill="1" applyBorder="1" applyAlignment="1">
      <alignment horizontal="left" vertical="top" wrapText="1"/>
    </xf>
    <xf numFmtId="0" fontId="11" fillId="0" borderId="41" xfId="1" applyFont="1" applyBorder="1" applyAlignment="1">
      <alignment horizontal="left" vertical="top" wrapText="1"/>
    </xf>
    <xf numFmtId="0" fontId="2" fillId="0" borderId="45" xfId="1" applyNumberFormat="1" applyFont="1" applyFill="1" applyBorder="1" applyAlignment="1">
      <alignment horizontal="center" vertical="top"/>
    </xf>
    <xf numFmtId="49" fontId="9" fillId="0" borderId="18" xfId="1" applyNumberFormat="1" applyFont="1" applyBorder="1" applyAlignment="1">
      <alignment horizontal="center" vertical="top"/>
    </xf>
    <xf numFmtId="0" fontId="15" fillId="0" borderId="67" xfId="3" applyFont="1" applyBorder="1" applyAlignment="1">
      <alignment wrapText="1"/>
    </xf>
    <xf numFmtId="49" fontId="9" fillId="0" borderId="22" xfId="1" applyNumberFormat="1" applyFont="1" applyBorder="1" applyAlignment="1">
      <alignment horizontal="center" vertical="top"/>
    </xf>
    <xf numFmtId="0" fontId="15" fillId="0" borderId="43" xfId="3" applyFont="1" applyBorder="1" applyAlignment="1">
      <alignment wrapText="1"/>
    </xf>
    <xf numFmtId="49" fontId="7" fillId="2" borderId="41" xfId="1" applyNumberFormat="1" applyFont="1" applyFill="1" applyBorder="1" applyAlignment="1">
      <alignment horizontal="center" vertical="top"/>
    </xf>
    <xf numFmtId="49" fontId="7" fillId="3" borderId="32" xfId="1" applyNumberFormat="1" applyFont="1" applyFill="1" applyBorder="1" applyAlignment="1">
      <alignment horizontal="center" vertical="top"/>
    </xf>
    <xf numFmtId="49" fontId="7" fillId="3" borderId="23" xfId="1" applyNumberFormat="1" applyFont="1" applyFill="1" applyBorder="1" applyAlignment="1">
      <alignment horizontal="right" vertical="top"/>
    </xf>
    <xf numFmtId="49" fontId="7" fillId="3" borderId="24" xfId="1" applyNumberFormat="1" applyFont="1" applyFill="1" applyBorder="1" applyAlignment="1">
      <alignment horizontal="right" vertical="top"/>
    </xf>
    <xf numFmtId="164" fontId="66" fillId="3" borderId="43" xfId="1" applyNumberFormat="1" applyFont="1" applyFill="1" applyBorder="1" applyAlignment="1">
      <alignment horizontal="center" vertical="top"/>
    </xf>
    <xf numFmtId="164" fontId="7" fillId="3" borderId="43" xfId="1" applyNumberFormat="1" applyFont="1" applyFill="1" applyBorder="1" applyAlignment="1">
      <alignment horizontal="center" vertical="top"/>
    </xf>
    <xf numFmtId="0" fontId="2" fillId="3" borderId="46" xfId="1" applyFont="1" applyFill="1" applyBorder="1" applyAlignment="1">
      <alignment horizontal="center" vertical="top" wrapText="1"/>
    </xf>
    <xf numFmtId="0" fontId="2" fillId="3" borderId="45" xfId="1" applyFont="1" applyFill="1" applyBorder="1" applyAlignment="1">
      <alignment horizontal="center" vertical="top" wrapText="1"/>
    </xf>
    <xf numFmtId="0" fontId="2" fillId="3" borderId="47" xfId="1" applyFont="1" applyFill="1" applyBorder="1" applyAlignment="1">
      <alignment horizontal="center" vertical="top" wrapText="1"/>
    </xf>
    <xf numFmtId="0" fontId="11" fillId="0" borderId="41" xfId="1" applyBorder="1" applyAlignment="1">
      <alignment horizontal="center" vertical="top" wrapText="1"/>
    </xf>
    <xf numFmtId="0" fontId="8" fillId="0" borderId="41" xfId="1" applyFont="1" applyFill="1" applyBorder="1" applyAlignment="1">
      <alignment horizontal="left" vertical="top" wrapText="1"/>
    </xf>
    <xf numFmtId="164" fontId="8" fillId="0" borderId="17" xfId="1" applyNumberFormat="1" applyFont="1" applyFill="1" applyBorder="1" applyAlignment="1">
      <alignment horizontal="center" vertical="top"/>
    </xf>
    <xf numFmtId="164" fontId="66" fillId="4" borderId="41" xfId="1" applyNumberFormat="1" applyFont="1" applyFill="1" applyBorder="1" applyAlignment="1">
      <alignment horizontal="center" vertical="top"/>
    </xf>
    <xf numFmtId="164" fontId="7" fillId="4" borderId="47" xfId="1" applyNumberFormat="1" applyFont="1" applyFill="1" applyBorder="1" applyAlignment="1">
      <alignment horizontal="center" vertical="top"/>
    </xf>
    <xf numFmtId="164" fontId="7" fillId="4" borderId="45" xfId="1" applyNumberFormat="1" applyFont="1" applyFill="1" applyBorder="1" applyAlignment="1">
      <alignment horizontal="center" vertical="top"/>
    </xf>
    <xf numFmtId="0" fontId="15" fillId="0" borderId="29" xfId="1" applyFont="1" applyFill="1" applyBorder="1" applyAlignment="1">
      <alignment horizontal="left" vertical="top" wrapText="1"/>
    </xf>
    <xf numFmtId="0" fontId="24" fillId="0" borderId="36" xfId="1" applyFont="1" applyFill="1" applyBorder="1" applyAlignment="1">
      <alignment vertical="top" wrapText="1"/>
    </xf>
    <xf numFmtId="0" fontId="15" fillId="0" borderId="33" xfId="1" applyFont="1" applyFill="1" applyBorder="1" applyAlignment="1">
      <alignment horizontal="left" vertical="top" wrapText="1"/>
    </xf>
    <xf numFmtId="164" fontId="7" fillId="2" borderId="35" xfId="1" applyNumberFormat="1" applyFont="1" applyFill="1" applyBorder="1" applyAlignment="1">
      <alignment horizontal="center" vertical="top"/>
    </xf>
    <xf numFmtId="0" fontId="2" fillId="2" borderId="34" xfId="1" applyFont="1" applyFill="1" applyBorder="1" applyAlignment="1">
      <alignment vertical="top"/>
    </xf>
    <xf numFmtId="0" fontId="15" fillId="0" borderId="41" xfId="1" applyFont="1" applyBorder="1" applyAlignment="1">
      <alignment horizontal="left" vertical="top" wrapText="1"/>
    </xf>
    <xf numFmtId="0" fontId="2" fillId="0" borderId="59" xfId="1" applyNumberFormat="1" applyFont="1" applyFill="1" applyBorder="1" applyAlignment="1">
      <alignment horizontal="center" vertical="top"/>
    </xf>
    <xf numFmtId="0" fontId="2" fillId="0" borderId="58" xfId="1" applyNumberFormat="1" applyFont="1" applyFill="1" applyBorder="1" applyAlignment="1">
      <alignment horizontal="center" vertical="top"/>
    </xf>
    <xf numFmtId="0" fontId="68" fillId="0" borderId="0" xfId="1" applyFont="1" applyBorder="1" applyAlignment="1">
      <alignment vertical="top"/>
    </xf>
    <xf numFmtId="49" fontId="7" fillId="6" borderId="3" xfId="1" applyNumberFormat="1" applyFont="1" applyFill="1" applyBorder="1" applyAlignment="1">
      <alignment horizontal="center" vertical="top"/>
    </xf>
    <xf numFmtId="49" fontId="7" fillId="6" borderId="24" xfId="1" applyNumberFormat="1" applyFont="1" applyFill="1" applyBorder="1" applyAlignment="1">
      <alignment horizontal="right" vertical="top"/>
    </xf>
    <xf numFmtId="164" fontId="7" fillId="6" borderId="13" xfId="1" applyNumberFormat="1" applyFont="1" applyFill="1" applyBorder="1" applyAlignment="1">
      <alignment horizontal="center" vertical="top"/>
    </xf>
    <xf numFmtId="164" fontId="69" fillId="6" borderId="13" xfId="1" applyNumberFormat="1" applyFont="1" applyFill="1" applyBorder="1" applyAlignment="1">
      <alignment horizontal="center" vertical="top"/>
    </xf>
    <xf numFmtId="0" fontId="2" fillId="6" borderId="22" xfId="1" applyFont="1" applyFill="1" applyBorder="1" applyAlignment="1">
      <alignment horizontal="center" vertical="top"/>
    </xf>
    <xf numFmtId="0" fontId="2" fillId="6" borderId="50" xfId="1" applyFont="1" applyFill="1" applyBorder="1" applyAlignment="1">
      <alignment horizontal="center" vertical="top"/>
    </xf>
    <xf numFmtId="49" fontId="6" fillId="0" borderId="0" xfId="1" applyNumberFormat="1" applyFont="1" applyFill="1" applyBorder="1" applyAlignment="1">
      <alignment vertical="top"/>
    </xf>
    <xf numFmtId="49" fontId="6" fillId="0" borderId="0" xfId="1" applyNumberFormat="1" applyFont="1" applyFill="1" applyBorder="1" applyAlignment="1">
      <alignment horizontal="right" vertical="top"/>
    </xf>
    <xf numFmtId="49" fontId="70" fillId="0" borderId="0" xfId="1" applyNumberFormat="1" applyFont="1" applyFill="1" applyBorder="1" applyAlignment="1">
      <alignment horizontal="right" vertical="top"/>
    </xf>
    <xf numFmtId="49" fontId="25" fillId="0" borderId="0" xfId="1" applyNumberFormat="1" applyFont="1" applyFill="1" applyBorder="1" applyAlignment="1">
      <alignment horizontal="center" vertical="top" wrapText="1"/>
    </xf>
    <xf numFmtId="0" fontId="11" fillId="0" borderId="0" xfId="1" applyAlignment="1">
      <alignment vertical="top" wrapText="1"/>
    </xf>
    <xf numFmtId="0" fontId="6" fillId="0" borderId="0" xfId="1" applyFont="1" applyFill="1" applyBorder="1" applyAlignment="1">
      <alignment horizontal="center" vertical="top"/>
    </xf>
    <xf numFmtId="49" fontId="25" fillId="0" borderId="0" xfId="1" applyNumberFormat="1" applyFont="1" applyFill="1" applyBorder="1" applyAlignment="1">
      <alignment horizontal="center" vertical="top" wrapText="1"/>
    </xf>
    <xf numFmtId="0" fontId="11" fillId="0" borderId="0" xfId="1" applyAlignment="1">
      <alignment vertical="top" wrapText="1"/>
    </xf>
    <xf numFmtId="0" fontId="8" fillId="0" borderId="0" xfId="1" applyFont="1" applyFill="1" applyAlignment="1">
      <alignment vertical="top"/>
    </xf>
    <xf numFmtId="0" fontId="8" fillId="5" borderId="0" xfId="1" applyFont="1" applyFill="1" applyAlignment="1">
      <alignment vertical="top"/>
    </xf>
    <xf numFmtId="0" fontId="5" fillId="0" borderId="34" xfId="1" applyFont="1" applyBorder="1" applyAlignment="1">
      <alignment horizontal="center" vertical="center" wrapText="1"/>
    </xf>
    <xf numFmtId="0" fontId="11" fillId="0" borderId="24" xfId="1" applyFont="1" applyBorder="1" applyAlignment="1">
      <alignment vertical="center" wrapText="1"/>
    </xf>
    <xf numFmtId="0" fontId="11" fillId="0" borderId="25" xfId="1" applyFont="1" applyBorder="1" applyAlignment="1">
      <alignment vertical="center" wrapText="1"/>
    </xf>
    <xf numFmtId="0" fontId="3" fillId="0" borderId="0" xfId="1" applyFont="1" applyAlignment="1">
      <alignment vertical="top"/>
    </xf>
    <xf numFmtId="0" fontId="7" fillId="6" borderId="3" xfId="1" applyFont="1" applyFill="1" applyBorder="1" applyAlignment="1">
      <alignment horizontal="right" vertical="top" wrapText="1"/>
    </xf>
    <xf numFmtId="0" fontId="11" fillId="6" borderId="4" xfId="1" applyFill="1" applyBorder="1" applyAlignment="1">
      <alignment vertical="top" wrapText="1"/>
    </xf>
    <xf numFmtId="0" fontId="11" fillId="6" borderId="23" xfId="1" applyFill="1" applyBorder="1" applyAlignment="1">
      <alignment vertical="top" wrapText="1"/>
    </xf>
    <xf numFmtId="164" fontId="26" fillId="6" borderId="34" xfId="1" applyNumberFormat="1" applyFont="1" applyFill="1" applyBorder="1" applyAlignment="1">
      <alignment horizontal="center" vertical="top" wrapText="1"/>
    </xf>
    <xf numFmtId="164" fontId="26" fillId="6" borderId="24" xfId="1" applyNumberFormat="1" applyFont="1" applyFill="1" applyBorder="1" applyAlignment="1">
      <alignment horizontal="center" vertical="top" wrapText="1"/>
    </xf>
    <xf numFmtId="164" fontId="26" fillId="6" borderId="25" xfId="1" applyNumberFormat="1" applyFont="1" applyFill="1" applyBorder="1" applyAlignment="1">
      <alignment horizontal="center" vertical="top" wrapText="1"/>
    </xf>
    <xf numFmtId="0" fontId="8" fillId="0" borderId="73" xfId="1" applyFont="1" applyBorder="1" applyAlignment="1">
      <alignment horizontal="left" vertical="top" wrapText="1"/>
    </xf>
    <xf numFmtId="0" fontId="11" fillId="0" borderId="38" xfId="1" applyBorder="1" applyAlignment="1">
      <alignment vertical="top" wrapText="1"/>
    </xf>
    <xf numFmtId="0" fontId="11" fillId="0" borderId="40" xfId="1" applyBorder="1" applyAlignment="1">
      <alignment vertical="top" wrapText="1"/>
    </xf>
    <xf numFmtId="164" fontId="27" fillId="0" borderId="70" xfId="1" applyNumberFormat="1" applyFont="1" applyBorder="1" applyAlignment="1">
      <alignment horizontal="center" vertical="top" wrapText="1"/>
    </xf>
    <xf numFmtId="164" fontId="27" fillId="0" borderId="60" xfId="1" applyNumberFormat="1" applyFont="1" applyBorder="1" applyAlignment="1">
      <alignment horizontal="center" vertical="top" wrapText="1"/>
    </xf>
    <xf numFmtId="164" fontId="27" fillId="0" borderId="66" xfId="1" applyNumberFormat="1" applyFont="1" applyBorder="1" applyAlignment="1">
      <alignment horizontal="center" vertical="top" wrapText="1"/>
    </xf>
    <xf numFmtId="0" fontId="8" fillId="0" borderId="56" xfId="1" applyFont="1" applyBorder="1" applyAlignment="1">
      <alignment horizontal="left" vertical="top" wrapText="1"/>
    </xf>
    <xf numFmtId="0" fontId="11" fillId="0" borderId="64" xfId="1" applyBorder="1" applyAlignment="1">
      <alignment vertical="top" wrapText="1"/>
    </xf>
    <xf numFmtId="0" fontId="11" fillId="0" borderId="71" xfId="1" applyBorder="1" applyAlignment="1">
      <alignment vertical="top" wrapText="1"/>
    </xf>
    <xf numFmtId="164" fontId="27" fillId="0" borderId="56" xfId="1" applyNumberFormat="1" applyFont="1" applyBorder="1" applyAlignment="1">
      <alignment horizontal="center" vertical="top" wrapText="1"/>
    </xf>
    <xf numFmtId="164" fontId="27" fillId="0" borderId="64" xfId="1" applyNumberFormat="1" applyFont="1" applyBorder="1" applyAlignment="1">
      <alignment horizontal="center" vertical="top" wrapText="1"/>
    </xf>
    <xf numFmtId="164" fontId="27" fillId="0" borderId="71" xfId="1" applyNumberFormat="1" applyFont="1" applyBorder="1" applyAlignment="1">
      <alignment horizontal="center" vertical="top" wrapText="1"/>
    </xf>
    <xf numFmtId="0" fontId="8" fillId="0" borderId="63" xfId="1" applyFont="1" applyBorder="1" applyAlignment="1">
      <alignment horizontal="left" vertical="top" wrapText="1"/>
    </xf>
    <xf numFmtId="0" fontId="11" fillId="0" borderId="59" xfId="1" applyBorder="1" applyAlignment="1">
      <alignment vertical="top" wrapText="1"/>
    </xf>
    <xf numFmtId="0" fontId="11" fillId="0" borderId="72" xfId="1" applyBorder="1" applyAlignment="1">
      <alignment vertical="top" wrapText="1"/>
    </xf>
    <xf numFmtId="0" fontId="8" fillId="0" borderId="16" xfId="1" applyFont="1" applyBorder="1" applyAlignment="1">
      <alignment horizontal="left" vertical="top" wrapText="1"/>
    </xf>
    <xf numFmtId="0" fontId="11" fillId="0" borderId="15" xfId="1" applyBorder="1" applyAlignment="1">
      <alignment vertical="top" wrapText="1"/>
    </xf>
    <xf numFmtId="0" fontId="11" fillId="0" borderId="17" xfId="1" applyBorder="1" applyAlignment="1">
      <alignment vertical="top" wrapText="1"/>
    </xf>
    <xf numFmtId="164" fontId="27" fillId="0" borderId="18" xfId="1" applyNumberFormat="1" applyFont="1" applyBorder="1" applyAlignment="1">
      <alignment horizontal="center" vertical="top" wrapText="1"/>
    </xf>
    <xf numFmtId="164" fontId="27" fillId="0" borderId="48" xfId="1" applyNumberFormat="1" applyFont="1" applyBorder="1" applyAlignment="1">
      <alignment horizontal="center" vertical="top" wrapText="1"/>
    </xf>
    <xf numFmtId="0" fontId="8" fillId="0" borderId="10" xfId="1" applyFont="1" applyBorder="1" applyAlignment="1">
      <alignment vertical="top" wrapText="1"/>
    </xf>
    <xf numFmtId="0" fontId="8" fillId="0" borderId="9" xfId="1" applyFont="1" applyBorder="1" applyAlignment="1">
      <alignment vertical="top" wrapText="1"/>
    </xf>
    <xf numFmtId="0" fontId="8" fillId="0" borderId="11" xfId="1" applyFont="1" applyBorder="1" applyAlignment="1">
      <alignment vertical="top" wrapText="1"/>
    </xf>
    <xf numFmtId="0" fontId="8" fillId="5" borderId="56" xfId="1" applyFont="1" applyFill="1" applyBorder="1" applyAlignment="1">
      <alignment horizontal="left" vertical="top" wrapText="1"/>
    </xf>
    <xf numFmtId="0" fontId="11" fillId="5" borderId="64" xfId="1" applyFont="1" applyFill="1" applyBorder="1" applyAlignment="1">
      <alignment horizontal="left" vertical="top" wrapText="1"/>
    </xf>
    <xf numFmtId="0" fontId="11" fillId="5" borderId="71" xfId="1" applyFont="1" applyFill="1" applyBorder="1" applyAlignment="1">
      <alignment horizontal="left" vertical="top" wrapText="1"/>
    </xf>
    <xf numFmtId="0" fontId="8" fillId="5" borderId="70" xfId="1" applyFont="1" applyFill="1" applyBorder="1" applyAlignment="1">
      <alignment horizontal="left" vertical="top" wrapText="1"/>
    </xf>
    <xf numFmtId="0" fontId="11" fillId="5" borderId="60" xfId="1" applyFont="1" applyFill="1" applyBorder="1" applyAlignment="1">
      <alignment horizontal="left" vertical="top" wrapText="1"/>
    </xf>
    <xf numFmtId="0" fontId="11" fillId="5" borderId="66" xfId="1" applyFont="1" applyFill="1" applyBorder="1" applyAlignment="1">
      <alignment horizontal="left" vertical="top" wrapText="1"/>
    </xf>
    <xf numFmtId="0" fontId="11" fillId="0" borderId="58" xfId="1" applyBorder="1" applyAlignment="1">
      <alignment vertical="top" wrapText="1"/>
    </xf>
    <xf numFmtId="0" fontId="7" fillId="4" borderId="3" xfId="1" applyFont="1" applyFill="1" applyBorder="1" applyAlignment="1">
      <alignment horizontal="right" vertical="top" wrapText="1"/>
    </xf>
    <xf numFmtId="0" fontId="11" fillId="0" borderId="4" xfId="1" applyBorder="1" applyAlignment="1">
      <alignment vertical="top" wrapText="1"/>
    </xf>
    <xf numFmtId="0" fontId="11" fillId="0" borderId="62" xfId="1" applyBorder="1" applyAlignment="1">
      <alignment vertical="top" wrapText="1"/>
    </xf>
    <xf numFmtId="164" fontId="28" fillId="4" borderId="24" xfId="1" applyNumberFormat="1" applyFont="1" applyFill="1" applyBorder="1" applyAlignment="1">
      <alignment horizontal="center" vertical="top" wrapText="1"/>
    </xf>
    <xf numFmtId="164" fontId="28" fillId="4" borderId="25" xfId="1" applyNumberFormat="1" applyFont="1" applyFill="1" applyBorder="1" applyAlignment="1">
      <alignment horizontal="center" vertical="top" wrapText="1"/>
    </xf>
    <xf numFmtId="0" fontId="4" fillId="0" borderId="0" xfId="1" applyFont="1"/>
    <xf numFmtId="0" fontId="6" fillId="0" borderId="0" xfId="1" applyFont="1" applyAlignment="1">
      <alignment horizontal="left" vertical="top"/>
    </xf>
    <xf numFmtId="0" fontId="19" fillId="0" borderId="0" xfId="0" applyFont="1" applyFill="1" applyAlignment="1">
      <alignment horizontal="center" vertical="top"/>
    </xf>
    <xf numFmtId="49" fontId="9" fillId="0" borderId="5" xfId="0" applyNumberFormat="1" applyFont="1" applyBorder="1" applyAlignment="1">
      <alignment horizontal="center" vertical="top" wrapText="1"/>
    </xf>
    <xf numFmtId="0" fontId="8" fillId="0" borderId="16" xfId="0" applyFont="1" applyBorder="1" applyAlignment="1">
      <alignment horizontal="center" vertical="top"/>
    </xf>
    <xf numFmtId="0" fontId="8" fillId="5" borderId="36" xfId="0" applyFont="1" applyFill="1" applyBorder="1" applyAlignment="1">
      <alignment horizontal="left" vertical="top" wrapText="1"/>
    </xf>
    <xf numFmtId="0" fontId="6" fillId="0" borderId="40" xfId="0" applyFont="1" applyFill="1" applyBorder="1" applyAlignment="1">
      <alignment horizontal="left" vertical="top" wrapText="1"/>
    </xf>
    <xf numFmtId="0" fontId="8" fillId="0" borderId="63" xfId="0" applyFont="1" applyFill="1" applyBorder="1" applyAlignment="1">
      <alignment horizontal="center" vertical="top" wrapText="1"/>
    </xf>
    <xf numFmtId="164" fontId="8" fillId="0" borderId="78"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8" fillId="0" borderId="72" xfId="0" applyNumberFormat="1" applyFont="1" applyFill="1" applyBorder="1" applyAlignment="1">
      <alignment horizontal="center" vertical="center"/>
    </xf>
    <xf numFmtId="164" fontId="8" fillId="0" borderId="53" xfId="0" applyNumberFormat="1" applyFont="1" applyFill="1" applyBorder="1" applyAlignment="1">
      <alignment horizontal="center" vertical="center"/>
    </xf>
    <xf numFmtId="0" fontId="8" fillId="5" borderId="73" xfId="0" applyFont="1" applyFill="1" applyBorder="1" applyAlignment="1">
      <alignment horizontal="left" vertical="top" wrapText="1"/>
    </xf>
    <xf numFmtId="49" fontId="7" fillId="0" borderId="38" xfId="0" applyNumberFormat="1" applyFont="1" applyBorder="1" applyAlignment="1">
      <alignment horizontal="center" vertical="top"/>
    </xf>
    <xf numFmtId="0" fontId="6" fillId="0" borderId="40" xfId="0" applyFont="1" applyFill="1" applyBorder="1" applyAlignment="1">
      <alignment horizontal="left" vertical="top" wrapText="1"/>
    </xf>
    <xf numFmtId="0" fontId="10" fillId="0" borderId="73" xfId="0" applyFont="1" applyFill="1" applyBorder="1" applyAlignment="1">
      <alignment horizontal="center" vertical="top"/>
    </xf>
    <xf numFmtId="0" fontId="8" fillId="0" borderId="56" xfId="0" applyFont="1" applyFill="1" applyBorder="1" applyAlignment="1">
      <alignment vertical="top" wrapText="1"/>
    </xf>
    <xf numFmtId="0" fontId="2" fillId="0" borderId="72" xfId="0" applyFont="1" applyFill="1" applyBorder="1" applyAlignment="1">
      <alignment horizontal="center" vertical="top"/>
    </xf>
    <xf numFmtId="49" fontId="7" fillId="2" borderId="72" xfId="0" applyNumberFormat="1" applyFont="1" applyFill="1" applyBorder="1" applyAlignment="1">
      <alignment horizontal="center" vertical="top"/>
    </xf>
    <xf numFmtId="49" fontId="7" fillId="3" borderId="72" xfId="0" applyNumberFormat="1" applyFont="1" applyFill="1" applyBorder="1" applyAlignment="1">
      <alignment horizontal="center" vertical="top"/>
    </xf>
    <xf numFmtId="49" fontId="7" fillId="0" borderId="72" xfId="0" applyNumberFormat="1" applyFont="1" applyBorder="1" applyAlignment="1">
      <alignment horizontal="center" vertical="top"/>
    </xf>
    <xf numFmtId="0" fontId="6" fillId="0" borderId="58" xfId="0" applyFont="1" applyFill="1" applyBorder="1" applyAlignment="1">
      <alignment horizontal="left" vertical="top" wrapText="1"/>
    </xf>
    <xf numFmtId="0" fontId="10" fillId="0" borderId="63" xfId="0" applyFont="1" applyFill="1" applyBorder="1" applyAlignment="1">
      <alignment horizontal="center" vertical="top"/>
    </xf>
    <xf numFmtId="49" fontId="45" fillId="2" borderId="42" xfId="0" applyNumberFormat="1" applyFont="1" applyFill="1" applyBorder="1" applyAlignment="1">
      <alignment horizontal="center" vertical="top"/>
    </xf>
    <xf numFmtId="0" fontId="10" fillId="0" borderId="41" xfId="0" applyFont="1" applyFill="1" applyBorder="1" applyAlignment="1">
      <alignment horizontal="center" vertical="top"/>
    </xf>
    <xf numFmtId="164" fontId="8" fillId="0" borderId="42" xfId="0" applyNumberFormat="1" applyFont="1" applyFill="1" applyBorder="1" applyAlignment="1">
      <alignment horizontal="center" vertical="top"/>
    </xf>
    <xf numFmtId="164" fontId="8" fillId="0" borderId="33" xfId="0" applyNumberFormat="1" applyFont="1" applyFill="1" applyBorder="1" applyAlignment="1">
      <alignment horizontal="center" vertical="top"/>
    </xf>
    <xf numFmtId="0" fontId="8" fillId="0" borderId="46" xfId="0" applyFont="1" applyFill="1" applyBorder="1" applyAlignment="1">
      <alignment vertical="top" wrapText="1"/>
    </xf>
    <xf numFmtId="0" fontId="2" fillId="0" borderId="42" xfId="0" applyFont="1" applyFill="1" applyBorder="1" applyAlignment="1">
      <alignment horizontal="center" vertical="top"/>
    </xf>
    <xf numFmtId="164" fontId="7" fillId="3" borderId="62"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49" fontId="7" fillId="2" borderId="68" xfId="0" applyNumberFormat="1" applyFont="1" applyFill="1" applyBorder="1" applyAlignment="1">
      <alignment horizontal="center" vertical="top"/>
    </xf>
    <xf numFmtId="0" fontId="8" fillId="0" borderId="36" xfId="0" applyFont="1" applyFill="1" applyBorder="1" applyAlignment="1">
      <alignment horizontal="center" vertical="top"/>
    </xf>
    <xf numFmtId="164" fontId="8" fillId="0" borderId="69"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164" fontId="7" fillId="0" borderId="37" xfId="0" applyNumberFormat="1" applyFont="1" applyFill="1" applyBorder="1" applyAlignment="1">
      <alignment horizontal="center" vertical="top"/>
    </xf>
    <xf numFmtId="164" fontId="8" fillId="0" borderId="37" xfId="0" applyNumberFormat="1" applyFont="1" applyFill="1" applyBorder="1" applyAlignment="1">
      <alignment horizontal="center" vertical="top"/>
    </xf>
    <xf numFmtId="164" fontId="8" fillId="5" borderId="52" xfId="0" applyNumberFormat="1" applyFont="1" applyFill="1" applyBorder="1" applyAlignment="1">
      <alignment horizontal="center" vertical="top"/>
    </xf>
    <xf numFmtId="0" fontId="2" fillId="0" borderId="37" xfId="0" applyNumberFormat="1" applyFont="1" applyFill="1" applyBorder="1" applyAlignment="1">
      <alignment horizontal="center" vertical="top" wrapText="1"/>
    </xf>
    <xf numFmtId="0" fontId="2" fillId="0" borderId="37" xfId="0" applyNumberFormat="1" applyFont="1" applyFill="1" applyBorder="1" applyAlignment="1">
      <alignment horizontal="center" vertical="top"/>
    </xf>
    <xf numFmtId="0" fontId="8" fillId="0" borderId="6" xfId="0" applyFont="1" applyFill="1" applyBorder="1" applyAlignment="1">
      <alignment horizontal="center" vertical="top"/>
    </xf>
    <xf numFmtId="164" fontId="7" fillId="0" borderId="7" xfId="0" applyNumberFormat="1" applyFont="1" applyFill="1" applyBorder="1" applyAlignment="1">
      <alignment horizontal="center" vertical="top"/>
    </xf>
    <xf numFmtId="164" fontId="8" fillId="5" borderId="19" xfId="0" applyNumberFormat="1" applyFont="1" applyFill="1" applyBorder="1" applyAlignment="1">
      <alignment horizontal="center" vertical="top"/>
    </xf>
    <xf numFmtId="0" fontId="10" fillId="4" borderId="6" xfId="0" applyFont="1" applyFill="1" applyBorder="1" applyAlignment="1">
      <alignment horizontal="center" vertical="top"/>
    </xf>
    <xf numFmtId="164" fontId="7" fillId="4" borderId="0" xfId="0" applyNumberFormat="1" applyFont="1" applyFill="1" applyBorder="1" applyAlignment="1">
      <alignment horizontal="center" vertical="top"/>
    </xf>
    <xf numFmtId="164" fontId="7" fillId="4" borderId="20" xfId="0" applyNumberFormat="1" applyFont="1" applyFill="1" applyBorder="1" applyAlignment="1">
      <alignment horizontal="center" vertical="top"/>
    </xf>
    <xf numFmtId="164" fontId="7" fillId="4" borderId="7" xfId="0" applyNumberFormat="1" applyFont="1" applyFill="1" applyBorder="1" applyAlignment="1">
      <alignment horizontal="center" vertical="top"/>
    </xf>
    <xf numFmtId="0" fontId="8" fillId="0" borderId="70" xfId="0" applyFont="1" applyFill="1" applyBorder="1" applyAlignment="1">
      <alignment horizontal="left" vertical="top" wrapText="1"/>
    </xf>
    <xf numFmtId="9" fontId="2" fillId="0" borderId="40" xfId="0" applyNumberFormat="1" applyFont="1" applyFill="1" applyBorder="1" applyAlignment="1">
      <alignment horizontal="center" vertical="top"/>
    </xf>
    <xf numFmtId="9" fontId="2" fillId="0" borderId="66" xfId="0" applyNumberFormat="1" applyFont="1" applyFill="1" applyBorder="1" applyAlignment="1">
      <alignment horizontal="center" vertical="top"/>
    </xf>
    <xf numFmtId="0" fontId="10" fillId="4" borderId="41" xfId="0"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47" xfId="0" applyNumberFormat="1" applyFont="1" applyFill="1" applyBorder="1" applyAlignment="1">
      <alignment horizontal="center" vertical="top"/>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6" fillId="0" borderId="40" xfId="0" applyFont="1" applyFill="1" applyBorder="1" applyAlignment="1">
      <alignment vertical="top" wrapText="1"/>
    </xf>
    <xf numFmtId="0" fontId="8" fillId="0" borderId="73" xfId="0" applyFont="1" applyFill="1" applyBorder="1" applyAlignment="1">
      <alignment horizontal="center" vertical="top" wrapText="1"/>
    </xf>
    <xf numFmtId="164" fontId="8" fillId="0" borderId="60" xfId="0" applyNumberFormat="1" applyFont="1" applyFill="1" applyBorder="1" applyAlignment="1">
      <alignment horizontal="center" vertical="center"/>
    </xf>
    <xf numFmtId="164" fontId="8" fillId="0" borderId="40" xfId="0" applyNumberFormat="1" applyFont="1" applyFill="1" applyBorder="1" applyAlignment="1">
      <alignment horizontal="center" vertical="center"/>
    </xf>
    <xf numFmtId="164" fontId="8" fillId="0" borderId="57" xfId="0" applyNumberFormat="1" applyFont="1" applyFill="1" applyBorder="1" applyAlignment="1">
      <alignment horizontal="center" vertical="center" wrapText="1"/>
    </xf>
    <xf numFmtId="49" fontId="7" fillId="2" borderId="70"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0" fontId="8" fillId="0" borderId="10" xfId="0" applyFont="1" applyFill="1" applyBorder="1" applyAlignment="1">
      <alignment horizontal="center" vertical="top"/>
    </xf>
    <xf numFmtId="0" fontId="8" fillId="0" borderId="79" xfId="0" applyFont="1" applyFill="1" applyBorder="1" applyAlignment="1">
      <alignment vertical="top" wrapText="1"/>
    </xf>
    <xf numFmtId="0" fontId="11" fillId="0" borderId="30" xfId="0" applyFont="1" applyFill="1" applyBorder="1" applyAlignment="1">
      <alignment vertical="top" wrapText="1"/>
    </xf>
    <xf numFmtId="164" fontId="7" fillId="7" borderId="45" xfId="0" applyNumberFormat="1" applyFont="1" applyFill="1" applyBorder="1" applyAlignment="1">
      <alignment horizontal="center" vertical="top"/>
    </xf>
    <xf numFmtId="164" fontId="7" fillId="7" borderId="42" xfId="0" applyNumberFormat="1" applyFont="1" applyFill="1" applyBorder="1" applyAlignment="1">
      <alignment horizontal="center" vertical="top"/>
    </xf>
    <xf numFmtId="164" fontId="7" fillId="7" borderId="44" xfId="0" applyNumberFormat="1" applyFont="1" applyFill="1" applyBorder="1" applyAlignment="1">
      <alignment horizontal="center" vertical="top"/>
    </xf>
    <xf numFmtId="0" fontId="11" fillId="0" borderId="43" xfId="0" applyFont="1" applyFill="1" applyBorder="1" applyAlignment="1">
      <alignment vertical="top" wrapText="1"/>
    </xf>
    <xf numFmtId="0" fontId="8" fillId="0" borderId="16" xfId="0" applyFont="1" applyFill="1" applyBorder="1" applyAlignment="1">
      <alignment vertical="top" wrapText="1"/>
    </xf>
    <xf numFmtId="0" fontId="10" fillId="4" borderId="14" xfId="0" applyFont="1" applyFill="1" applyBorder="1" applyAlignment="1">
      <alignment horizontal="center" vertical="top"/>
    </xf>
    <xf numFmtId="0" fontId="11" fillId="0" borderId="45" xfId="0" applyFont="1" applyFill="1" applyBorder="1" applyAlignment="1">
      <alignment horizontal="left" vertical="top" wrapText="1"/>
    </xf>
    <xf numFmtId="49" fontId="2" fillId="0" borderId="4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9" fillId="0" borderId="18" xfId="0" applyNumberFormat="1" applyFont="1" applyBorder="1" applyAlignment="1">
      <alignment horizontal="center" vertical="top"/>
    </xf>
    <xf numFmtId="0" fontId="8" fillId="0" borderId="69" xfId="0" applyFont="1" applyFill="1" applyBorder="1" applyAlignment="1">
      <alignment horizontal="center" vertical="top" wrapText="1"/>
    </xf>
    <xf numFmtId="49" fontId="9" fillId="0" borderId="0" xfId="0" applyNumberFormat="1" applyFont="1" applyBorder="1" applyAlignment="1">
      <alignment horizontal="center" vertical="top"/>
    </xf>
    <xf numFmtId="0" fontId="11" fillId="0" borderId="60" xfId="0" applyFont="1" applyBorder="1" applyAlignment="1">
      <alignment horizontal="center" vertical="top" wrapText="1"/>
    </xf>
    <xf numFmtId="49" fontId="9" fillId="0" borderId="22" xfId="0" applyNumberFormat="1" applyFont="1" applyBorder="1" applyAlignment="1">
      <alignment horizontal="center" vertical="top"/>
    </xf>
    <xf numFmtId="0" fontId="8" fillId="0" borderId="36" xfId="0" applyFont="1" applyFill="1" applyBorder="1" applyAlignment="1">
      <alignment horizontal="center" vertical="top" wrapText="1"/>
    </xf>
    <xf numFmtId="0" fontId="8" fillId="0" borderId="41" xfId="0" applyFont="1" applyBorder="1" applyAlignment="1">
      <alignment horizontal="left" vertical="top" wrapText="1"/>
    </xf>
    <xf numFmtId="0" fontId="71" fillId="0" borderId="15" xfId="0" applyFont="1" applyFill="1" applyBorder="1" applyAlignment="1">
      <alignment horizontal="center" vertical="top"/>
    </xf>
    <xf numFmtId="0" fontId="8" fillId="0" borderId="15" xfId="0" applyFont="1" applyFill="1" applyBorder="1" applyAlignment="1">
      <alignment horizontal="center" vertical="top"/>
    </xf>
    <xf numFmtId="0" fontId="72" fillId="0" borderId="15" xfId="0" applyFont="1" applyFill="1" applyBorder="1" applyAlignment="1">
      <alignment horizontal="center" vertical="top"/>
    </xf>
    <xf numFmtId="49" fontId="9" fillId="0" borderId="68" xfId="0" applyNumberFormat="1" applyFont="1" applyBorder="1" applyAlignment="1">
      <alignment horizontal="center" vertical="top" wrapText="1"/>
    </xf>
    <xf numFmtId="0" fontId="11" fillId="0" borderId="41" xfId="0" applyFont="1" applyBorder="1" applyAlignment="1">
      <alignment horizontal="center" vertical="top" wrapText="1"/>
    </xf>
    <xf numFmtId="0" fontId="11" fillId="0" borderId="42" xfId="0" applyFont="1" applyBorder="1" applyAlignment="1">
      <alignment horizontal="center" vertical="top" wrapText="1"/>
    </xf>
    <xf numFmtId="0" fontId="11" fillId="0" borderId="46" xfId="0" applyFont="1" applyBorder="1" applyAlignment="1">
      <alignment horizontal="center" vertical="top" wrapText="1"/>
    </xf>
    <xf numFmtId="0" fontId="29" fillId="0" borderId="32" xfId="0" applyNumberFormat="1" applyFont="1" applyFill="1" applyBorder="1" applyAlignment="1">
      <alignment horizontal="center" vertical="top"/>
    </xf>
    <xf numFmtId="0" fontId="29" fillId="0" borderId="33" xfId="0" applyNumberFormat="1" applyFont="1" applyFill="1" applyBorder="1" applyAlignment="1">
      <alignment horizontal="center" vertical="top"/>
    </xf>
    <xf numFmtId="0" fontId="8" fillId="0" borderId="36" xfId="0" applyFont="1" applyFill="1" applyBorder="1" applyAlignment="1">
      <alignment vertical="top" wrapText="1"/>
    </xf>
    <xf numFmtId="164" fontId="7" fillId="2" borderId="62" xfId="0" applyNumberFormat="1" applyFont="1" applyFill="1" applyBorder="1" applyAlignment="1">
      <alignment horizontal="center" vertical="top"/>
    </xf>
    <xf numFmtId="0" fontId="20" fillId="5" borderId="0" xfId="0" applyFont="1" applyFill="1" applyAlignment="1">
      <alignment vertical="top"/>
    </xf>
    <xf numFmtId="0" fontId="16" fillId="0" borderId="0" xfId="0" applyFont="1" applyAlignment="1">
      <alignment horizontal="left" wrapText="1"/>
    </xf>
    <xf numFmtId="49" fontId="6" fillId="0" borderId="61" xfId="0" applyNumberFormat="1" applyFont="1" applyBorder="1" applyAlignment="1">
      <alignment horizontal="center" vertical="top"/>
    </xf>
    <xf numFmtId="164" fontId="8" fillId="0" borderId="6"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 fillId="5" borderId="20" xfId="0" applyFont="1" applyFill="1" applyBorder="1" applyAlignment="1">
      <alignment horizontal="center" vertical="top"/>
    </xf>
    <xf numFmtId="0" fontId="2" fillId="5" borderId="21" xfId="0" applyFont="1" applyFill="1" applyBorder="1" applyAlignment="1">
      <alignment horizontal="center" vertical="top"/>
    </xf>
    <xf numFmtId="0" fontId="29" fillId="0" borderId="32" xfId="0" applyFont="1" applyFill="1" applyBorder="1" applyAlignment="1">
      <alignment horizontal="center" vertical="top"/>
    </xf>
    <xf numFmtId="0" fontId="29" fillId="0" borderId="33" xfId="0" applyFont="1" applyFill="1" applyBorder="1" applyAlignment="1">
      <alignment horizontal="center" vertical="top"/>
    </xf>
    <xf numFmtId="49" fontId="6" fillId="0" borderId="61" xfId="0" applyNumberFormat="1" applyFont="1" applyBorder="1" applyAlignment="1">
      <alignment horizontal="center" vertical="top"/>
    </xf>
    <xf numFmtId="0" fontId="29" fillId="0" borderId="20" xfId="0" applyFont="1" applyFill="1" applyBorder="1" applyAlignment="1">
      <alignment horizontal="center" vertical="top"/>
    </xf>
    <xf numFmtId="0" fontId="29" fillId="0" borderId="21" xfId="0" applyFont="1" applyFill="1" applyBorder="1" applyAlignment="1">
      <alignment horizontal="center" vertical="top"/>
    </xf>
    <xf numFmtId="49" fontId="6" fillId="0" borderId="46" xfId="0" applyNumberFormat="1" applyFont="1" applyBorder="1" applyAlignment="1">
      <alignment horizontal="center" vertical="top"/>
    </xf>
    <xf numFmtId="49" fontId="6" fillId="0" borderId="68" xfId="0" applyNumberFormat="1" applyFont="1" applyBorder="1" applyAlignment="1">
      <alignment horizontal="center" vertical="top"/>
    </xf>
    <xf numFmtId="0" fontId="29" fillId="0" borderId="20" xfId="0" applyFont="1" applyFill="1" applyBorder="1" applyAlignment="1">
      <alignment horizontal="center" vertical="top" wrapText="1"/>
    </xf>
    <xf numFmtId="0" fontId="29" fillId="0" borderId="21" xfId="0" applyFont="1" applyFill="1" applyBorder="1" applyAlignment="1">
      <alignment horizontal="center" vertical="top" wrapText="1"/>
    </xf>
    <xf numFmtId="49" fontId="7" fillId="2" borderId="73"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49" fontId="7" fillId="0" borderId="38" xfId="0" applyNumberFormat="1" applyFont="1" applyBorder="1" applyAlignment="1">
      <alignment horizontal="center" vertical="top"/>
    </xf>
    <xf numFmtId="49" fontId="6" fillId="0" borderId="46" xfId="0" applyNumberFormat="1" applyFont="1" applyBorder="1" applyAlignment="1">
      <alignment horizontal="center" vertical="top"/>
    </xf>
    <xf numFmtId="0" fontId="29" fillId="0" borderId="38" xfId="0" applyFont="1" applyFill="1" applyBorder="1" applyAlignment="1">
      <alignment horizontal="center" vertical="top" wrapText="1"/>
    </xf>
    <xf numFmtId="0" fontId="29" fillId="0" borderId="76" xfId="0" applyFont="1" applyFill="1" applyBorder="1" applyAlignment="1">
      <alignment horizontal="center" vertical="top" wrapText="1"/>
    </xf>
    <xf numFmtId="164" fontId="8" fillId="0" borderId="0" xfId="0" applyNumberFormat="1" applyFont="1" applyFill="1" applyBorder="1" applyAlignment="1">
      <alignment horizontal="center" vertical="center" wrapText="1"/>
    </xf>
    <xf numFmtId="2" fontId="8" fillId="0" borderId="16" xfId="0" applyNumberFormat="1" applyFont="1" applyFill="1" applyBorder="1" applyAlignment="1">
      <alignment horizontal="center" vertical="center"/>
    </xf>
    <xf numFmtId="2" fontId="8" fillId="0" borderId="15"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9" xfId="0" applyNumberFormat="1" applyFont="1" applyFill="1" applyBorder="1" applyAlignment="1">
      <alignment horizontal="center" vertical="center"/>
    </xf>
    <xf numFmtId="2" fontId="7" fillId="4" borderId="14"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0" fontId="29" fillId="0" borderId="32" xfId="0" applyFont="1" applyFill="1" applyBorder="1" applyAlignment="1">
      <alignment horizontal="center" vertical="top" wrapText="1"/>
    </xf>
    <xf numFmtId="0" fontId="29" fillId="0" borderId="33"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0" fontId="6" fillId="0" borderId="24" xfId="0" applyFont="1" applyFill="1" applyBorder="1" applyAlignment="1">
      <alignment horizontal="left" vertical="top" wrapText="1"/>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0" fontId="10" fillId="4" borderId="25" xfId="0" applyFont="1" applyFill="1" applyBorder="1" applyAlignment="1">
      <alignment horizontal="center" vertical="top"/>
    </xf>
    <xf numFmtId="164" fontId="7" fillId="4" borderId="3" xfId="0"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164" fontId="7" fillId="4" borderId="62" xfId="0" applyNumberFormat="1" applyFont="1" applyFill="1" applyBorder="1" applyAlignment="1">
      <alignment horizontal="center" vertical="center"/>
    </xf>
    <xf numFmtId="164" fontId="7" fillId="4" borderId="24" xfId="0" applyNumberFormat="1" applyFont="1" applyFill="1" applyBorder="1" applyAlignment="1">
      <alignment horizontal="center" vertical="center" wrapText="1"/>
    </xf>
    <xf numFmtId="164" fontId="7" fillId="4" borderId="51" xfId="0" applyNumberFormat="1" applyFont="1" applyFill="1" applyBorder="1" applyAlignment="1">
      <alignment horizontal="center" vertical="center"/>
    </xf>
    <xf numFmtId="0" fontId="8" fillId="5" borderId="35"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2" xfId="0" applyFont="1" applyFill="1" applyBorder="1" applyAlignment="1">
      <alignment horizontal="center" vertical="top" wrapText="1"/>
    </xf>
    <xf numFmtId="49" fontId="7" fillId="3" borderId="44" xfId="0" applyNumberFormat="1" applyFont="1" applyFill="1" applyBorder="1" applyAlignment="1">
      <alignment horizontal="center" vertical="top"/>
    </xf>
    <xf numFmtId="49" fontId="7" fillId="0" borderId="44" xfId="0" applyNumberFormat="1" applyFont="1" applyBorder="1" applyAlignment="1">
      <alignment horizontal="center" vertical="top"/>
    </xf>
    <xf numFmtId="0" fontId="6" fillId="0" borderId="45" xfId="0" applyFont="1" applyFill="1" applyBorder="1" applyAlignment="1">
      <alignment horizontal="left" vertical="top" wrapText="1"/>
    </xf>
    <xf numFmtId="49" fontId="6" fillId="0" borderId="44" xfId="0" applyNumberFormat="1" applyFont="1" applyBorder="1" applyAlignment="1">
      <alignment horizontal="center" vertical="top"/>
    </xf>
    <xf numFmtId="2" fontId="7" fillId="4" borderId="41" xfId="0" applyNumberFormat="1" applyFont="1" applyFill="1" applyBorder="1" applyAlignment="1">
      <alignment horizontal="center" vertical="center"/>
    </xf>
    <xf numFmtId="2" fontId="7" fillId="4" borderId="32"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0" fontId="8" fillId="5" borderId="30" xfId="0" applyFont="1" applyFill="1" applyBorder="1" applyAlignment="1">
      <alignment horizontal="left" vertical="top" wrapText="1"/>
    </xf>
    <xf numFmtId="49" fontId="7" fillId="3" borderId="41" xfId="0" applyNumberFormat="1" applyFont="1" applyFill="1" applyBorder="1" applyAlignment="1">
      <alignment horizontal="right" vertical="top"/>
    </xf>
    <xf numFmtId="2" fontId="7" fillId="3" borderId="3" xfId="0" applyNumberFormat="1" applyFont="1" applyFill="1" applyBorder="1" applyAlignment="1">
      <alignment horizontal="center" vertical="center"/>
    </xf>
    <xf numFmtId="164" fontId="24" fillId="0" borderId="17" xfId="0" applyNumberFormat="1" applyFont="1" applyFill="1" applyBorder="1" applyAlignment="1">
      <alignment horizontal="center" vertical="top"/>
    </xf>
    <xf numFmtId="49" fontId="6" fillId="0" borderId="70" xfId="0" applyNumberFormat="1" applyFont="1" applyBorder="1" applyAlignment="1">
      <alignment horizontal="center" vertical="top"/>
    </xf>
    <xf numFmtId="164" fontId="24" fillId="0" borderId="59" xfId="0" applyNumberFormat="1" applyFont="1" applyFill="1" applyBorder="1" applyAlignment="1">
      <alignment horizontal="center" vertical="top"/>
    </xf>
    <xf numFmtId="164" fontId="8" fillId="5" borderId="59" xfId="0" applyNumberFormat="1" applyFont="1" applyFill="1" applyBorder="1" applyAlignment="1">
      <alignment horizontal="center" vertical="top"/>
    </xf>
    <xf numFmtId="1" fontId="29" fillId="0" borderId="20" xfId="0" applyNumberFormat="1" applyFont="1" applyFill="1" applyBorder="1" applyAlignment="1">
      <alignment horizontal="center" vertical="top"/>
    </xf>
    <xf numFmtId="49" fontId="6" fillId="0" borderId="53" xfId="0" applyNumberFormat="1" applyFont="1" applyBorder="1" applyAlignment="1">
      <alignment horizontal="center" vertical="top"/>
    </xf>
    <xf numFmtId="164" fontId="24" fillId="0" borderId="21" xfId="0" applyNumberFormat="1" applyFont="1" applyFill="1" applyBorder="1" applyAlignment="1">
      <alignment horizontal="center" vertical="top"/>
    </xf>
    <xf numFmtId="9" fontId="29" fillId="0" borderId="20" xfId="0" applyNumberFormat="1" applyFont="1" applyFill="1" applyBorder="1" applyAlignment="1">
      <alignment horizontal="center" vertical="top"/>
    </xf>
    <xf numFmtId="9" fontId="29" fillId="0" borderId="21" xfId="0" applyNumberFormat="1" applyFont="1" applyFill="1" applyBorder="1" applyAlignment="1">
      <alignment horizontal="center" vertical="top"/>
    </xf>
    <xf numFmtId="9" fontId="29" fillId="0" borderId="32" xfId="0" applyNumberFormat="1" applyFont="1" applyFill="1" applyBorder="1" applyAlignment="1">
      <alignment horizontal="center" vertical="top"/>
    </xf>
    <xf numFmtId="9" fontId="29" fillId="0" borderId="33" xfId="0"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2" fontId="8" fillId="0" borderId="16" xfId="0" applyNumberFormat="1" applyFont="1" applyFill="1" applyBorder="1" applyAlignment="1">
      <alignment horizontal="center" vertical="top"/>
    </xf>
    <xf numFmtId="2" fontId="8" fillId="0" borderId="15" xfId="0" applyNumberFormat="1" applyFont="1" applyFill="1" applyBorder="1" applyAlignment="1">
      <alignment horizontal="center" vertical="top"/>
    </xf>
    <xf numFmtId="49" fontId="6" fillId="0" borderId="19" xfId="0" applyNumberFormat="1" applyFont="1" applyBorder="1" applyAlignment="1">
      <alignment horizontal="center" vertical="top"/>
    </xf>
    <xf numFmtId="2" fontId="8" fillId="0" borderId="6" xfId="0" applyNumberFormat="1" applyFont="1" applyFill="1" applyBorder="1" applyAlignment="1">
      <alignment horizontal="center" vertical="top"/>
    </xf>
    <xf numFmtId="2" fontId="8" fillId="0" borderId="20" xfId="0" applyNumberFormat="1" applyFont="1" applyFill="1" applyBorder="1" applyAlignment="1">
      <alignment horizontal="center" vertical="top"/>
    </xf>
    <xf numFmtId="2" fontId="7" fillId="4" borderId="14" xfId="0" applyNumberFormat="1" applyFont="1" applyFill="1" applyBorder="1" applyAlignment="1">
      <alignment horizontal="center" vertical="top"/>
    </xf>
    <xf numFmtId="2" fontId="7" fillId="4" borderId="1" xfId="0" applyNumberFormat="1" applyFont="1" applyFill="1" applyBorder="1" applyAlignment="1">
      <alignment horizontal="center" vertical="top"/>
    </xf>
    <xf numFmtId="2" fontId="7" fillId="3" borderId="3"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2"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0" fontId="37" fillId="3" borderId="4" xfId="0" applyFont="1" applyFill="1" applyBorder="1" applyAlignment="1">
      <alignment horizontal="left" vertical="top" wrapText="1"/>
    </xf>
    <xf numFmtId="0" fontId="37" fillId="3" borderId="62" xfId="0" applyFont="1" applyFill="1" applyBorder="1" applyAlignment="1">
      <alignment horizontal="left" vertical="top" wrapText="1"/>
    </xf>
    <xf numFmtId="49" fontId="37" fillId="0" borderId="15" xfId="0" applyNumberFormat="1" applyFont="1" applyBorder="1" applyAlignment="1">
      <alignment horizontal="center" vertical="top"/>
    </xf>
    <xf numFmtId="0" fontId="15" fillId="0" borderId="27" xfId="0" applyFont="1" applyFill="1" applyBorder="1" applyAlignment="1">
      <alignment vertical="top" wrapText="1"/>
    </xf>
    <xf numFmtId="49" fontId="15" fillId="0" borderId="5" xfId="0" applyNumberFormat="1" applyFont="1" applyBorder="1" applyAlignment="1">
      <alignment horizontal="center" vertical="top"/>
    </xf>
    <xf numFmtId="0" fontId="24" fillId="0" borderId="48" xfId="0" applyFont="1" applyFill="1" applyBorder="1" applyAlignment="1">
      <alignment horizontal="center" vertical="top"/>
    </xf>
    <xf numFmtId="164" fontId="24" fillId="0" borderId="16" xfId="0" applyNumberFormat="1" applyFont="1" applyFill="1" applyBorder="1" applyAlignment="1">
      <alignment horizontal="center" vertical="top"/>
    </xf>
    <xf numFmtId="164" fontId="24" fillId="0" borderId="15" xfId="0" applyNumberFormat="1" applyFont="1" applyFill="1" applyBorder="1" applyAlignment="1">
      <alignment horizontal="center" vertical="top"/>
    </xf>
    <xf numFmtId="0" fontId="24" fillId="5" borderId="67" xfId="0" applyFont="1" applyFill="1" applyBorder="1" applyAlignment="1">
      <alignment horizontal="left" vertical="top" wrapText="1"/>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24" fillId="0" borderId="1" xfId="0" applyNumberFormat="1" applyFont="1" applyBorder="1" applyAlignment="1">
      <alignment horizontal="center" vertical="top"/>
    </xf>
    <xf numFmtId="0" fontId="15" fillId="0" borderId="65" xfId="0" applyFont="1" applyFill="1" applyBorder="1" applyAlignment="1">
      <alignment vertical="top" wrapText="1"/>
    </xf>
    <xf numFmtId="49" fontId="15" fillId="0" borderId="13" xfId="0" applyNumberFormat="1" applyFont="1" applyBorder="1" applyAlignment="1">
      <alignment horizontal="center" vertical="top"/>
    </xf>
    <xf numFmtId="0" fontId="50" fillId="4" borderId="50" xfId="0" applyFont="1" applyFill="1" applyBorder="1" applyAlignment="1">
      <alignment horizontal="center" vertical="top"/>
    </xf>
    <xf numFmtId="164" fontId="37" fillId="4" borderId="14" xfId="0" applyNumberFormat="1" applyFont="1" applyFill="1" applyBorder="1" applyAlignment="1">
      <alignment horizontal="center" vertical="top"/>
    </xf>
    <xf numFmtId="164" fontId="37" fillId="4" borderId="1" xfId="0" applyNumberFormat="1" applyFont="1" applyFill="1" applyBorder="1" applyAlignment="1">
      <alignment horizontal="center" vertical="top"/>
    </xf>
    <xf numFmtId="164" fontId="37" fillId="4" borderId="31" xfId="0" applyNumberFormat="1" applyFont="1" applyFill="1" applyBorder="1" applyAlignment="1">
      <alignment horizontal="center" vertical="top"/>
    </xf>
    <xf numFmtId="164" fontId="37" fillId="4" borderId="2" xfId="0" applyNumberFormat="1" applyFont="1" applyFill="1" applyBorder="1" applyAlignment="1">
      <alignment horizontal="center" vertical="top"/>
    </xf>
    <xf numFmtId="164" fontId="37" fillId="4" borderId="22" xfId="0" applyNumberFormat="1" applyFont="1" applyFill="1" applyBorder="1" applyAlignment="1">
      <alignment horizontal="center" vertical="top"/>
    </xf>
    <xf numFmtId="164" fontId="37" fillId="4" borderId="13" xfId="0" applyNumberFormat="1" applyFont="1" applyFill="1" applyBorder="1" applyAlignment="1">
      <alignment horizontal="center" vertical="top"/>
    </xf>
    <xf numFmtId="0" fontId="24" fillId="5" borderId="43" xfId="0" applyFont="1" applyFill="1" applyBorder="1" applyAlignment="1">
      <alignment horizontal="left" vertical="top" wrapText="1"/>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49" fontId="6" fillId="0" borderId="52" xfId="0" applyNumberFormat="1" applyFont="1" applyBorder="1" applyAlignment="1">
      <alignment horizontal="center" vertical="top"/>
    </xf>
    <xf numFmtId="49" fontId="6" fillId="0" borderId="44" xfId="0" applyNumberFormat="1" applyFont="1" applyBorder="1" applyAlignment="1">
      <alignment horizontal="center" vertical="top"/>
    </xf>
    <xf numFmtId="164" fontId="24" fillId="0" borderId="20" xfId="0" applyNumberFormat="1" applyFont="1" applyFill="1" applyBorder="1" applyAlignment="1">
      <alignment horizontal="center" vertical="top"/>
    </xf>
    <xf numFmtId="2" fontId="7" fillId="2" borderId="51"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8" fillId="0" borderId="20" xfId="0" applyFont="1" applyFill="1" applyBorder="1" applyAlignment="1">
      <alignment horizontal="center" vertical="top"/>
    </xf>
    <xf numFmtId="0" fontId="8" fillId="0" borderId="6" xfId="0" applyFont="1" applyFill="1" applyBorder="1" applyAlignment="1">
      <alignment vertical="top" wrapText="1"/>
    </xf>
    <xf numFmtId="0" fontId="29" fillId="0" borderId="0" xfId="0" applyFont="1" applyFill="1" applyBorder="1" applyAlignment="1">
      <alignment horizontal="center" vertical="top"/>
    </xf>
    <xf numFmtId="0" fontId="8" fillId="0" borderId="72" xfId="0" applyFont="1" applyFill="1" applyBorder="1" applyAlignment="1">
      <alignment horizontal="center" vertical="top"/>
    </xf>
    <xf numFmtId="0" fontId="8" fillId="0" borderId="30" xfId="0" applyFont="1" applyFill="1" applyBorder="1" applyAlignment="1">
      <alignment vertical="top" wrapText="1"/>
    </xf>
    <xf numFmtId="0" fontId="8" fillId="0" borderId="60" xfId="0" applyFont="1" applyFill="1" applyBorder="1" applyAlignment="1">
      <alignment horizontal="center" vertical="top"/>
    </xf>
    <xf numFmtId="0" fontId="29" fillId="0" borderId="20" xfId="0" applyNumberFormat="1" applyFont="1" applyFill="1" applyBorder="1" applyAlignment="1">
      <alignment horizontal="center" vertical="top"/>
    </xf>
    <xf numFmtId="0" fontId="29" fillId="0" borderId="0" xfId="0" applyNumberFormat="1" applyFont="1" applyFill="1" applyBorder="1" applyAlignment="1">
      <alignment horizontal="center" vertical="top"/>
    </xf>
    <xf numFmtId="0" fontId="29" fillId="0" borderId="21" xfId="0" applyNumberFormat="1" applyFont="1" applyFill="1" applyBorder="1" applyAlignment="1">
      <alignment horizontal="center" vertical="top"/>
    </xf>
    <xf numFmtId="49" fontId="2" fillId="0" borderId="22" xfId="0" applyNumberFormat="1" applyFont="1" applyBorder="1" applyAlignment="1">
      <alignment horizontal="center" vertical="top"/>
    </xf>
    <xf numFmtId="0" fontId="11" fillId="0" borderId="38" xfId="0" applyFont="1" applyBorder="1" applyAlignment="1">
      <alignment horizontal="center" vertical="top" wrapText="1"/>
    </xf>
    <xf numFmtId="0" fontId="10" fillId="4" borderId="59" xfId="0" applyFont="1" applyFill="1" applyBorder="1" applyAlignment="1">
      <alignment horizontal="center" vertical="top"/>
    </xf>
    <xf numFmtId="164" fontId="7" fillId="4" borderId="78" xfId="0" applyNumberFormat="1" applyFont="1" applyFill="1" applyBorder="1" applyAlignment="1">
      <alignment horizontal="center" vertical="top"/>
    </xf>
    <xf numFmtId="0" fontId="29" fillId="0" borderId="45" xfId="0" applyNumberFormat="1" applyFont="1" applyFill="1" applyBorder="1" applyAlignment="1">
      <alignment horizontal="center" vertical="top"/>
    </xf>
    <xf numFmtId="164" fontId="8" fillId="0" borderId="67"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8" xfId="0" applyFont="1" applyBorder="1" applyAlignment="1">
      <alignment horizontal="center" vertical="top"/>
    </xf>
    <xf numFmtId="49" fontId="6" fillId="0" borderId="28"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10" fillId="4" borderId="1" xfId="0" applyFont="1" applyFill="1" applyBorder="1" applyAlignment="1">
      <alignment horizontal="center" vertical="top"/>
    </xf>
    <xf numFmtId="49" fontId="6" fillId="0" borderId="37" xfId="0" applyNumberFormat="1" applyFont="1" applyBorder="1" applyAlignment="1">
      <alignment horizontal="center" vertical="top" wrapText="1"/>
    </xf>
    <xf numFmtId="0" fontId="8" fillId="0" borderId="38" xfId="0" applyFont="1" applyBorder="1" applyAlignment="1">
      <alignment horizontal="center" vertical="top"/>
    </xf>
    <xf numFmtId="164" fontId="24" fillId="0" borderId="38" xfId="0" applyNumberFormat="1" applyFont="1" applyFill="1" applyBorder="1" applyAlignment="1">
      <alignment horizontal="center" vertical="top"/>
    </xf>
    <xf numFmtId="0" fontId="11" fillId="0" borderId="38" xfId="0" applyFont="1" applyBorder="1" applyAlignment="1">
      <alignment horizontal="center" vertical="top" wrapText="1"/>
    </xf>
    <xf numFmtId="164" fontId="37" fillId="4" borderId="78" xfId="0" applyNumberFormat="1" applyFont="1" applyFill="1" applyBorder="1" applyAlignment="1">
      <alignment horizontal="center" vertical="top"/>
    </xf>
    <xf numFmtId="0" fontId="11" fillId="0" borderId="30" xfId="0" applyFont="1" applyBorder="1" applyAlignment="1">
      <alignment horizontal="left" vertical="top" wrapText="1"/>
    </xf>
    <xf numFmtId="49" fontId="37" fillId="2" borderId="46" xfId="0" applyNumberFormat="1" applyFont="1" applyFill="1" applyBorder="1" applyAlignment="1">
      <alignment horizontal="center" vertical="top"/>
    </xf>
    <xf numFmtId="49" fontId="37" fillId="3" borderId="59" xfId="0" applyNumberFormat="1" applyFont="1" applyFill="1" applyBorder="1" applyAlignment="1">
      <alignment horizontal="center" vertical="top"/>
    </xf>
    <xf numFmtId="49" fontId="37" fillId="0" borderId="43" xfId="0" applyNumberFormat="1" applyFont="1" applyBorder="1" applyAlignment="1">
      <alignment horizontal="center" vertical="top" wrapText="1"/>
    </xf>
    <xf numFmtId="0" fontId="6" fillId="0" borderId="59" xfId="0" applyFont="1" applyFill="1" applyBorder="1" applyAlignment="1">
      <alignment horizontal="left" vertical="top" wrapText="1"/>
    </xf>
    <xf numFmtId="0" fontId="15" fillId="0" borderId="59" xfId="0" applyFont="1" applyBorder="1" applyAlignment="1">
      <alignment horizontal="center" vertical="top" wrapText="1"/>
    </xf>
    <xf numFmtId="164" fontId="37" fillId="4" borderId="30" xfId="0" applyNumberFormat="1" applyFont="1" applyFill="1" applyBorder="1" applyAlignment="1">
      <alignment horizontal="center" vertical="top"/>
    </xf>
    <xf numFmtId="164" fontId="37" fillId="4" borderId="79" xfId="0" applyNumberFormat="1" applyFont="1" applyFill="1" applyBorder="1" applyAlignment="1">
      <alignment horizontal="center" vertical="top"/>
    </xf>
    <xf numFmtId="0" fontId="24" fillId="0" borderId="59" xfId="0" applyFont="1" applyBorder="1" applyAlignment="1">
      <alignment horizontal="left" vertical="top" wrapText="1"/>
    </xf>
    <xf numFmtId="0" fontId="2" fillId="0" borderId="59" xfId="0" applyNumberFormat="1" applyFont="1" applyFill="1" applyBorder="1" applyAlignment="1">
      <alignment horizontal="center" vertical="top"/>
    </xf>
    <xf numFmtId="49" fontId="7" fillId="3" borderId="33" xfId="0" applyNumberFormat="1" applyFont="1" applyFill="1" applyBorder="1" applyAlignment="1">
      <alignment horizontal="right" vertical="top"/>
    </xf>
    <xf numFmtId="164" fontId="7" fillId="11" borderId="31"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0" fontId="5" fillId="2" borderId="45" xfId="0" applyFont="1" applyFill="1" applyBorder="1" applyAlignment="1">
      <alignment horizontal="left" vertical="top"/>
    </xf>
    <xf numFmtId="49" fontId="2" fillId="0" borderId="9" xfId="0" applyNumberFormat="1" applyFont="1" applyBorder="1" applyAlignment="1">
      <alignment horizontal="center" vertical="top" wrapText="1"/>
    </xf>
    <xf numFmtId="0" fontId="8" fillId="0" borderId="59" xfId="0" applyFont="1" applyFill="1" applyBorder="1" applyAlignment="1">
      <alignment horizontal="center" vertical="top"/>
    </xf>
    <xf numFmtId="2" fontId="8" fillId="0" borderId="26" xfId="0" applyNumberFormat="1" applyFont="1" applyFill="1" applyBorder="1" applyAlignment="1">
      <alignment horizontal="center" vertical="top"/>
    </xf>
    <xf numFmtId="0" fontId="8" fillId="0" borderId="67" xfId="0" applyFont="1" applyFill="1" applyBorder="1" applyAlignment="1">
      <alignment vertical="top" wrapText="1"/>
    </xf>
    <xf numFmtId="0" fontId="73" fillId="0" borderId="28" xfId="0" applyFont="1" applyFill="1" applyBorder="1" applyAlignment="1">
      <alignment horizontal="center" vertical="top"/>
    </xf>
    <xf numFmtId="0" fontId="73" fillId="0" borderId="29" xfId="0" applyFont="1" applyFill="1" applyBorder="1" applyAlignment="1">
      <alignment horizontal="center" vertical="top"/>
    </xf>
    <xf numFmtId="0" fontId="0" fillId="0" borderId="30" xfId="0" applyBorder="1" applyAlignment="1">
      <alignment vertical="top" wrapText="1"/>
    </xf>
    <xf numFmtId="2" fontId="7" fillId="4" borderId="78" xfId="0" applyNumberFormat="1" applyFont="1" applyFill="1" applyBorder="1" applyAlignment="1">
      <alignment horizontal="center" vertical="top"/>
    </xf>
    <xf numFmtId="0" fontId="0" fillId="0" borderId="43" xfId="0" applyBorder="1" applyAlignment="1">
      <alignment vertical="top" wrapText="1"/>
    </xf>
    <xf numFmtId="49" fontId="2" fillId="0" borderId="20" xfId="0" applyNumberFormat="1" applyFont="1" applyBorder="1" applyAlignment="1">
      <alignment horizontal="center" vertical="top" wrapText="1"/>
    </xf>
    <xf numFmtId="164" fontId="7" fillId="0" borderId="59" xfId="0" applyNumberFormat="1" applyFont="1" applyFill="1" applyBorder="1" applyAlignment="1">
      <alignment horizontal="center" vertical="top"/>
    </xf>
    <xf numFmtId="0" fontId="0" fillId="0" borderId="6" xfId="0" applyBorder="1" applyAlignment="1">
      <alignment vertical="top" wrapText="1"/>
    </xf>
    <xf numFmtId="0" fontId="8" fillId="0" borderId="30" xfId="0" applyFont="1" applyBorder="1" applyAlignment="1">
      <alignment horizontal="left" vertical="top" wrapText="1"/>
    </xf>
    <xf numFmtId="2" fontId="7" fillId="3" borderId="43" xfId="0" applyNumberFormat="1" applyFont="1" applyFill="1" applyBorder="1" applyAlignment="1">
      <alignment horizontal="center" vertical="top"/>
    </xf>
    <xf numFmtId="164" fontId="7" fillId="3" borderId="1" xfId="0" applyNumberFormat="1" applyFont="1" applyFill="1" applyBorder="1" applyAlignment="1">
      <alignment horizontal="center" vertical="top"/>
    </xf>
    <xf numFmtId="164" fontId="7" fillId="2" borderId="42" xfId="0" applyNumberFormat="1" applyFont="1" applyFill="1" applyBorder="1" applyAlignment="1">
      <alignment horizontal="center" vertical="top"/>
    </xf>
    <xf numFmtId="2" fontId="7" fillId="6" borderId="51" xfId="0" applyNumberFormat="1" applyFont="1" applyFill="1" applyBorder="1" applyAlignment="1">
      <alignment horizontal="center" vertical="top"/>
    </xf>
    <xf numFmtId="164" fontId="7" fillId="10" borderId="4" xfId="0" applyNumberFormat="1" applyFont="1" applyFill="1" applyBorder="1" applyAlignment="1">
      <alignment horizontal="center" vertical="top"/>
    </xf>
    <xf numFmtId="164" fontId="7" fillId="6" borderId="65" xfId="0" applyNumberFormat="1" applyFont="1" applyFill="1" applyBorder="1" applyAlignment="1">
      <alignment horizontal="center" vertical="top"/>
    </xf>
    <xf numFmtId="2" fontId="7" fillId="6" borderId="13" xfId="0" applyNumberFormat="1" applyFont="1" applyFill="1" applyBorder="1" applyAlignment="1">
      <alignment horizontal="center" vertical="top"/>
    </xf>
    <xf numFmtId="2" fontId="7" fillId="6" borderId="24" xfId="0" applyNumberFormat="1" applyFont="1" applyFill="1" applyBorder="1" applyAlignment="1">
      <alignment horizontal="center" vertical="top"/>
    </xf>
    <xf numFmtId="49" fontId="25" fillId="0" borderId="0" xfId="0" applyNumberFormat="1" applyFont="1" applyFill="1" applyBorder="1" applyAlignment="1">
      <alignment horizontal="left" vertical="top" wrapText="1"/>
    </xf>
    <xf numFmtId="0" fontId="11" fillId="0" borderId="0" xfId="0" applyFont="1" applyAlignment="1">
      <alignment horizontal="left" vertical="top" wrapText="1"/>
    </xf>
    <xf numFmtId="2" fontId="37" fillId="6" borderId="34" xfId="0" applyNumberFormat="1" applyFont="1" applyFill="1" applyBorder="1" applyAlignment="1">
      <alignment horizontal="center" vertical="top" wrapText="1"/>
    </xf>
    <xf numFmtId="2" fontId="37" fillId="6" borderId="24" xfId="0" applyNumberFormat="1" applyFont="1" applyFill="1" applyBorder="1" applyAlignment="1">
      <alignment horizontal="center" vertical="top" wrapText="1"/>
    </xf>
    <xf numFmtId="2" fontId="37" fillId="6" borderId="25" xfId="0" applyNumberFormat="1" applyFont="1" applyFill="1" applyBorder="1" applyAlignment="1">
      <alignment horizontal="center" vertical="top" wrapText="1"/>
    </xf>
    <xf numFmtId="2" fontId="24" fillId="0" borderId="60" xfId="0" applyNumberFormat="1" applyFont="1" applyBorder="1" applyAlignment="1">
      <alignment horizontal="center" vertical="top" wrapText="1"/>
    </xf>
    <xf numFmtId="2" fontId="24" fillId="0" borderId="66" xfId="0" applyNumberFormat="1" applyFont="1" applyBorder="1" applyAlignment="1">
      <alignment horizontal="center" vertical="top" wrapText="1"/>
    </xf>
    <xf numFmtId="2" fontId="24" fillId="0" borderId="64" xfId="0" applyNumberFormat="1" applyFont="1" applyBorder="1" applyAlignment="1">
      <alignment horizontal="center" vertical="top" wrapText="1"/>
    </xf>
    <xf numFmtId="2" fontId="24" fillId="0" borderId="71" xfId="0" applyNumberFormat="1" applyFont="1" applyBorder="1" applyAlignment="1">
      <alignment horizontal="center" vertical="top" wrapText="1"/>
    </xf>
    <xf numFmtId="0" fontId="11" fillId="0" borderId="76" xfId="0" applyFont="1" applyBorder="1" applyAlignment="1">
      <alignment vertical="top" wrapText="1"/>
    </xf>
    <xf numFmtId="0" fontId="8" fillId="0" borderId="55" xfId="0" applyFont="1" applyBorder="1" applyAlignment="1">
      <alignment horizontal="left" vertical="top" wrapText="1"/>
    </xf>
    <xf numFmtId="0" fontId="11" fillId="0" borderId="22" xfId="0" applyFont="1" applyBorder="1" applyAlignment="1">
      <alignment vertical="top" wrapText="1"/>
    </xf>
    <xf numFmtId="0" fontId="11" fillId="0" borderId="50" xfId="0" applyFont="1" applyBorder="1" applyAlignment="1">
      <alignment vertical="top" wrapText="1"/>
    </xf>
    <xf numFmtId="164" fontId="37" fillId="6" borderId="34" xfId="0" applyNumberFormat="1" applyFont="1" applyFill="1" applyBorder="1" applyAlignment="1">
      <alignment horizontal="center" vertical="top" wrapText="1"/>
    </xf>
    <xf numFmtId="164" fontId="37" fillId="6" borderId="24" xfId="0" applyNumberFormat="1" applyFont="1" applyFill="1" applyBorder="1" applyAlignment="1">
      <alignment horizontal="center" vertical="top" wrapText="1"/>
    </xf>
    <xf numFmtId="164" fontId="37" fillId="6" borderId="25" xfId="0" applyNumberFormat="1" applyFont="1" applyFill="1" applyBorder="1" applyAlignment="1">
      <alignment horizontal="center" vertical="top" wrapText="1"/>
    </xf>
    <xf numFmtId="164" fontId="24" fillId="0" borderId="18" xfId="0" applyNumberFormat="1" applyFont="1" applyBorder="1" applyAlignment="1">
      <alignment horizontal="center" vertical="top" wrapText="1"/>
    </xf>
    <xf numFmtId="164" fontId="24" fillId="0" borderId="48" xfId="0" applyNumberFormat="1" applyFont="1" applyBorder="1" applyAlignment="1">
      <alignment horizontal="center" vertical="top" wrapText="1"/>
    </xf>
    <xf numFmtId="164" fontId="24" fillId="0" borderId="64" xfId="0" applyNumberFormat="1" applyFont="1" applyBorder="1" applyAlignment="1">
      <alignment horizontal="center" vertical="top" wrapText="1"/>
    </xf>
    <xf numFmtId="164" fontId="24" fillId="0" borderId="71" xfId="0" applyNumberFormat="1" applyFont="1" applyBorder="1" applyAlignment="1">
      <alignment horizontal="center" vertical="top" wrapText="1"/>
    </xf>
    <xf numFmtId="2" fontId="16" fillId="4" borderId="24" xfId="0" applyNumberFormat="1" applyFont="1" applyFill="1" applyBorder="1" applyAlignment="1">
      <alignment horizontal="center" vertical="top" wrapText="1"/>
    </xf>
    <xf numFmtId="2" fontId="16" fillId="4" borderId="25" xfId="0" applyNumberFormat="1" applyFont="1" applyFill="1" applyBorder="1" applyAlignment="1">
      <alignment horizontal="center" vertical="top" wrapText="1"/>
    </xf>
    <xf numFmtId="0" fontId="74" fillId="0" borderId="0" xfId="0" applyFont="1" applyAlignment="1">
      <alignment vertical="top"/>
    </xf>
    <xf numFmtId="0" fontId="74" fillId="0" borderId="0" xfId="0" applyNumberFormat="1" applyFont="1" applyAlignment="1">
      <alignment vertical="top"/>
    </xf>
    <xf numFmtId="0" fontId="43" fillId="0" borderId="0" xfId="0" applyFont="1" applyAlignment="1">
      <alignment horizontal="left" vertical="top" wrapText="1"/>
    </xf>
    <xf numFmtId="0" fontId="44" fillId="0" borderId="0" xfId="0" applyFont="1" applyAlignment="1">
      <alignment vertical="top"/>
    </xf>
    <xf numFmtId="0" fontId="6" fillId="0" borderId="69" xfId="0" applyFont="1" applyFill="1" applyBorder="1" applyAlignment="1">
      <alignment horizontal="left" vertical="top" wrapText="1"/>
    </xf>
    <xf numFmtId="0" fontId="8" fillId="0" borderId="5" xfId="0" applyFont="1" applyBorder="1" applyAlignment="1">
      <alignment horizontal="center" vertical="top" wrapText="1"/>
    </xf>
    <xf numFmtId="0" fontId="6" fillId="0" borderId="15" xfId="0" applyFont="1" applyFill="1" applyBorder="1" applyAlignment="1">
      <alignment horizontal="center" vertical="top"/>
    </xf>
    <xf numFmtId="0" fontId="6" fillId="0" borderId="17"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63" xfId="0" applyFont="1" applyBorder="1" applyAlignment="1">
      <alignment horizontal="left" vertical="top" wrapText="1"/>
    </xf>
    <xf numFmtId="0" fontId="2" fillId="0" borderId="64"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164" fontId="75" fillId="0" borderId="9" xfId="0" applyNumberFormat="1" applyFont="1" applyFill="1" applyBorder="1" applyAlignment="1">
      <alignment horizontal="center" vertical="center"/>
    </xf>
    <xf numFmtId="164" fontId="75" fillId="0" borderId="11" xfId="0" applyNumberFormat="1" applyFont="1" applyFill="1" applyBorder="1" applyAlignment="1">
      <alignment horizontal="center" vertical="center"/>
    </xf>
    <xf numFmtId="164" fontId="75" fillId="0" borderId="12" xfId="0" applyNumberFormat="1" applyFont="1" applyFill="1" applyBorder="1" applyAlignment="1">
      <alignment horizontal="center" vertical="center"/>
    </xf>
    <xf numFmtId="164" fontId="75" fillId="0" borderId="8" xfId="0" applyNumberFormat="1" applyFont="1" applyFill="1" applyBorder="1" applyAlignment="1">
      <alignment horizontal="center" vertical="center"/>
    </xf>
    <xf numFmtId="0" fontId="6" fillId="0" borderId="63" xfId="0" applyFont="1" applyBorder="1" applyAlignment="1">
      <alignment vertical="top" wrapText="1"/>
    </xf>
    <xf numFmtId="0" fontId="6" fillId="0" borderId="59" xfId="0" applyNumberFormat="1" applyFont="1" applyFill="1" applyBorder="1" applyAlignment="1">
      <alignment horizontal="center" vertical="top"/>
    </xf>
    <xf numFmtId="0" fontId="6" fillId="0" borderId="64" xfId="0" applyNumberFormat="1" applyFont="1" applyFill="1" applyBorder="1" applyAlignment="1">
      <alignment horizontal="center" vertical="top"/>
    </xf>
    <xf numFmtId="0" fontId="6" fillId="0" borderId="58" xfId="0" applyNumberFormat="1" applyFont="1" applyFill="1" applyBorder="1" applyAlignment="1">
      <alignment horizontal="center" vertical="top"/>
    </xf>
    <xf numFmtId="0" fontId="6" fillId="0" borderId="45" xfId="0" applyFont="1" applyFill="1" applyBorder="1" applyAlignment="1">
      <alignment horizontal="left" vertical="top" wrapText="1"/>
    </xf>
    <xf numFmtId="0" fontId="6" fillId="0" borderId="41" xfId="0" applyFont="1" applyBorder="1" applyAlignment="1">
      <alignment vertical="top" wrapText="1"/>
    </xf>
    <xf numFmtId="164" fontId="2" fillId="0" borderId="0" xfId="0" applyNumberFormat="1" applyFont="1" applyBorder="1" applyAlignment="1">
      <alignment horizontal="left" vertical="top"/>
    </xf>
    <xf numFmtId="0" fontId="6" fillId="0" borderId="73" xfId="0" applyFont="1" applyFill="1" applyBorder="1" applyAlignment="1">
      <alignment horizontal="left" vertical="top" wrapText="1"/>
    </xf>
    <xf numFmtId="0" fontId="15" fillId="0" borderId="77" xfId="0" applyFont="1" applyFill="1" applyBorder="1" applyAlignment="1">
      <alignment horizontal="left" vertical="top" wrapText="1"/>
    </xf>
    <xf numFmtId="0" fontId="75" fillId="0" borderId="19" xfId="0" applyFont="1" applyFill="1" applyBorder="1" applyAlignment="1">
      <alignment horizontal="center" vertical="top" wrapText="1"/>
    </xf>
    <xf numFmtId="164" fontId="75" fillId="0" borderId="16" xfId="0" applyNumberFormat="1" applyFont="1" applyFill="1" applyBorder="1" applyAlignment="1">
      <alignment horizontal="center" vertical="center"/>
    </xf>
    <xf numFmtId="164" fontId="75" fillId="0" borderId="28" xfId="0" applyNumberFormat="1" applyFont="1" applyFill="1" applyBorder="1" applyAlignment="1">
      <alignment horizontal="center" vertical="center"/>
    </xf>
    <xf numFmtId="164" fontId="75" fillId="0" borderId="29" xfId="0" applyNumberFormat="1" applyFont="1" applyFill="1" applyBorder="1" applyAlignment="1">
      <alignment horizontal="center" vertical="center"/>
    </xf>
    <xf numFmtId="164" fontId="75" fillId="0" borderId="69" xfId="0" applyNumberFormat="1" applyFont="1" applyFill="1" applyBorder="1" applyAlignment="1">
      <alignment horizontal="center" vertical="center" wrapText="1"/>
    </xf>
    <xf numFmtId="164" fontId="75" fillId="0" borderId="5" xfId="0" applyNumberFormat="1" applyFont="1" applyFill="1" applyBorder="1" applyAlignment="1">
      <alignment horizontal="center" vertical="center"/>
    </xf>
    <xf numFmtId="0" fontId="6" fillId="0" borderId="6" xfId="0" applyFont="1" applyBorder="1" applyAlignment="1">
      <alignment horizontal="left" vertical="top" wrapText="1"/>
    </xf>
    <xf numFmtId="0" fontId="6" fillId="0" borderId="20"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21" xfId="0" applyNumberFormat="1" applyFont="1" applyFill="1" applyBorder="1" applyAlignment="1">
      <alignment horizontal="center" vertical="top"/>
    </xf>
    <xf numFmtId="164" fontId="7" fillId="4" borderId="51" xfId="0" applyNumberFormat="1" applyFont="1" applyFill="1" applyBorder="1" applyAlignment="1">
      <alignment horizontal="center" vertical="center" wrapText="1"/>
    </xf>
    <xf numFmtId="164" fontId="8" fillId="0" borderId="48" xfId="0" applyNumberFormat="1" applyFont="1" applyFill="1" applyBorder="1" applyAlignment="1">
      <alignment horizontal="center" vertical="center"/>
    </xf>
    <xf numFmtId="0" fontId="76" fillId="0" borderId="0" xfId="0" applyFont="1" applyBorder="1" applyAlignment="1">
      <alignment vertical="top"/>
    </xf>
    <xf numFmtId="164" fontId="7" fillId="4" borderId="65" xfId="0" applyNumberFormat="1" applyFont="1" applyFill="1" applyBorder="1" applyAlignment="1">
      <alignment horizontal="center" vertical="center" wrapText="1"/>
    </xf>
    <xf numFmtId="164" fontId="7" fillId="4" borderId="13" xfId="0" applyNumberFormat="1" applyFont="1" applyFill="1" applyBorder="1" applyAlignment="1">
      <alignment horizontal="center" vertical="center" wrapText="1"/>
    </xf>
    <xf numFmtId="0" fontId="0" fillId="0" borderId="64" xfId="0" applyBorder="1" applyAlignment="1">
      <alignment horizontal="center" vertical="top" wrapText="1"/>
    </xf>
    <xf numFmtId="0" fontId="0" fillId="0" borderId="71" xfId="0" applyBorder="1" applyAlignment="1">
      <alignment horizontal="center" vertical="top" wrapText="1"/>
    </xf>
  </cellXfs>
  <cellStyles count="5">
    <cellStyle name="Įprastas 2" xfId="4"/>
    <cellStyle name="Normal" xfId="0" builtinId="0"/>
    <cellStyle name="Normal 2" xfId="3"/>
    <cellStyle name="Normal_1 lentelė(1)"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M111"/>
  <sheetViews>
    <sheetView workbookViewId="0">
      <selection activeCell="D1" sqref="D1"/>
    </sheetView>
  </sheetViews>
  <sheetFormatPr defaultRowHeight="11.25"/>
  <cols>
    <col min="1" max="1" width="2.7109375" style="1" customWidth="1"/>
    <col min="2" max="3" width="2.5703125" style="1" customWidth="1"/>
    <col min="4" max="4" width="22.5703125" style="1" customWidth="1"/>
    <col min="5" max="5" width="7.85546875" style="2" customWidth="1"/>
    <col min="6" max="6" width="4.42578125" style="1" customWidth="1"/>
    <col min="7" max="7" width="6" style="3" customWidth="1"/>
    <col min="8" max="8" width="8.140625" style="1" customWidth="1"/>
    <col min="9" max="9" width="4.7109375" style="1" customWidth="1"/>
    <col min="10" max="10" width="8.140625" style="1" customWidth="1"/>
    <col min="11" max="11" width="8.7109375" style="1" customWidth="1"/>
    <col min="12" max="12" width="8.140625" style="1" customWidth="1"/>
    <col min="13" max="13" width="8.42578125" style="1" customWidth="1"/>
    <col min="14" max="14" width="25.42578125" style="1" customWidth="1"/>
    <col min="15" max="15" width="4.28515625" style="4" customWidth="1"/>
    <col min="16" max="16" width="3.7109375" style="1" customWidth="1"/>
    <col min="17" max="17" width="3.85546875" style="1" customWidth="1"/>
    <col min="18" max="16384" width="9.140625" style="5"/>
  </cols>
  <sheetData>
    <row r="1" spans="1:23" ht="66.75" customHeight="1">
      <c r="L1" s="405" t="s">
        <v>162</v>
      </c>
      <c r="M1" s="405"/>
      <c r="N1" s="405"/>
      <c r="O1" s="405"/>
      <c r="P1" s="405"/>
      <c r="Q1" s="405"/>
    </row>
    <row r="2" spans="1:23" ht="13.5" customHeight="1">
      <c r="D2" s="133"/>
      <c r="E2" s="134" t="s">
        <v>81</v>
      </c>
      <c r="F2" s="135"/>
      <c r="G2" s="136"/>
      <c r="H2" s="135"/>
      <c r="I2" s="135"/>
      <c r="J2" s="135"/>
      <c r="K2" s="135"/>
      <c r="L2" s="137"/>
      <c r="M2" s="133"/>
      <c r="N2" s="133"/>
      <c r="O2" s="133"/>
      <c r="P2" s="133"/>
      <c r="Q2" s="133"/>
      <c r="R2" s="138"/>
      <c r="S2" s="138"/>
      <c r="T2" s="138"/>
      <c r="U2" s="138"/>
      <c r="V2" s="138"/>
      <c r="W2" s="138"/>
    </row>
    <row r="3" spans="1:23" ht="15.75" customHeight="1" thickBot="1">
      <c r="A3" s="157"/>
      <c r="B3" s="158"/>
      <c r="C3" s="158"/>
      <c r="D3" s="322" t="s">
        <v>58</v>
      </c>
      <c r="E3" s="322"/>
      <c r="F3" s="322"/>
      <c r="G3" s="322"/>
      <c r="H3" s="322"/>
      <c r="I3" s="322"/>
      <c r="J3" s="322"/>
      <c r="K3" s="322"/>
      <c r="L3" s="322"/>
      <c r="M3" s="322"/>
      <c r="N3" s="322"/>
      <c r="O3" s="322"/>
      <c r="P3" s="322"/>
      <c r="Q3" s="322"/>
      <c r="R3" s="322"/>
      <c r="S3" s="322"/>
      <c r="T3" s="322"/>
      <c r="U3" s="322"/>
      <c r="V3" s="322"/>
      <c r="W3" s="322"/>
    </row>
    <row r="4" spans="1:23" ht="36.75" customHeight="1">
      <c r="A4" s="409" t="s">
        <v>0</v>
      </c>
      <c r="B4" s="412" t="s">
        <v>1</v>
      </c>
      <c r="C4" s="412" t="s">
        <v>2</v>
      </c>
      <c r="D4" s="415" t="s">
        <v>3</v>
      </c>
      <c r="E4" s="418" t="s">
        <v>4</v>
      </c>
      <c r="F4" s="380" t="s">
        <v>5</v>
      </c>
      <c r="G4" s="399" t="s">
        <v>6</v>
      </c>
      <c r="H4" s="334" t="s">
        <v>147</v>
      </c>
      <c r="I4" s="335"/>
      <c r="J4" s="335"/>
      <c r="K4" s="336"/>
      <c r="L4" s="396" t="s">
        <v>148</v>
      </c>
      <c r="M4" s="426" t="s">
        <v>149</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94.5" customHeight="1" thickBot="1">
      <c r="A6" s="411"/>
      <c r="B6" s="414"/>
      <c r="C6" s="414"/>
      <c r="D6" s="417"/>
      <c r="E6" s="420"/>
      <c r="F6" s="382"/>
      <c r="G6" s="401"/>
      <c r="H6" s="403"/>
      <c r="I6" s="142" t="s">
        <v>7</v>
      </c>
      <c r="J6" s="34" t="s">
        <v>11</v>
      </c>
      <c r="K6" s="387"/>
      <c r="L6" s="398"/>
      <c r="M6" s="428"/>
      <c r="N6" s="393"/>
      <c r="O6" s="7" t="s">
        <v>136</v>
      </c>
      <c r="P6" s="7" t="s">
        <v>142</v>
      </c>
      <c r="Q6" s="8" t="s">
        <v>145</v>
      </c>
    </row>
    <row r="7" spans="1:23" ht="14.25" customHeight="1" thickBot="1">
      <c r="A7" s="49" t="s">
        <v>12</v>
      </c>
      <c r="B7" s="388" t="s">
        <v>81</v>
      </c>
      <c r="C7" s="388"/>
      <c r="D7" s="388"/>
      <c r="E7" s="388"/>
      <c r="F7" s="388"/>
      <c r="G7" s="388"/>
      <c r="H7" s="388"/>
      <c r="I7" s="388"/>
      <c r="J7" s="388"/>
      <c r="K7" s="388"/>
      <c r="L7" s="388"/>
      <c r="M7" s="388"/>
      <c r="N7" s="388"/>
      <c r="O7" s="388"/>
      <c r="P7" s="388"/>
      <c r="Q7" s="389"/>
      <c r="R7" s="145"/>
      <c r="S7" s="145"/>
      <c r="T7" s="145"/>
      <c r="U7" s="145"/>
      <c r="V7" s="145"/>
      <c r="W7" s="145"/>
    </row>
    <row r="8" spans="1:23" ht="14.25" customHeight="1" thickBot="1">
      <c r="A8" s="50" t="s">
        <v>12</v>
      </c>
      <c r="B8" s="51" t="s">
        <v>12</v>
      </c>
      <c r="C8" s="390" t="s">
        <v>106</v>
      </c>
      <c r="D8" s="390"/>
      <c r="E8" s="390"/>
      <c r="F8" s="390"/>
      <c r="G8" s="390"/>
      <c r="H8" s="390"/>
      <c r="I8" s="390"/>
      <c r="J8" s="390"/>
      <c r="K8" s="390"/>
      <c r="L8" s="390"/>
      <c r="M8" s="390"/>
      <c r="N8" s="390"/>
      <c r="O8" s="390"/>
      <c r="P8" s="390"/>
      <c r="Q8" s="391"/>
      <c r="R8" s="145"/>
      <c r="S8" s="145"/>
      <c r="T8" s="145"/>
      <c r="U8" s="145"/>
      <c r="V8" s="145"/>
      <c r="W8" s="145"/>
    </row>
    <row r="9" spans="1:23" ht="14.25" customHeight="1">
      <c r="A9" s="432" t="s">
        <v>12</v>
      </c>
      <c r="B9" s="373" t="s">
        <v>12</v>
      </c>
      <c r="C9" s="285" t="s">
        <v>12</v>
      </c>
      <c r="D9" s="377" t="s">
        <v>61</v>
      </c>
      <c r="E9" s="263" t="s">
        <v>90</v>
      </c>
      <c r="F9" s="383" t="s">
        <v>63</v>
      </c>
      <c r="G9" s="91" t="s">
        <v>62</v>
      </c>
      <c r="H9" s="16">
        <v>3439030</v>
      </c>
      <c r="I9" s="15"/>
      <c r="J9" s="15">
        <v>2179506</v>
      </c>
      <c r="K9" s="17">
        <v>31914</v>
      </c>
      <c r="L9" s="18">
        <v>3305000</v>
      </c>
      <c r="M9" s="19">
        <v>3310000</v>
      </c>
      <c r="N9" s="36" t="s">
        <v>132</v>
      </c>
      <c r="O9" s="177" t="s">
        <v>143</v>
      </c>
      <c r="P9" s="177" t="s">
        <v>143</v>
      </c>
      <c r="Q9" s="177" t="s">
        <v>143</v>
      </c>
      <c r="R9" s="145"/>
      <c r="S9" s="145"/>
      <c r="T9" s="145"/>
      <c r="U9" s="145"/>
      <c r="V9" s="145"/>
      <c r="W9" s="145"/>
    </row>
    <row r="10" spans="1:23" ht="27" customHeight="1">
      <c r="A10" s="433"/>
      <c r="B10" s="374"/>
      <c r="C10" s="376"/>
      <c r="D10" s="378"/>
      <c r="E10" s="269"/>
      <c r="F10" s="384"/>
      <c r="G10" s="159" t="s">
        <v>161</v>
      </c>
      <c r="H10" s="139">
        <v>3458</v>
      </c>
      <c r="I10" s="140"/>
      <c r="J10" s="140">
        <v>2640</v>
      </c>
      <c r="K10" s="141"/>
      <c r="L10" s="160"/>
      <c r="M10" s="161"/>
      <c r="N10" s="35" t="s">
        <v>133</v>
      </c>
      <c r="O10" s="38" t="s">
        <v>144</v>
      </c>
      <c r="P10" s="38" t="s">
        <v>144</v>
      </c>
      <c r="Q10" s="38" t="s">
        <v>144</v>
      </c>
      <c r="R10" s="145"/>
      <c r="S10" s="145"/>
      <c r="T10" s="146"/>
      <c r="U10" s="145"/>
      <c r="V10" s="145"/>
      <c r="W10" s="145"/>
    </row>
    <row r="11" spans="1:23" ht="26.25" customHeight="1">
      <c r="A11" s="433"/>
      <c r="B11" s="374"/>
      <c r="C11" s="376"/>
      <c r="D11" s="378"/>
      <c r="E11" s="269"/>
      <c r="F11" s="384"/>
      <c r="G11" s="159"/>
      <c r="H11" s="139"/>
      <c r="I11" s="140"/>
      <c r="J11" s="140"/>
      <c r="K11" s="141"/>
      <c r="L11" s="160"/>
      <c r="M11" s="161"/>
      <c r="N11" s="54" t="s">
        <v>139</v>
      </c>
      <c r="O11" s="38" t="s">
        <v>105</v>
      </c>
      <c r="P11" s="38" t="s">
        <v>105</v>
      </c>
      <c r="Q11" s="38" t="s">
        <v>105</v>
      </c>
      <c r="R11" s="145"/>
      <c r="S11" s="145"/>
      <c r="T11" s="146"/>
      <c r="U11" s="145"/>
      <c r="V11" s="145"/>
      <c r="W11" s="145"/>
    </row>
    <row r="12" spans="1:23" ht="24" customHeight="1">
      <c r="A12" s="433"/>
      <c r="B12" s="374"/>
      <c r="C12" s="376"/>
      <c r="D12" s="378"/>
      <c r="E12" s="269"/>
      <c r="F12" s="384"/>
      <c r="G12" s="159"/>
      <c r="H12" s="139"/>
      <c r="I12" s="140"/>
      <c r="J12" s="140"/>
      <c r="K12" s="141"/>
      <c r="L12" s="160"/>
      <c r="M12" s="161"/>
      <c r="N12" s="54" t="s">
        <v>104</v>
      </c>
      <c r="O12" s="55" t="s">
        <v>105</v>
      </c>
      <c r="P12" s="55" t="s">
        <v>105</v>
      </c>
      <c r="Q12" s="55" t="s">
        <v>105</v>
      </c>
      <c r="R12" s="145"/>
      <c r="S12" s="145"/>
      <c r="T12" s="146"/>
      <c r="U12" s="145"/>
      <c r="V12" s="145"/>
      <c r="W12" s="145"/>
    </row>
    <row r="13" spans="1:23" ht="36" customHeight="1" thickBot="1">
      <c r="A13" s="434"/>
      <c r="B13" s="375"/>
      <c r="C13" s="286"/>
      <c r="D13" s="379"/>
      <c r="E13" s="264"/>
      <c r="F13" s="385"/>
      <c r="G13" s="9" t="s">
        <v>13</v>
      </c>
      <c r="H13" s="11">
        <f>SUM(H9:H10)</f>
        <v>3442488</v>
      </c>
      <c r="I13" s="11">
        <f t="shared" ref="I13:K13" si="0">SUM(I9:I10)</f>
        <v>0</v>
      </c>
      <c r="J13" s="11">
        <f t="shared" si="0"/>
        <v>2182146</v>
      </c>
      <c r="K13" s="11">
        <f t="shared" si="0"/>
        <v>31914</v>
      </c>
      <c r="L13" s="10">
        <f>L9</f>
        <v>3305000</v>
      </c>
      <c r="M13" s="13">
        <f>M10+M9</f>
        <v>3310000</v>
      </c>
      <c r="N13" s="56" t="s">
        <v>128</v>
      </c>
      <c r="O13" s="57">
        <v>60</v>
      </c>
      <c r="P13" s="57">
        <v>60</v>
      </c>
      <c r="Q13" s="57">
        <v>60</v>
      </c>
      <c r="R13" s="147"/>
      <c r="S13" s="145"/>
      <c r="T13" s="146"/>
      <c r="U13" s="145"/>
      <c r="V13" s="145"/>
      <c r="W13" s="145"/>
    </row>
    <row r="14" spans="1:23" ht="24.75" customHeight="1">
      <c r="A14" s="21" t="s">
        <v>12</v>
      </c>
      <c r="B14" s="22" t="s">
        <v>12</v>
      </c>
      <c r="C14" s="279" t="s">
        <v>14</v>
      </c>
      <c r="D14" s="281" t="s">
        <v>113</v>
      </c>
      <c r="E14" s="263" t="s">
        <v>90</v>
      </c>
      <c r="F14" s="283" t="s">
        <v>63</v>
      </c>
      <c r="G14" s="14" t="s">
        <v>62</v>
      </c>
      <c r="H14" s="16">
        <v>446377</v>
      </c>
      <c r="I14" s="15"/>
      <c r="J14" s="15">
        <v>305367</v>
      </c>
      <c r="K14" s="17">
        <v>3664</v>
      </c>
      <c r="L14" s="18">
        <v>417000</v>
      </c>
      <c r="M14" s="19">
        <v>417500</v>
      </c>
      <c r="N14" s="37" t="s">
        <v>108</v>
      </c>
      <c r="O14" s="39">
        <v>31</v>
      </c>
      <c r="P14" s="40">
        <v>31</v>
      </c>
      <c r="Q14" s="41">
        <v>31</v>
      </c>
      <c r="R14" s="147"/>
      <c r="S14" s="145"/>
      <c r="T14" s="146"/>
      <c r="U14" s="145"/>
      <c r="V14" s="145"/>
      <c r="W14" s="145"/>
    </row>
    <row r="15" spans="1:23" ht="14.25" customHeight="1">
      <c r="A15" s="52"/>
      <c r="B15" s="53"/>
      <c r="C15" s="364"/>
      <c r="D15" s="368"/>
      <c r="E15" s="269"/>
      <c r="F15" s="365"/>
      <c r="G15" s="208" t="s">
        <v>62</v>
      </c>
      <c r="H15" s="92">
        <v>14481</v>
      </c>
      <c r="I15" s="93"/>
      <c r="J15" s="93"/>
      <c r="K15" s="94"/>
      <c r="L15" s="95"/>
      <c r="M15" s="96"/>
      <c r="N15" s="438" t="s">
        <v>134</v>
      </c>
      <c r="O15" s="178">
        <v>9</v>
      </c>
      <c r="P15" s="179">
        <v>9</v>
      </c>
      <c r="Q15" s="180">
        <v>9</v>
      </c>
      <c r="R15" s="147"/>
      <c r="S15" s="145"/>
      <c r="T15" s="146"/>
      <c r="U15" s="145"/>
      <c r="V15" s="145"/>
      <c r="W15" s="145"/>
    </row>
    <row r="16" spans="1:23" ht="13.5" customHeight="1" thickBot="1">
      <c r="A16" s="24"/>
      <c r="B16" s="23"/>
      <c r="C16" s="280"/>
      <c r="D16" s="282"/>
      <c r="E16" s="264"/>
      <c r="F16" s="284"/>
      <c r="G16" s="9" t="s">
        <v>13</v>
      </c>
      <c r="H16" s="11">
        <f>H14+H15</f>
        <v>460858</v>
      </c>
      <c r="I16" s="11">
        <f t="shared" ref="I16:M16" si="1">I14+I15</f>
        <v>0</v>
      </c>
      <c r="J16" s="11">
        <f t="shared" si="1"/>
        <v>305367</v>
      </c>
      <c r="K16" s="11">
        <f t="shared" si="1"/>
        <v>3664</v>
      </c>
      <c r="L16" s="11">
        <f t="shared" si="1"/>
        <v>417000</v>
      </c>
      <c r="M16" s="11">
        <f t="shared" si="1"/>
        <v>417500</v>
      </c>
      <c r="N16" s="439"/>
      <c r="O16" s="42"/>
      <c r="P16" s="43"/>
      <c r="Q16" s="44"/>
      <c r="R16" s="147"/>
      <c r="S16" s="145"/>
      <c r="T16" s="146"/>
      <c r="U16" s="145"/>
      <c r="V16" s="145"/>
      <c r="W16" s="145"/>
    </row>
    <row r="17" spans="1:23" ht="18.75" customHeight="1">
      <c r="A17" s="21" t="s">
        <v>12</v>
      </c>
      <c r="B17" s="22" t="s">
        <v>12</v>
      </c>
      <c r="C17" s="279" t="s">
        <v>59</v>
      </c>
      <c r="D17" s="281" t="s">
        <v>107</v>
      </c>
      <c r="E17" s="366" t="s">
        <v>90</v>
      </c>
      <c r="F17" s="423" t="s">
        <v>63</v>
      </c>
      <c r="G17" s="14" t="s">
        <v>62</v>
      </c>
      <c r="H17" s="16">
        <v>156313</v>
      </c>
      <c r="I17" s="15"/>
      <c r="J17" s="15">
        <v>116867</v>
      </c>
      <c r="K17" s="17"/>
      <c r="L17" s="18">
        <v>158000</v>
      </c>
      <c r="M17" s="19">
        <v>159000</v>
      </c>
      <c r="N17" s="270" t="s">
        <v>135</v>
      </c>
      <c r="O17" s="39">
        <v>8</v>
      </c>
      <c r="P17" s="40">
        <v>8</v>
      </c>
      <c r="Q17" s="41">
        <v>8</v>
      </c>
      <c r="R17" s="148"/>
      <c r="S17" s="145"/>
      <c r="T17" s="146"/>
      <c r="U17" s="145"/>
      <c r="V17" s="145"/>
      <c r="W17" s="145"/>
    </row>
    <row r="18" spans="1:23" ht="30" customHeight="1" thickBot="1">
      <c r="A18" s="24"/>
      <c r="B18" s="23"/>
      <c r="C18" s="280"/>
      <c r="D18" s="282"/>
      <c r="E18" s="367"/>
      <c r="F18" s="424"/>
      <c r="G18" s="9" t="s">
        <v>13</v>
      </c>
      <c r="H18" s="11">
        <f t="shared" ref="H18:M18" si="2">H17</f>
        <v>156313</v>
      </c>
      <c r="I18" s="10">
        <f t="shared" si="2"/>
        <v>0</v>
      </c>
      <c r="J18" s="10">
        <f t="shared" si="2"/>
        <v>116867</v>
      </c>
      <c r="K18" s="12">
        <f t="shared" si="2"/>
        <v>0</v>
      </c>
      <c r="L18" s="20">
        <f t="shared" si="2"/>
        <v>158000</v>
      </c>
      <c r="M18" s="13">
        <f t="shared" si="2"/>
        <v>159000</v>
      </c>
      <c r="N18" s="271"/>
      <c r="O18" s="45"/>
      <c r="P18" s="46"/>
      <c r="Q18" s="47"/>
      <c r="R18" s="148"/>
      <c r="S18" s="145"/>
      <c r="T18" s="146"/>
      <c r="U18" s="145"/>
      <c r="V18" s="145"/>
      <c r="W18" s="145"/>
    </row>
    <row r="19" spans="1:23" ht="14.25" customHeight="1">
      <c r="A19" s="21" t="s">
        <v>12</v>
      </c>
      <c r="B19" s="22" t="s">
        <v>12</v>
      </c>
      <c r="C19" s="279" t="s">
        <v>64</v>
      </c>
      <c r="D19" s="281" t="s">
        <v>129</v>
      </c>
      <c r="E19" s="263" t="s">
        <v>90</v>
      </c>
      <c r="F19" s="283" t="s">
        <v>63</v>
      </c>
      <c r="G19" s="14" t="s">
        <v>91</v>
      </c>
      <c r="H19" s="16">
        <v>0</v>
      </c>
      <c r="I19" s="15"/>
      <c r="J19" s="15"/>
      <c r="K19" s="17">
        <v>0</v>
      </c>
      <c r="L19" s="18">
        <v>0</v>
      </c>
      <c r="M19" s="19"/>
      <c r="N19" s="48" t="s">
        <v>137</v>
      </c>
      <c r="O19" s="39">
        <v>2</v>
      </c>
      <c r="P19" s="40"/>
      <c r="Q19" s="41"/>
      <c r="R19" s="148"/>
      <c r="S19" s="145"/>
      <c r="T19" s="146"/>
      <c r="U19" s="145"/>
      <c r="V19" s="145"/>
      <c r="W19" s="145"/>
    </row>
    <row r="20" spans="1:23" ht="49.5" customHeight="1" thickBot="1">
      <c r="A20" s="24"/>
      <c r="B20" s="23"/>
      <c r="C20" s="280"/>
      <c r="D20" s="282"/>
      <c r="E20" s="264"/>
      <c r="F20" s="284"/>
      <c r="G20" s="9" t="s">
        <v>13</v>
      </c>
      <c r="H20" s="11">
        <f t="shared" ref="H20:M20" si="3">H19</f>
        <v>0</v>
      </c>
      <c r="I20" s="10">
        <f t="shared" si="3"/>
        <v>0</v>
      </c>
      <c r="J20" s="10">
        <f t="shared" si="3"/>
        <v>0</v>
      </c>
      <c r="K20" s="12">
        <f t="shared" si="3"/>
        <v>0</v>
      </c>
      <c r="L20" s="20">
        <f t="shared" si="3"/>
        <v>0</v>
      </c>
      <c r="M20" s="13">
        <f t="shared" si="3"/>
        <v>0</v>
      </c>
      <c r="N20" s="143" t="s">
        <v>123</v>
      </c>
      <c r="O20" s="45">
        <v>80</v>
      </c>
      <c r="P20" s="46"/>
      <c r="Q20" s="181"/>
      <c r="R20" s="148"/>
      <c r="S20" s="145"/>
      <c r="T20" s="146"/>
      <c r="U20" s="145"/>
      <c r="V20" s="145"/>
      <c r="W20" s="145"/>
    </row>
    <row r="21" spans="1:23" ht="20.25" customHeight="1">
      <c r="A21" s="21" t="s">
        <v>12</v>
      </c>
      <c r="B21" s="22" t="s">
        <v>12</v>
      </c>
      <c r="C21" s="279" t="s">
        <v>65</v>
      </c>
      <c r="D21" s="281" t="s">
        <v>141</v>
      </c>
      <c r="E21" s="263" t="s">
        <v>90</v>
      </c>
      <c r="F21" s="283" t="s">
        <v>63</v>
      </c>
      <c r="G21" s="14" t="s">
        <v>91</v>
      </c>
      <c r="H21" s="16">
        <v>0</v>
      </c>
      <c r="I21" s="15"/>
      <c r="J21" s="15"/>
      <c r="K21" s="17">
        <v>0</v>
      </c>
      <c r="L21" s="18"/>
      <c r="M21" s="19"/>
      <c r="N21" s="48" t="s">
        <v>117</v>
      </c>
      <c r="O21" s="39">
        <v>1</v>
      </c>
      <c r="P21" s="40"/>
      <c r="Q21" s="162"/>
      <c r="R21" s="148"/>
      <c r="S21" s="145"/>
      <c r="T21" s="146"/>
      <c r="U21" s="145"/>
      <c r="V21" s="145"/>
      <c r="W21" s="145"/>
    </row>
    <row r="22" spans="1:23" ht="30" customHeight="1" thickBot="1">
      <c r="A22" s="24"/>
      <c r="B22" s="23"/>
      <c r="C22" s="280"/>
      <c r="D22" s="282"/>
      <c r="E22" s="264"/>
      <c r="F22" s="284"/>
      <c r="G22" s="9" t="s">
        <v>13</v>
      </c>
      <c r="H22" s="11">
        <f t="shared" ref="H22:M22" si="4">H21</f>
        <v>0</v>
      </c>
      <c r="I22" s="10">
        <f t="shared" si="4"/>
        <v>0</v>
      </c>
      <c r="J22" s="10">
        <f t="shared" si="4"/>
        <v>0</v>
      </c>
      <c r="K22" s="12">
        <f t="shared" si="4"/>
        <v>0</v>
      </c>
      <c r="L22" s="20">
        <f t="shared" si="4"/>
        <v>0</v>
      </c>
      <c r="M22" s="13">
        <f t="shared" si="4"/>
        <v>0</v>
      </c>
      <c r="N22" s="143" t="s">
        <v>124</v>
      </c>
      <c r="O22" s="45"/>
      <c r="P22" s="46">
        <v>86</v>
      </c>
      <c r="Q22" s="163"/>
      <c r="R22" s="148"/>
      <c r="S22" s="145"/>
      <c r="T22" s="146"/>
      <c r="U22" s="145"/>
      <c r="V22" s="145"/>
      <c r="W22" s="145"/>
    </row>
    <row r="23" spans="1:23" ht="18.75" customHeight="1">
      <c r="A23" s="21" t="s">
        <v>12</v>
      </c>
      <c r="B23" s="22" t="s">
        <v>12</v>
      </c>
      <c r="C23" s="279" t="s">
        <v>66</v>
      </c>
      <c r="D23" s="281" t="s">
        <v>160</v>
      </c>
      <c r="E23" s="263" t="s">
        <v>90</v>
      </c>
      <c r="F23" s="283" t="s">
        <v>63</v>
      </c>
      <c r="G23" s="14" t="s">
        <v>62</v>
      </c>
      <c r="H23" s="16">
        <v>34800</v>
      </c>
      <c r="I23" s="15"/>
      <c r="J23" s="15"/>
      <c r="K23" s="17">
        <v>0</v>
      </c>
      <c r="L23" s="18"/>
      <c r="M23" s="19"/>
      <c r="N23" s="48"/>
      <c r="O23" s="39"/>
      <c r="P23" s="40"/>
      <c r="Q23" s="41"/>
      <c r="R23" s="205"/>
      <c r="S23" s="145"/>
      <c r="T23" s="146"/>
      <c r="U23" s="145"/>
      <c r="V23" s="145"/>
      <c r="W23" s="145"/>
    </row>
    <row r="24" spans="1:23" ht="32.25" customHeight="1" thickBot="1">
      <c r="A24" s="24"/>
      <c r="B24" s="23"/>
      <c r="C24" s="280"/>
      <c r="D24" s="282"/>
      <c r="E24" s="264"/>
      <c r="F24" s="284"/>
      <c r="G24" s="9" t="s">
        <v>13</v>
      </c>
      <c r="H24" s="11">
        <f t="shared" ref="H24:M24" si="5">H23</f>
        <v>34800</v>
      </c>
      <c r="I24" s="10">
        <f t="shared" si="5"/>
        <v>0</v>
      </c>
      <c r="J24" s="10">
        <f t="shared" si="5"/>
        <v>0</v>
      </c>
      <c r="K24" s="12">
        <f t="shared" si="5"/>
        <v>0</v>
      </c>
      <c r="L24" s="20">
        <f t="shared" si="5"/>
        <v>0</v>
      </c>
      <c r="M24" s="13">
        <f t="shared" si="5"/>
        <v>0</v>
      </c>
      <c r="N24" s="176"/>
      <c r="O24" s="45"/>
      <c r="P24" s="46"/>
      <c r="Q24" s="181"/>
      <c r="R24" s="205"/>
      <c r="S24" s="145"/>
      <c r="T24" s="146"/>
      <c r="U24" s="145"/>
      <c r="V24" s="145"/>
      <c r="W24" s="145"/>
    </row>
    <row r="25" spans="1:23" ht="11.25" customHeight="1" thickBot="1">
      <c r="A25" s="50" t="s">
        <v>12</v>
      </c>
      <c r="B25" s="97" t="s">
        <v>12</v>
      </c>
      <c r="C25" s="289" t="s">
        <v>15</v>
      </c>
      <c r="D25" s="290"/>
      <c r="E25" s="290"/>
      <c r="F25" s="290"/>
      <c r="G25" s="292"/>
      <c r="H25" s="206">
        <f>H24+H18+H16+H13+H20+H22</f>
        <v>4094459</v>
      </c>
      <c r="I25" s="206">
        <f t="shared" ref="I25:M25" si="6">I24+I18+I16+I13+I20+I22</f>
        <v>0</v>
      </c>
      <c r="J25" s="206">
        <f t="shared" si="6"/>
        <v>2604380</v>
      </c>
      <c r="K25" s="206">
        <f t="shared" si="6"/>
        <v>35578</v>
      </c>
      <c r="L25" s="206">
        <f t="shared" si="6"/>
        <v>3880000</v>
      </c>
      <c r="M25" s="206">
        <f t="shared" si="6"/>
        <v>3886500</v>
      </c>
      <c r="N25" s="98"/>
      <c r="O25" s="76"/>
      <c r="P25" s="76"/>
      <c r="Q25" s="77"/>
      <c r="R25" s="145"/>
      <c r="S25" s="145"/>
      <c r="T25" s="145"/>
      <c r="U25" s="145"/>
      <c r="V25" s="145"/>
      <c r="W25" s="145"/>
    </row>
    <row r="26" spans="1:23" ht="12" customHeight="1" thickBot="1">
      <c r="A26" s="50" t="s">
        <v>12</v>
      </c>
      <c r="B26" s="51" t="s">
        <v>14</v>
      </c>
      <c r="C26" s="369" t="s">
        <v>85</v>
      </c>
      <c r="D26" s="370"/>
      <c r="E26" s="371"/>
      <c r="F26" s="371"/>
      <c r="G26" s="370"/>
      <c r="H26" s="370"/>
      <c r="I26" s="370"/>
      <c r="J26" s="370"/>
      <c r="K26" s="370"/>
      <c r="L26" s="370"/>
      <c r="M26" s="370"/>
      <c r="N26" s="370"/>
      <c r="O26" s="370"/>
      <c r="P26" s="370"/>
      <c r="Q26" s="372"/>
      <c r="R26" s="145"/>
      <c r="S26" s="145"/>
      <c r="T26" s="145"/>
      <c r="U26" s="145"/>
      <c r="V26" s="145"/>
      <c r="W26" s="145"/>
    </row>
    <row r="27" spans="1:23" ht="14.25" customHeight="1">
      <c r="A27" s="360" t="s">
        <v>12</v>
      </c>
      <c r="B27" s="358" t="s">
        <v>14</v>
      </c>
      <c r="C27" s="285" t="s">
        <v>12</v>
      </c>
      <c r="D27" s="266" t="s">
        <v>73</v>
      </c>
      <c r="E27" s="263" t="s">
        <v>90</v>
      </c>
      <c r="F27" s="265" t="s">
        <v>86</v>
      </c>
      <c r="G27" s="99" t="s">
        <v>116</v>
      </c>
      <c r="H27" s="100">
        <v>1622</v>
      </c>
      <c r="I27" s="59"/>
      <c r="J27" s="212">
        <v>1238</v>
      </c>
      <c r="K27" s="102"/>
      <c r="L27" s="103">
        <v>1700</v>
      </c>
      <c r="M27" s="61">
        <v>1700</v>
      </c>
      <c r="N27" s="261"/>
      <c r="O27" s="85"/>
      <c r="P27" s="85"/>
      <c r="Q27" s="105"/>
      <c r="R27" s="145"/>
      <c r="S27" s="145"/>
      <c r="T27" s="146"/>
      <c r="U27" s="145"/>
      <c r="V27" s="145"/>
      <c r="W27" s="145"/>
    </row>
    <row r="28" spans="1:23" ht="12.75" customHeight="1">
      <c r="A28" s="362"/>
      <c r="B28" s="363"/>
      <c r="C28" s="364"/>
      <c r="D28" s="267"/>
      <c r="E28" s="269"/>
      <c r="F28" s="421"/>
      <c r="G28" s="121"/>
      <c r="H28" s="106"/>
      <c r="I28" s="107"/>
      <c r="J28" s="108"/>
      <c r="K28" s="109"/>
      <c r="L28" s="110"/>
      <c r="M28" s="111"/>
      <c r="N28" s="422"/>
      <c r="O28" s="112"/>
      <c r="P28" s="112"/>
      <c r="Q28" s="113"/>
      <c r="R28" s="145"/>
      <c r="S28" s="145"/>
      <c r="T28" s="146"/>
      <c r="U28" s="145"/>
      <c r="V28" s="145"/>
      <c r="W28" s="145"/>
    </row>
    <row r="29" spans="1:23" ht="12.75" customHeight="1" thickBot="1">
      <c r="A29" s="361"/>
      <c r="B29" s="359"/>
      <c r="C29" s="286"/>
      <c r="D29" s="268"/>
      <c r="E29" s="264"/>
      <c r="F29" s="264"/>
      <c r="G29" s="114" t="s">
        <v>13</v>
      </c>
      <c r="H29" s="115">
        <f>H27</f>
        <v>1622</v>
      </c>
      <c r="I29" s="115">
        <f t="shared" ref="I29:J29" si="7">I27</f>
        <v>0</v>
      </c>
      <c r="J29" s="115">
        <f t="shared" si="7"/>
        <v>1238</v>
      </c>
      <c r="K29" s="118">
        <f>SUM(K27:K28)</f>
        <v>0</v>
      </c>
      <c r="L29" s="119">
        <f>L27</f>
        <v>1700</v>
      </c>
      <c r="M29" s="122">
        <f>M27</f>
        <v>1700</v>
      </c>
      <c r="N29" s="262"/>
      <c r="O29" s="123"/>
      <c r="P29" s="123"/>
      <c r="Q29" s="124"/>
      <c r="R29" s="145"/>
      <c r="S29" s="145"/>
      <c r="T29" s="146"/>
      <c r="U29" s="145"/>
      <c r="V29" s="145"/>
      <c r="W29" s="145"/>
    </row>
    <row r="30" spans="1:23" ht="14.25" customHeight="1">
      <c r="A30" s="360" t="s">
        <v>12</v>
      </c>
      <c r="B30" s="358" t="s">
        <v>14</v>
      </c>
      <c r="C30" s="285" t="s">
        <v>14</v>
      </c>
      <c r="D30" s="266" t="s">
        <v>74</v>
      </c>
      <c r="E30" s="263" t="s">
        <v>90</v>
      </c>
      <c r="F30" s="265" t="s">
        <v>86</v>
      </c>
      <c r="G30" s="99" t="s">
        <v>116</v>
      </c>
      <c r="H30" s="100">
        <v>52045</v>
      </c>
      <c r="I30" s="59"/>
      <c r="J30" s="212">
        <v>39735</v>
      </c>
      <c r="K30" s="102"/>
      <c r="L30" s="103">
        <v>53000</v>
      </c>
      <c r="M30" s="61">
        <v>53000</v>
      </c>
      <c r="N30" s="261" t="s">
        <v>102</v>
      </c>
      <c r="O30" s="85">
        <v>5000</v>
      </c>
      <c r="P30" s="85" t="s">
        <v>103</v>
      </c>
      <c r="Q30" s="105" t="s">
        <v>103</v>
      </c>
      <c r="R30" s="145"/>
      <c r="S30" s="145"/>
      <c r="T30" s="146"/>
      <c r="U30" s="145"/>
      <c r="V30" s="145"/>
      <c r="W30" s="145"/>
    </row>
    <row r="31" spans="1:23" ht="14.25" customHeight="1">
      <c r="A31" s="362"/>
      <c r="B31" s="363"/>
      <c r="C31" s="364"/>
      <c r="D31" s="267"/>
      <c r="E31" s="269"/>
      <c r="F31" s="421"/>
      <c r="G31" s="121"/>
      <c r="H31" s="106"/>
      <c r="I31" s="107"/>
      <c r="J31" s="108"/>
      <c r="K31" s="109"/>
      <c r="L31" s="110"/>
      <c r="M31" s="111"/>
      <c r="N31" s="422"/>
      <c r="O31" s="112"/>
      <c r="P31" s="112"/>
      <c r="Q31" s="113"/>
      <c r="R31" s="145"/>
      <c r="S31" s="145"/>
      <c r="T31" s="146"/>
      <c r="U31" s="145"/>
      <c r="V31" s="145"/>
      <c r="W31" s="145"/>
    </row>
    <row r="32" spans="1:23" ht="21" customHeight="1" thickBot="1">
      <c r="A32" s="361"/>
      <c r="B32" s="359"/>
      <c r="C32" s="286"/>
      <c r="D32" s="268"/>
      <c r="E32" s="264"/>
      <c r="F32" s="264"/>
      <c r="G32" s="114" t="s">
        <v>13</v>
      </c>
      <c r="H32" s="115">
        <f>H30</f>
        <v>52045</v>
      </c>
      <c r="I32" s="115">
        <f t="shared" ref="I32:J32" si="8">I30</f>
        <v>0</v>
      </c>
      <c r="J32" s="115">
        <f t="shared" si="8"/>
        <v>39735</v>
      </c>
      <c r="K32" s="118">
        <f>SUM(K30:K31)</f>
        <v>0</v>
      </c>
      <c r="L32" s="119">
        <f>L30</f>
        <v>53000</v>
      </c>
      <c r="M32" s="122">
        <f>M30</f>
        <v>53000</v>
      </c>
      <c r="N32" s="262"/>
      <c r="O32" s="123"/>
      <c r="P32" s="123"/>
      <c r="Q32" s="124"/>
      <c r="R32" s="145"/>
      <c r="S32" s="145"/>
      <c r="T32" s="146"/>
      <c r="U32" s="145"/>
      <c r="V32" s="145"/>
      <c r="W32" s="145"/>
    </row>
    <row r="33" spans="1:23" ht="14.25" customHeight="1">
      <c r="A33" s="360" t="s">
        <v>12</v>
      </c>
      <c r="B33" s="358" t="s">
        <v>14</v>
      </c>
      <c r="C33" s="285" t="s">
        <v>59</v>
      </c>
      <c r="D33" s="266" t="s">
        <v>119</v>
      </c>
      <c r="E33" s="263" t="s">
        <v>90</v>
      </c>
      <c r="F33" s="265" t="s">
        <v>87</v>
      </c>
      <c r="G33" s="99" t="s">
        <v>116</v>
      </c>
      <c r="H33" s="100">
        <v>48810</v>
      </c>
      <c r="I33" s="59"/>
      <c r="J33" s="212">
        <v>23363</v>
      </c>
      <c r="K33" s="102"/>
      <c r="L33" s="103">
        <v>49000</v>
      </c>
      <c r="M33" s="61">
        <v>49000</v>
      </c>
      <c r="N33" s="261"/>
      <c r="O33" s="85"/>
      <c r="P33" s="85"/>
      <c r="Q33" s="105"/>
      <c r="R33" s="145"/>
      <c r="S33" s="145"/>
      <c r="T33" s="146"/>
      <c r="U33" s="145"/>
      <c r="V33" s="145"/>
      <c r="W33" s="145"/>
    </row>
    <row r="34" spans="1:23" ht="15" customHeight="1" thickBot="1">
      <c r="A34" s="361"/>
      <c r="B34" s="359"/>
      <c r="C34" s="286"/>
      <c r="D34" s="268"/>
      <c r="E34" s="264"/>
      <c r="F34" s="264"/>
      <c r="G34" s="114" t="s">
        <v>13</v>
      </c>
      <c r="H34" s="115">
        <f>H33</f>
        <v>48810</v>
      </c>
      <c r="I34" s="115">
        <f t="shared" ref="I34:J34" si="9">I33</f>
        <v>0</v>
      </c>
      <c r="J34" s="115">
        <f t="shared" si="9"/>
        <v>23363</v>
      </c>
      <c r="K34" s="118">
        <f>SUM(K33:K33)</f>
        <v>0</v>
      </c>
      <c r="L34" s="119">
        <f>L33</f>
        <v>49000</v>
      </c>
      <c r="M34" s="122">
        <f>M33</f>
        <v>49000</v>
      </c>
      <c r="N34" s="262"/>
      <c r="O34" s="123"/>
      <c r="P34" s="123"/>
      <c r="Q34" s="124"/>
      <c r="R34" s="145"/>
      <c r="S34" s="145"/>
      <c r="T34" s="146"/>
      <c r="U34" s="145"/>
      <c r="V34" s="145"/>
      <c r="W34" s="145"/>
    </row>
    <row r="35" spans="1:23" ht="14.25" customHeight="1">
      <c r="A35" s="360" t="s">
        <v>12</v>
      </c>
      <c r="B35" s="358" t="s">
        <v>14</v>
      </c>
      <c r="C35" s="285" t="s">
        <v>60</v>
      </c>
      <c r="D35" s="266" t="s">
        <v>75</v>
      </c>
      <c r="E35" s="263" t="s">
        <v>90</v>
      </c>
      <c r="F35" s="265" t="s">
        <v>88</v>
      </c>
      <c r="G35" s="99" t="s">
        <v>116</v>
      </c>
      <c r="H35" s="100">
        <v>14800</v>
      </c>
      <c r="I35" s="59"/>
      <c r="J35" s="212">
        <v>11300</v>
      </c>
      <c r="K35" s="102"/>
      <c r="L35" s="103">
        <v>15000</v>
      </c>
      <c r="M35" s="61">
        <v>15000</v>
      </c>
      <c r="N35" s="261"/>
      <c r="O35" s="85"/>
      <c r="P35" s="85"/>
      <c r="Q35" s="105"/>
      <c r="R35" s="145"/>
      <c r="S35" s="145"/>
      <c r="T35" s="146"/>
      <c r="U35" s="145"/>
      <c r="V35" s="145"/>
      <c r="W35" s="145"/>
    </row>
    <row r="36" spans="1:23" ht="24.75" customHeight="1" thickBot="1">
      <c r="A36" s="361"/>
      <c r="B36" s="359"/>
      <c r="C36" s="286"/>
      <c r="D36" s="268"/>
      <c r="E36" s="264"/>
      <c r="F36" s="264"/>
      <c r="G36" s="114" t="s">
        <v>13</v>
      </c>
      <c r="H36" s="115">
        <f>H35</f>
        <v>14800</v>
      </c>
      <c r="I36" s="115">
        <f t="shared" ref="I36:J36" si="10">I35</f>
        <v>0</v>
      </c>
      <c r="J36" s="115">
        <f t="shared" si="10"/>
        <v>11300</v>
      </c>
      <c r="K36" s="118">
        <f>SUM(K35:K35)</f>
        <v>0</v>
      </c>
      <c r="L36" s="119">
        <f>L35</f>
        <v>15000</v>
      </c>
      <c r="M36" s="122">
        <f>M35</f>
        <v>15000</v>
      </c>
      <c r="N36" s="262"/>
      <c r="O36" s="123"/>
      <c r="P36" s="123"/>
      <c r="Q36" s="124"/>
      <c r="R36" s="145"/>
      <c r="S36" s="145"/>
      <c r="T36" s="146"/>
      <c r="U36" s="145"/>
      <c r="V36" s="145"/>
      <c r="W36" s="145"/>
    </row>
    <row r="37" spans="1:23" ht="14.25" customHeight="1">
      <c r="A37" s="360" t="s">
        <v>12</v>
      </c>
      <c r="B37" s="358" t="s">
        <v>14</v>
      </c>
      <c r="C37" s="285" t="s">
        <v>64</v>
      </c>
      <c r="D37" s="266" t="s">
        <v>76</v>
      </c>
      <c r="E37" s="263" t="s">
        <v>90</v>
      </c>
      <c r="F37" s="265" t="s">
        <v>89</v>
      </c>
      <c r="G37" s="99" t="s">
        <v>116</v>
      </c>
      <c r="H37" s="100">
        <v>4895</v>
      </c>
      <c r="I37" s="59"/>
      <c r="J37" s="212">
        <v>0</v>
      </c>
      <c r="K37" s="102"/>
      <c r="L37" s="103">
        <v>5000</v>
      </c>
      <c r="M37" s="61">
        <v>5000</v>
      </c>
      <c r="N37" s="261"/>
      <c r="O37" s="85"/>
      <c r="P37" s="85"/>
      <c r="Q37" s="105"/>
      <c r="R37" s="145"/>
      <c r="S37" s="145"/>
      <c r="T37" s="146"/>
      <c r="U37" s="145"/>
      <c r="V37" s="145"/>
      <c r="W37" s="145"/>
    </row>
    <row r="38" spans="1:23" ht="12.75" customHeight="1" thickBot="1">
      <c r="A38" s="361"/>
      <c r="B38" s="359"/>
      <c r="C38" s="286"/>
      <c r="D38" s="268"/>
      <c r="E38" s="264"/>
      <c r="F38" s="264"/>
      <c r="G38" s="114" t="s">
        <v>13</v>
      </c>
      <c r="H38" s="115">
        <f>H37</f>
        <v>4895</v>
      </c>
      <c r="I38" s="115">
        <f t="shared" ref="I38:J38" si="11">I37</f>
        <v>0</v>
      </c>
      <c r="J38" s="115">
        <f t="shared" si="11"/>
        <v>0</v>
      </c>
      <c r="K38" s="118">
        <f>SUM(K37:K37)</f>
        <v>0</v>
      </c>
      <c r="L38" s="119">
        <f>L37</f>
        <v>5000</v>
      </c>
      <c r="M38" s="122">
        <f>M37</f>
        <v>5000</v>
      </c>
      <c r="N38" s="262"/>
      <c r="O38" s="123"/>
      <c r="P38" s="123"/>
      <c r="Q38" s="124"/>
      <c r="R38" s="145"/>
      <c r="S38" s="145"/>
      <c r="T38" s="146"/>
      <c r="U38" s="145"/>
      <c r="V38" s="145"/>
      <c r="W38" s="145"/>
    </row>
    <row r="39" spans="1:23" ht="14.25" customHeight="1">
      <c r="A39" s="360" t="s">
        <v>12</v>
      </c>
      <c r="B39" s="358" t="s">
        <v>14</v>
      </c>
      <c r="C39" s="285" t="s">
        <v>65</v>
      </c>
      <c r="D39" s="266" t="s">
        <v>77</v>
      </c>
      <c r="E39" s="263" t="s">
        <v>90</v>
      </c>
      <c r="F39" s="265" t="s">
        <v>88</v>
      </c>
      <c r="G39" s="99" t="s">
        <v>116</v>
      </c>
      <c r="H39" s="100">
        <v>55501</v>
      </c>
      <c r="I39" s="59"/>
      <c r="J39" s="212">
        <v>31135</v>
      </c>
      <c r="K39" s="102"/>
      <c r="L39" s="103">
        <v>56000</v>
      </c>
      <c r="M39" s="61">
        <v>56000</v>
      </c>
      <c r="N39" s="261"/>
      <c r="O39" s="84"/>
      <c r="P39" s="85"/>
      <c r="Q39" s="125"/>
      <c r="R39" s="145"/>
      <c r="S39" s="145"/>
      <c r="T39" s="146"/>
      <c r="U39" s="145"/>
      <c r="V39" s="145"/>
      <c r="W39" s="145"/>
    </row>
    <row r="40" spans="1:23" ht="16.5" customHeight="1" thickBot="1">
      <c r="A40" s="361"/>
      <c r="B40" s="359"/>
      <c r="C40" s="286"/>
      <c r="D40" s="268"/>
      <c r="E40" s="264"/>
      <c r="F40" s="264"/>
      <c r="G40" s="114" t="s">
        <v>13</v>
      </c>
      <c r="H40" s="115">
        <f>H39</f>
        <v>55501</v>
      </c>
      <c r="I40" s="115">
        <f t="shared" ref="I40:J40" si="12">I39</f>
        <v>0</v>
      </c>
      <c r="J40" s="115">
        <f t="shared" si="12"/>
        <v>31135</v>
      </c>
      <c r="K40" s="115">
        <f t="shared" ref="K40" si="13">K39</f>
        <v>0</v>
      </c>
      <c r="L40" s="119">
        <f>L39</f>
        <v>56000</v>
      </c>
      <c r="M40" s="122">
        <f>M39</f>
        <v>56000</v>
      </c>
      <c r="N40" s="262"/>
      <c r="O40" s="89"/>
      <c r="P40" s="89"/>
      <c r="Q40" s="90"/>
      <c r="R40" s="145"/>
      <c r="S40" s="145"/>
      <c r="T40" s="146"/>
      <c r="U40" s="145"/>
      <c r="V40" s="145"/>
      <c r="W40" s="145"/>
    </row>
    <row r="41" spans="1:23" ht="14.25" customHeight="1">
      <c r="A41" s="360" t="s">
        <v>12</v>
      </c>
      <c r="B41" s="358" t="s">
        <v>14</v>
      </c>
      <c r="C41" s="285" t="s">
        <v>66</v>
      </c>
      <c r="D41" s="266" t="s">
        <v>120</v>
      </c>
      <c r="E41" s="263" t="s">
        <v>90</v>
      </c>
      <c r="F41" s="265" t="s">
        <v>87</v>
      </c>
      <c r="G41" s="99" t="s">
        <v>116</v>
      </c>
      <c r="H41" s="100">
        <v>8332</v>
      </c>
      <c r="I41" s="59"/>
      <c r="J41" s="212">
        <v>6361</v>
      </c>
      <c r="K41" s="102"/>
      <c r="L41" s="103">
        <v>8500</v>
      </c>
      <c r="M41" s="61">
        <v>8500</v>
      </c>
      <c r="N41" s="261"/>
      <c r="O41" s="84"/>
      <c r="P41" s="85"/>
      <c r="Q41" s="125"/>
      <c r="R41" s="145"/>
      <c r="S41" s="145"/>
      <c r="T41" s="146"/>
      <c r="U41" s="145"/>
      <c r="V41" s="145"/>
      <c r="W41" s="145"/>
    </row>
    <row r="42" spans="1:23" ht="18" customHeight="1" thickBot="1">
      <c r="A42" s="361"/>
      <c r="B42" s="359"/>
      <c r="C42" s="286"/>
      <c r="D42" s="268"/>
      <c r="E42" s="264"/>
      <c r="F42" s="264"/>
      <c r="G42" s="114" t="s">
        <v>13</v>
      </c>
      <c r="H42" s="115">
        <f>H41</f>
        <v>8332</v>
      </c>
      <c r="I42" s="115">
        <f t="shared" ref="I42:J42" si="14">I41</f>
        <v>0</v>
      </c>
      <c r="J42" s="115">
        <f t="shared" si="14"/>
        <v>6361</v>
      </c>
      <c r="K42" s="118">
        <f>SUM(K41:K41)</f>
        <v>0</v>
      </c>
      <c r="L42" s="119">
        <f>L41</f>
        <v>8500</v>
      </c>
      <c r="M42" s="122">
        <f>M41</f>
        <v>8500</v>
      </c>
      <c r="N42" s="262"/>
      <c r="O42" s="89"/>
      <c r="P42" s="89"/>
      <c r="Q42" s="90"/>
      <c r="R42" s="145"/>
      <c r="S42" s="145"/>
      <c r="T42" s="146"/>
      <c r="U42" s="145"/>
      <c r="V42" s="145"/>
      <c r="W42" s="145"/>
    </row>
    <row r="43" spans="1:23" ht="24" customHeight="1" thickBot="1">
      <c r="A43" s="360" t="s">
        <v>12</v>
      </c>
      <c r="B43" s="358" t="s">
        <v>14</v>
      </c>
      <c r="C43" s="285" t="s">
        <v>67</v>
      </c>
      <c r="D43" s="266" t="s">
        <v>130</v>
      </c>
      <c r="E43" s="263" t="s">
        <v>90</v>
      </c>
      <c r="F43" s="425" t="s">
        <v>131</v>
      </c>
      <c r="G43" s="99" t="s">
        <v>116</v>
      </c>
      <c r="H43" s="100">
        <v>183677</v>
      </c>
      <c r="I43" s="59"/>
      <c r="J43" s="212">
        <v>134900</v>
      </c>
      <c r="K43" s="102"/>
      <c r="L43" s="103">
        <v>190000</v>
      </c>
      <c r="M43" s="61">
        <v>190000</v>
      </c>
      <c r="N43" s="104" t="s">
        <v>125</v>
      </c>
      <c r="O43" s="84">
        <v>1400</v>
      </c>
      <c r="P43" s="85" t="s">
        <v>101</v>
      </c>
      <c r="Q43" s="105" t="s">
        <v>101</v>
      </c>
      <c r="R43" s="149"/>
      <c r="S43" s="145"/>
      <c r="T43" s="146"/>
      <c r="U43" s="145"/>
      <c r="V43" s="145"/>
      <c r="W43" s="145"/>
    </row>
    <row r="44" spans="1:23" ht="11.25" customHeight="1" thickBot="1">
      <c r="A44" s="362"/>
      <c r="B44" s="363"/>
      <c r="C44" s="364"/>
      <c r="D44" s="267"/>
      <c r="E44" s="269"/>
      <c r="F44" s="421"/>
      <c r="G44" s="99" t="s">
        <v>116</v>
      </c>
      <c r="H44" s="106">
        <v>13110</v>
      </c>
      <c r="I44" s="107"/>
      <c r="J44" s="213">
        <v>10010</v>
      </c>
      <c r="K44" s="109"/>
      <c r="L44" s="110">
        <v>15000</v>
      </c>
      <c r="M44" s="111">
        <v>15000</v>
      </c>
      <c r="N44" s="274"/>
      <c r="O44" s="112"/>
      <c r="P44" s="112"/>
      <c r="Q44" s="113"/>
      <c r="R44" s="145"/>
      <c r="S44" s="145"/>
      <c r="T44" s="146"/>
      <c r="U44" s="145"/>
      <c r="V44" s="145"/>
      <c r="W44" s="145"/>
    </row>
    <row r="45" spans="1:23" ht="14.25" customHeight="1" thickBot="1">
      <c r="A45" s="361"/>
      <c r="B45" s="359"/>
      <c r="C45" s="286"/>
      <c r="D45" s="268"/>
      <c r="E45" s="264"/>
      <c r="F45" s="264"/>
      <c r="G45" s="114" t="s">
        <v>13</v>
      </c>
      <c r="H45" s="115">
        <f>H43+H44</f>
        <v>196787</v>
      </c>
      <c r="I45" s="115">
        <f t="shared" ref="I45:J45" si="15">I43+I44</f>
        <v>0</v>
      </c>
      <c r="J45" s="115">
        <f t="shared" si="15"/>
        <v>144910</v>
      </c>
      <c r="K45" s="118">
        <f>SUM(K43:K44)</f>
        <v>0</v>
      </c>
      <c r="L45" s="119">
        <f>L43+L44</f>
        <v>205000</v>
      </c>
      <c r="M45" s="120">
        <f>M43+M44</f>
        <v>205000</v>
      </c>
      <c r="N45" s="275"/>
      <c r="O45" s="89"/>
      <c r="P45" s="89"/>
      <c r="Q45" s="90"/>
      <c r="R45" s="145"/>
      <c r="S45" s="145"/>
      <c r="T45" s="146"/>
      <c r="U45" s="145"/>
      <c r="V45" s="145"/>
      <c r="W45" s="145"/>
    </row>
    <row r="46" spans="1:23" ht="14.25" customHeight="1">
      <c r="A46" s="360" t="s">
        <v>12</v>
      </c>
      <c r="B46" s="358" t="s">
        <v>14</v>
      </c>
      <c r="C46" s="285" t="s">
        <v>68</v>
      </c>
      <c r="D46" s="266" t="s">
        <v>78</v>
      </c>
      <c r="E46" s="263" t="s">
        <v>90</v>
      </c>
      <c r="F46" s="265" t="s">
        <v>72</v>
      </c>
      <c r="G46" s="99" t="s">
        <v>116</v>
      </c>
      <c r="H46" s="100">
        <v>18681</v>
      </c>
      <c r="I46" s="59"/>
      <c r="J46" s="212">
        <v>10800</v>
      </c>
      <c r="K46" s="102"/>
      <c r="L46" s="103">
        <v>19000</v>
      </c>
      <c r="M46" s="61">
        <v>19000</v>
      </c>
      <c r="N46" s="272" t="s">
        <v>109</v>
      </c>
      <c r="O46" s="85">
        <v>1500</v>
      </c>
      <c r="P46" s="85" t="s">
        <v>101</v>
      </c>
      <c r="Q46" s="105" t="s">
        <v>101</v>
      </c>
      <c r="R46" s="145"/>
      <c r="S46" s="145"/>
      <c r="T46" s="146"/>
      <c r="U46" s="145"/>
      <c r="V46" s="145"/>
      <c r="W46" s="145"/>
    </row>
    <row r="47" spans="1:23" ht="23.25" customHeight="1" thickBot="1">
      <c r="A47" s="361"/>
      <c r="B47" s="359"/>
      <c r="C47" s="286"/>
      <c r="D47" s="268"/>
      <c r="E47" s="264"/>
      <c r="F47" s="264"/>
      <c r="G47" s="114" t="s">
        <v>13</v>
      </c>
      <c r="H47" s="115">
        <f>H46</f>
        <v>18681</v>
      </c>
      <c r="I47" s="115">
        <f t="shared" ref="I47:J47" si="16">I46</f>
        <v>0</v>
      </c>
      <c r="J47" s="115">
        <f t="shared" si="16"/>
        <v>10800</v>
      </c>
      <c r="K47" s="118">
        <f>SUM(K46:K46)</f>
        <v>0</v>
      </c>
      <c r="L47" s="119">
        <f>L46</f>
        <v>19000</v>
      </c>
      <c r="M47" s="122">
        <f>M46</f>
        <v>19000</v>
      </c>
      <c r="N47" s="273"/>
      <c r="O47" s="89"/>
      <c r="P47" s="89"/>
      <c r="Q47" s="90"/>
      <c r="R47" s="145"/>
      <c r="S47" s="145"/>
      <c r="T47" s="146"/>
      <c r="U47" s="145"/>
      <c r="V47" s="145"/>
      <c r="W47" s="145"/>
    </row>
    <row r="48" spans="1:23" ht="14.25" customHeight="1">
      <c r="A48" s="360" t="s">
        <v>12</v>
      </c>
      <c r="B48" s="358" t="s">
        <v>14</v>
      </c>
      <c r="C48" s="285" t="s">
        <v>69</v>
      </c>
      <c r="D48" s="266" t="s">
        <v>79</v>
      </c>
      <c r="E48" s="263" t="s">
        <v>90</v>
      </c>
      <c r="F48" s="265" t="s">
        <v>88</v>
      </c>
      <c r="G48" s="99" t="s">
        <v>116</v>
      </c>
      <c r="H48" s="100">
        <v>9152</v>
      </c>
      <c r="I48" s="59"/>
      <c r="J48" s="212">
        <v>6987</v>
      </c>
      <c r="K48" s="102"/>
      <c r="L48" s="103">
        <v>10000</v>
      </c>
      <c r="M48" s="61">
        <v>10000</v>
      </c>
      <c r="N48" s="261"/>
      <c r="O48" s="84"/>
      <c r="P48" s="85"/>
      <c r="Q48" s="125"/>
      <c r="R48" s="145"/>
      <c r="S48" s="145"/>
      <c r="T48" s="146"/>
      <c r="U48" s="145"/>
      <c r="V48" s="145"/>
      <c r="W48" s="145"/>
    </row>
    <row r="49" spans="1:23" ht="24" customHeight="1" thickBot="1">
      <c r="A49" s="361"/>
      <c r="B49" s="359"/>
      <c r="C49" s="286"/>
      <c r="D49" s="268"/>
      <c r="E49" s="264"/>
      <c r="F49" s="264"/>
      <c r="G49" s="114" t="s">
        <v>13</v>
      </c>
      <c r="H49" s="115">
        <f>H48</f>
        <v>9152</v>
      </c>
      <c r="I49" s="115">
        <f t="shared" ref="I49:J49" si="17">I48</f>
        <v>0</v>
      </c>
      <c r="J49" s="115">
        <f t="shared" si="17"/>
        <v>6987</v>
      </c>
      <c r="K49" s="118">
        <f>SUM(K48:K48)</f>
        <v>0</v>
      </c>
      <c r="L49" s="119">
        <f>L48</f>
        <v>10000</v>
      </c>
      <c r="M49" s="122">
        <f>M48</f>
        <v>10000</v>
      </c>
      <c r="N49" s="262"/>
      <c r="O49" s="89"/>
      <c r="P49" s="89"/>
      <c r="Q49" s="90"/>
      <c r="R49" s="145"/>
      <c r="S49" s="145"/>
      <c r="T49" s="146"/>
      <c r="U49" s="145"/>
      <c r="V49" s="145"/>
      <c r="W49" s="145"/>
    </row>
    <row r="50" spans="1:23" ht="11.25" customHeight="1">
      <c r="A50" s="360" t="s">
        <v>12</v>
      </c>
      <c r="B50" s="358" t="s">
        <v>14</v>
      </c>
      <c r="C50" s="285" t="s">
        <v>70</v>
      </c>
      <c r="D50" s="266" t="s">
        <v>80</v>
      </c>
      <c r="E50" s="263" t="s">
        <v>90</v>
      </c>
      <c r="F50" s="277" t="s">
        <v>72</v>
      </c>
      <c r="G50" s="99" t="s">
        <v>116</v>
      </c>
      <c r="H50" s="100">
        <v>579.20000000000005</v>
      </c>
      <c r="I50" s="59"/>
      <c r="J50" s="212">
        <v>434</v>
      </c>
      <c r="K50" s="102"/>
      <c r="L50" s="126">
        <v>800</v>
      </c>
      <c r="M50" s="61">
        <v>800</v>
      </c>
      <c r="N50" s="261"/>
      <c r="O50" s="85"/>
      <c r="P50" s="85"/>
      <c r="Q50" s="105"/>
      <c r="R50" s="145"/>
      <c r="S50" s="145"/>
      <c r="T50" s="146"/>
      <c r="U50" s="145"/>
      <c r="V50" s="145"/>
      <c r="W50" s="145"/>
    </row>
    <row r="51" spans="1:23" ht="18" customHeight="1" thickBot="1">
      <c r="A51" s="361"/>
      <c r="B51" s="359"/>
      <c r="C51" s="286"/>
      <c r="D51" s="268"/>
      <c r="E51" s="264"/>
      <c r="F51" s="278"/>
      <c r="G51" s="114" t="s">
        <v>13</v>
      </c>
      <c r="H51" s="115">
        <f>H50</f>
        <v>579.20000000000005</v>
      </c>
      <c r="I51" s="115">
        <f t="shared" ref="I51:J51" si="18">I50</f>
        <v>0</v>
      </c>
      <c r="J51" s="115">
        <f t="shared" si="18"/>
        <v>434</v>
      </c>
      <c r="K51" s="118">
        <f>SUM(K50:K50)</f>
        <v>0</v>
      </c>
      <c r="L51" s="119">
        <f>L50</f>
        <v>800</v>
      </c>
      <c r="M51" s="122">
        <f>M50</f>
        <v>800</v>
      </c>
      <c r="N51" s="276"/>
      <c r="O51" s="123"/>
      <c r="P51" s="123"/>
      <c r="Q51" s="124"/>
      <c r="R51" s="145"/>
      <c r="S51" s="145"/>
      <c r="T51" s="146"/>
      <c r="U51" s="145"/>
      <c r="V51" s="145"/>
      <c r="W51" s="145"/>
    </row>
    <row r="52" spans="1:23" ht="18" customHeight="1">
      <c r="A52" s="360" t="s">
        <v>12</v>
      </c>
      <c r="B52" s="358" t="s">
        <v>14</v>
      </c>
      <c r="C52" s="285" t="s">
        <v>71</v>
      </c>
      <c r="D52" s="266" t="s">
        <v>114</v>
      </c>
      <c r="E52" s="263" t="s">
        <v>90</v>
      </c>
      <c r="F52" s="277" t="s">
        <v>115</v>
      </c>
      <c r="G52" s="99" t="s">
        <v>116</v>
      </c>
      <c r="H52" s="100">
        <v>61017</v>
      </c>
      <c r="I52" s="59"/>
      <c r="J52" s="212">
        <v>45647</v>
      </c>
      <c r="K52" s="102"/>
      <c r="L52" s="126">
        <v>65000</v>
      </c>
      <c r="M52" s="61">
        <v>65000</v>
      </c>
      <c r="N52" s="261"/>
      <c r="O52" s="85"/>
      <c r="P52" s="85"/>
      <c r="Q52" s="105"/>
      <c r="R52" s="145"/>
      <c r="S52" s="145"/>
      <c r="T52" s="146"/>
      <c r="U52" s="145"/>
      <c r="V52" s="145"/>
      <c r="W52" s="145"/>
    </row>
    <row r="53" spans="1:23" ht="12.75" customHeight="1" thickBot="1">
      <c r="A53" s="361"/>
      <c r="B53" s="359"/>
      <c r="C53" s="286"/>
      <c r="D53" s="268"/>
      <c r="E53" s="264"/>
      <c r="F53" s="278"/>
      <c r="G53" s="114" t="s">
        <v>13</v>
      </c>
      <c r="H53" s="115">
        <f>H52</f>
        <v>61017</v>
      </c>
      <c r="I53" s="115">
        <f t="shared" ref="I53:K53" si="19">I52</f>
        <v>0</v>
      </c>
      <c r="J53" s="115">
        <f t="shared" si="19"/>
        <v>45647</v>
      </c>
      <c r="K53" s="115">
        <f t="shared" si="19"/>
        <v>0</v>
      </c>
      <c r="L53" s="119">
        <f>L52</f>
        <v>65000</v>
      </c>
      <c r="M53" s="122">
        <f>M52</f>
        <v>65000</v>
      </c>
      <c r="N53" s="276"/>
      <c r="O53" s="123"/>
      <c r="P53" s="123"/>
      <c r="Q53" s="124"/>
      <c r="R53" s="145"/>
      <c r="S53" s="145"/>
      <c r="T53" s="146"/>
      <c r="U53" s="145"/>
      <c r="V53" s="145"/>
      <c r="W53" s="145"/>
    </row>
    <row r="54" spans="1:23" ht="14.25" customHeight="1">
      <c r="A54" s="360" t="s">
        <v>12</v>
      </c>
      <c r="B54" s="358" t="s">
        <v>14</v>
      </c>
      <c r="C54" s="285" t="s">
        <v>72</v>
      </c>
      <c r="D54" s="266" t="s">
        <v>138</v>
      </c>
      <c r="E54" s="263" t="s">
        <v>90</v>
      </c>
      <c r="F54" s="277" t="s">
        <v>140</v>
      </c>
      <c r="G54" s="99" t="s">
        <v>116</v>
      </c>
      <c r="H54" s="100">
        <v>637</v>
      </c>
      <c r="I54" s="59"/>
      <c r="J54" s="101"/>
      <c r="K54" s="102"/>
      <c r="L54" s="126">
        <v>800</v>
      </c>
      <c r="M54" s="61">
        <v>800</v>
      </c>
      <c r="N54" s="261"/>
      <c r="O54" s="85"/>
      <c r="P54" s="85"/>
      <c r="Q54" s="105"/>
      <c r="R54" s="145"/>
      <c r="S54" s="145"/>
      <c r="T54" s="146"/>
      <c r="U54" s="145"/>
      <c r="V54" s="145"/>
      <c r="W54" s="145"/>
    </row>
    <row r="55" spans="1:23" ht="50.25" customHeight="1" thickBot="1">
      <c r="A55" s="361"/>
      <c r="B55" s="359"/>
      <c r="C55" s="286"/>
      <c r="D55" s="268"/>
      <c r="E55" s="264"/>
      <c r="F55" s="278"/>
      <c r="G55" s="114" t="s">
        <v>13</v>
      </c>
      <c r="H55" s="115">
        <f>H54</f>
        <v>637</v>
      </c>
      <c r="I55" s="115">
        <f t="shared" ref="I55:J55" si="20">I54</f>
        <v>0</v>
      </c>
      <c r="J55" s="115">
        <f t="shared" si="20"/>
        <v>0</v>
      </c>
      <c r="K55" s="118">
        <f>SUM(K54:K54)</f>
        <v>0</v>
      </c>
      <c r="L55" s="119">
        <f>L54</f>
        <v>800</v>
      </c>
      <c r="M55" s="122">
        <f>M54</f>
        <v>800</v>
      </c>
      <c r="N55" s="276"/>
      <c r="O55" s="123"/>
      <c r="P55" s="123"/>
      <c r="Q55" s="124"/>
      <c r="R55" s="145"/>
      <c r="S55" s="145"/>
      <c r="T55" s="146"/>
      <c r="U55" s="145"/>
      <c r="V55" s="145"/>
      <c r="W55" s="145"/>
    </row>
    <row r="56" spans="1:23" ht="15.75" customHeight="1" thickBot="1">
      <c r="A56" s="128" t="s">
        <v>12</v>
      </c>
      <c r="B56" s="97" t="s">
        <v>14</v>
      </c>
      <c r="C56" s="289" t="s">
        <v>15</v>
      </c>
      <c r="D56" s="290"/>
      <c r="E56" s="291"/>
      <c r="F56" s="291"/>
      <c r="G56" s="292"/>
      <c r="H56" s="127">
        <f>H29+H32+H34+H36+H38+H40+H42+H45+H47+H49+H55+H51+H53</f>
        <v>472858.2</v>
      </c>
      <c r="I56" s="127">
        <f t="shared" ref="I56:J56" si="21">I29+I32+I34+I36+I38+I40+I42+I45+I47+I49+I55+I51+I53</f>
        <v>0</v>
      </c>
      <c r="J56" s="127">
        <f t="shared" si="21"/>
        <v>321910</v>
      </c>
      <c r="K56" s="127">
        <f t="shared" ref="K56:M56" si="22">K29+K32+K34+K36+K38+K40+K42+K45+K47+K49+K55+K51+K53</f>
        <v>0</v>
      </c>
      <c r="L56" s="127">
        <f>L29+L32+L34+L36+L38+L40+L42+L45+L47+L49+L55+L51+L53</f>
        <v>488800</v>
      </c>
      <c r="M56" s="127">
        <f t="shared" si="22"/>
        <v>488800</v>
      </c>
      <c r="N56" s="98"/>
      <c r="O56" s="129"/>
      <c r="P56" s="129"/>
      <c r="Q56" s="130"/>
      <c r="R56" s="145"/>
      <c r="S56" s="145"/>
      <c r="T56" s="146"/>
      <c r="U56" s="145"/>
      <c r="V56" s="145"/>
      <c r="W56" s="145"/>
    </row>
    <row r="57" spans="1:23" ht="14.25" customHeight="1" thickBot="1">
      <c r="A57" s="50" t="s">
        <v>12</v>
      </c>
      <c r="B57" s="51" t="s">
        <v>59</v>
      </c>
      <c r="C57" s="369" t="s">
        <v>82</v>
      </c>
      <c r="D57" s="370"/>
      <c r="E57" s="371"/>
      <c r="F57" s="371"/>
      <c r="G57" s="370"/>
      <c r="H57" s="370"/>
      <c r="I57" s="370"/>
      <c r="J57" s="370"/>
      <c r="K57" s="370"/>
      <c r="L57" s="370"/>
      <c r="M57" s="370"/>
      <c r="N57" s="370"/>
      <c r="O57" s="370"/>
      <c r="P57" s="370"/>
      <c r="Q57" s="372"/>
      <c r="R57" s="145"/>
      <c r="S57" s="145"/>
      <c r="T57" s="146"/>
      <c r="U57" s="145"/>
      <c r="V57" s="145"/>
      <c r="W57" s="145"/>
    </row>
    <row r="58" spans="1:23" ht="14.25" customHeight="1">
      <c r="A58" s="360" t="s">
        <v>12</v>
      </c>
      <c r="B58" s="358" t="s">
        <v>59</v>
      </c>
      <c r="C58" s="285" t="s">
        <v>12</v>
      </c>
      <c r="D58" s="266" t="s">
        <v>110</v>
      </c>
      <c r="E58" s="263" t="s">
        <v>90</v>
      </c>
      <c r="F58" s="265" t="s">
        <v>63</v>
      </c>
      <c r="G58" s="99" t="s">
        <v>62</v>
      </c>
      <c r="H58" s="100">
        <v>21825</v>
      </c>
      <c r="I58" s="59"/>
      <c r="J58" s="101"/>
      <c r="K58" s="102"/>
      <c r="L58" s="103">
        <v>22000</v>
      </c>
      <c r="M58" s="61">
        <v>22000</v>
      </c>
      <c r="N58" s="261" t="s">
        <v>111</v>
      </c>
      <c r="O58" s="84">
        <v>2</v>
      </c>
      <c r="P58" s="85" t="s">
        <v>83</v>
      </c>
      <c r="Q58" s="86">
        <v>2</v>
      </c>
      <c r="R58" s="145"/>
      <c r="S58" s="145"/>
      <c r="T58" s="146"/>
      <c r="U58" s="145"/>
      <c r="V58" s="145"/>
      <c r="W58" s="145"/>
    </row>
    <row r="59" spans="1:23" ht="11.25" customHeight="1">
      <c r="A59" s="362"/>
      <c r="B59" s="363"/>
      <c r="C59" s="364"/>
      <c r="D59" s="267"/>
      <c r="E59" s="269"/>
      <c r="F59" s="421"/>
      <c r="G59" s="121"/>
      <c r="H59" s="106"/>
      <c r="I59" s="107"/>
      <c r="J59" s="108"/>
      <c r="K59" s="109"/>
      <c r="L59" s="110"/>
      <c r="M59" s="111"/>
      <c r="N59" s="422"/>
      <c r="O59" s="87"/>
      <c r="P59" s="87"/>
      <c r="Q59" s="88"/>
      <c r="R59" s="145"/>
      <c r="S59" s="145"/>
      <c r="T59" s="146"/>
      <c r="U59" s="145"/>
      <c r="V59" s="145"/>
      <c r="W59" s="145"/>
    </row>
    <row r="60" spans="1:23" ht="24" customHeight="1" thickBot="1">
      <c r="A60" s="361"/>
      <c r="B60" s="359"/>
      <c r="C60" s="286"/>
      <c r="D60" s="268"/>
      <c r="E60" s="264"/>
      <c r="F60" s="264"/>
      <c r="G60" s="114" t="s">
        <v>13</v>
      </c>
      <c r="H60" s="115">
        <f t="shared" ref="H60:M60" si="23">H58</f>
        <v>21825</v>
      </c>
      <c r="I60" s="115">
        <f t="shared" si="23"/>
        <v>0</v>
      </c>
      <c r="J60" s="115">
        <f t="shared" si="23"/>
        <v>0</v>
      </c>
      <c r="K60" s="115">
        <f t="shared" si="23"/>
        <v>0</v>
      </c>
      <c r="L60" s="115">
        <f t="shared" si="23"/>
        <v>22000</v>
      </c>
      <c r="M60" s="115">
        <f t="shared" si="23"/>
        <v>22000</v>
      </c>
      <c r="N60" s="262"/>
      <c r="O60" s="89"/>
      <c r="P60" s="89"/>
      <c r="Q60" s="90"/>
      <c r="R60" s="145"/>
      <c r="S60" s="145"/>
      <c r="T60" s="146"/>
      <c r="U60" s="145"/>
      <c r="V60" s="145"/>
      <c r="W60" s="145"/>
    </row>
    <row r="61" spans="1:23" ht="14.25" customHeight="1" thickBot="1">
      <c r="A61" s="128" t="s">
        <v>12</v>
      </c>
      <c r="B61" s="97" t="s">
        <v>59</v>
      </c>
      <c r="C61" s="289" t="s">
        <v>15</v>
      </c>
      <c r="D61" s="290"/>
      <c r="E61" s="291"/>
      <c r="F61" s="291"/>
      <c r="G61" s="292"/>
      <c r="H61" s="127">
        <f t="shared" ref="H61:M61" si="24">H60</f>
        <v>21825</v>
      </c>
      <c r="I61" s="127">
        <f t="shared" si="24"/>
        <v>0</v>
      </c>
      <c r="J61" s="127">
        <f t="shared" si="24"/>
        <v>0</v>
      </c>
      <c r="K61" s="127">
        <f t="shared" si="24"/>
        <v>0</v>
      </c>
      <c r="L61" s="127">
        <f t="shared" si="24"/>
        <v>22000</v>
      </c>
      <c r="M61" s="127">
        <f t="shared" si="24"/>
        <v>22000</v>
      </c>
      <c r="N61" s="98"/>
      <c r="O61" s="129"/>
      <c r="P61" s="129"/>
      <c r="Q61" s="130"/>
      <c r="R61" s="145"/>
      <c r="S61" s="145"/>
      <c r="T61" s="146"/>
      <c r="U61" s="145"/>
      <c r="V61" s="145"/>
      <c r="W61" s="145"/>
    </row>
    <row r="62" spans="1:23" ht="15" customHeight="1" thickBot="1">
      <c r="A62" s="50" t="s">
        <v>12</v>
      </c>
      <c r="B62" s="51" t="s">
        <v>60</v>
      </c>
      <c r="C62" s="369" t="s">
        <v>84</v>
      </c>
      <c r="D62" s="370"/>
      <c r="E62" s="371"/>
      <c r="F62" s="371"/>
      <c r="G62" s="370"/>
      <c r="H62" s="370"/>
      <c r="I62" s="370"/>
      <c r="J62" s="370"/>
      <c r="K62" s="370"/>
      <c r="L62" s="370"/>
      <c r="M62" s="370"/>
      <c r="N62" s="370"/>
      <c r="O62" s="371"/>
      <c r="P62" s="371"/>
      <c r="Q62" s="437"/>
      <c r="R62" s="145"/>
      <c r="S62" s="145"/>
      <c r="T62" s="146"/>
      <c r="U62" s="145"/>
      <c r="V62" s="145"/>
      <c r="W62" s="145"/>
    </row>
    <row r="63" spans="1:23" ht="18" customHeight="1">
      <c r="A63" s="360" t="s">
        <v>12</v>
      </c>
      <c r="B63" s="358" t="s">
        <v>60</v>
      </c>
      <c r="C63" s="285" t="s">
        <v>12</v>
      </c>
      <c r="D63" s="266" t="s">
        <v>112</v>
      </c>
      <c r="E63" s="263" t="s">
        <v>90</v>
      </c>
      <c r="F63" s="265" t="s">
        <v>63</v>
      </c>
      <c r="G63" s="99" t="s">
        <v>62</v>
      </c>
      <c r="H63" s="100">
        <v>5792</v>
      </c>
      <c r="I63" s="59"/>
      <c r="J63" s="101"/>
      <c r="K63" s="102"/>
      <c r="L63" s="103">
        <v>6000</v>
      </c>
      <c r="M63" s="61">
        <v>6000</v>
      </c>
      <c r="N63" s="435"/>
      <c r="O63" s="164"/>
      <c r="P63" s="165"/>
      <c r="Q63" s="166"/>
      <c r="R63" s="145"/>
      <c r="S63" s="145"/>
      <c r="T63" s="145"/>
      <c r="U63" s="145"/>
      <c r="V63" s="145"/>
      <c r="W63" s="145"/>
    </row>
    <row r="64" spans="1:23" ht="21" customHeight="1" thickBot="1">
      <c r="A64" s="361"/>
      <c r="B64" s="359"/>
      <c r="C64" s="286"/>
      <c r="D64" s="268"/>
      <c r="E64" s="264"/>
      <c r="F64" s="264"/>
      <c r="G64" s="114" t="s">
        <v>13</v>
      </c>
      <c r="H64" s="115">
        <f>H63</f>
        <v>5792</v>
      </c>
      <c r="I64" s="116">
        <f>SUM(I63:I63)</f>
        <v>0</v>
      </c>
      <c r="J64" s="117"/>
      <c r="K64" s="118">
        <f>SUM(K63:K63)</f>
        <v>0</v>
      </c>
      <c r="L64" s="119">
        <f>L63</f>
        <v>6000</v>
      </c>
      <c r="M64" s="122">
        <f>M63</f>
        <v>6000</v>
      </c>
      <c r="N64" s="436"/>
      <c r="O64" s="167"/>
      <c r="P64" s="168"/>
      <c r="Q64" s="169"/>
      <c r="R64" s="145"/>
      <c r="S64" s="145"/>
      <c r="T64" s="146"/>
      <c r="U64" s="145"/>
      <c r="V64" s="145"/>
      <c r="W64" s="145"/>
    </row>
    <row r="65" spans="1:23" ht="12.75" customHeight="1" thickBot="1">
      <c r="A65" s="128" t="s">
        <v>12</v>
      </c>
      <c r="B65" s="97" t="s">
        <v>60</v>
      </c>
      <c r="C65" s="289" t="s">
        <v>15</v>
      </c>
      <c r="D65" s="290"/>
      <c r="E65" s="291"/>
      <c r="F65" s="291"/>
      <c r="G65" s="292"/>
      <c r="H65" s="127">
        <f>H64</f>
        <v>5792</v>
      </c>
      <c r="I65" s="127">
        <f>I64</f>
        <v>0</v>
      </c>
      <c r="J65" s="127">
        <f>J64</f>
        <v>0</v>
      </c>
      <c r="K65" s="127">
        <f>K64</f>
        <v>0</v>
      </c>
      <c r="L65" s="127">
        <f>L64</f>
        <v>6000</v>
      </c>
      <c r="M65" s="127">
        <f>M64</f>
        <v>6000</v>
      </c>
      <c r="N65" s="98"/>
      <c r="O65" s="129"/>
      <c r="P65" s="129"/>
      <c r="Q65" s="130"/>
      <c r="R65" s="145"/>
      <c r="S65" s="145"/>
      <c r="T65" s="145"/>
      <c r="U65" s="145"/>
      <c r="V65" s="145"/>
      <c r="W65" s="145"/>
    </row>
    <row r="66" spans="1:23" ht="12.75" customHeight="1" thickBot="1">
      <c r="A66" s="128" t="s">
        <v>12</v>
      </c>
      <c r="B66" s="448" t="s">
        <v>16</v>
      </c>
      <c r="C66" s="448"/>
      <c r="D66" s="448"/>
      <c r="E66" s="448"/>
      <c r="F66" s="448"/>
      <c r="G66" s="449"/>
      <c r="H66" s="131">
        <f>H65+H61+H56+H25</f>
        <v>4594934.2</v>
      </c>
      <c r="I66" s="131">
        <f t="shared" ref="I66:M66" si="25">I65+I61+I56+I25</f>
        <v>0</v>
      </c>
      <c r="J66" s="131">
        <f t="shared" si="25"/>
        <v>2926290</v>
      </c>
      <c r="K66" s="131">
        <f t="shared" si="25"/>
        <v>35578</v>
      </c>
      <c r="L66" s="131">
        <f t="shared" si="25"/>
        <v>4396800</v>
      </c>
      <c r="M66" s="131">
        <f t="shared" si="25"/>
        <v>4403300</v>
      </c>
      <c r="N66" s="80"/>
      <c r="O66" s="170"/>
      <c r="P66" s="170"/>
      <c r="Q66" s="171"/>
      <c r="R66" s="145"/>
      <c r="S66" s="145"/>
      <c r="T66" s="145"/>
      <c r="U66" s="145"/>
      <c r="V66" s="145"/>
      <c r="W66" s="145"/>
    </row>
    <row r="67" spans="1:23" ht="15.75" customHeight="1" thickBot="1">
      <c r="A67" s="49" t="s">
        <v>14</v>
      </c>
      <c r="B67" s="305" t="s">
        <v>118</v>
      </c>
      <c r="C67" s="306"/>
      <c r="D67" s="306"/>
      <c r="E67" s="306"/>
      <c r="F67" s="306"/>
      <c r="G67" s="306"/>
      <c r="H67" s="306"/>
      <c r="I67" s="306"/>
      <c r="J67" s="306"/>
      <c r="K67" s="306"/>
      <c r="L67" s="306"/>
      <c r="M67" s="306"/>
      <c r="N67" s="306"/>
      <c r="O67" s="306"/>
      <c r="P67" s="306"/>
      <c r="Q67" s="307"/>
      <c r="R67" s="145"/>
      <c r="S67" s="145"/>
      <c r="T67" s="145"/>
      <c r="U67" s="145"/>
      <c r="V67" s="145"/>
      <c r="W67" s="145"/>
    </row>
    <row r="68" spans="1:23" ht="33.75" customHeight="1" thickBot="1">
      <c r="A68" s="50" t="s">
        <v>14</v>
      </c>
      <c r="B68" s="51" t="s">
        <v>12</v>
      </c>
      <c r="C68" s="308" t="s">
        <v>92</v>
      </c>
      <c r="D68" s="308"/>
      <c r="E68" s="308"/>
      <c r="F68" s="308"/>
      <c r="G68" s="308"/>
      <c r="H68" s="308"/>
      <c r="I68" s="308"/>
      <c r="J68" s="308"/>
      <c r="K68" s="308"/>
      <c r="L68" s="308"/>
      <c r="M68" s="308"/>
      <c r="N68" s="308"/>
      <c r="O68" s="308"/>
      <c r="P68" s="308"/>
      <c r="Q68" s="309"/>
      <c r="R68" s="145"/>
      <c r="S68" s="145"/>
      <c r="T68" s="145"/>
      <c r="U68" s="145"/>
      <c r="V68" s="145"/>
      <c r="W68" s="145"/>
    </row>
    <row r="69" spans="1:23" ht="24" customHeight="1">
      <c r="A69" s="21" t="s">
        <v>14</v>
      </c>
      <c r="B69" s="22" t="s">
        <v>12</v>
      </c>
      <c r="C69" s="320" t="s">
        <v>12</v>
      </c>
      <c r="D69" s="281" t="s">
        <v>122</v>
      </c>
      <c r="E69" s="263" t="s">
        <v>90</v>
      </c>
      <c r="F69" s="287" t="s">
        <v>98</v>
      </c>
      <c r="G69" s="440" t="s">
        <v>62</v>
      </c>
      <c r="H69" s="58">
        <v>0</v>
      </c>
      <c r="I69" s="59"/>
      <c r="J69" s="59"/>
      <c r="K69" s="60"/>
      <c r="L69" s="61">
        <v>2000</v>
      </c>
      <c r="M69" s="61">
        <v>2000</v>
      </c>
      <c r="N69" s="182" t="s">
        <v>93</v>
      </c>
      <c r="O69" s="183">
        <v>0</v>
      </c>
      <c r="P69" s="184">
        <v>4</v>
      </c>
      <c r="Q69" s="185">
        <v>4</v>
      </c>
      <c r="R69" s="145"/>
      <c r="S69" s="145"/>
      <c r="T69" s="146"/>
      <c r="U69" s="145"/>
      <c r="V69" s="145"/>
      <c r="W69" s="145"/>
    </row>
    <row r="70" spans="1:23" ht="25.5" customHeight="1" thickBot="1">
      <c r="A70" s="52"/>
      <c r="B70" s="53"/>
      <c r="C70" s="445"/>
      <c r="D70" s="368"/>
      <c r="E70" s="447"/>
      <c r="F70" s="443"/>
      <c r="G70" s="441"/>
      <c r="H70" s="186"/>
      <c r="I70" s="187"/>
      <c r="J70" s="187"/>
      <c r="K70" s="188"/>
      <c r="L70" s="189"/>
      <c r="M70" s="189"/>
      <c r="N70" s="190" t="s">
        <v>95</v>
      </c>
      <c r="O70" s="191">
        <v>0</v>
      </c>
      <c r="P70" s="192">
        <v>1</v>
      </c>
      <c r="Q70" s="193">
        <v>1</v>
      </c>
      <c r="R70" s="145"/>
      <c r="S70" s="145"/>
      <c r="T70" s="146"/>
      <c r="U70" s="145"/>
      <c r="V70" s="145"/>
      <c r="W70" s="145"/>
    </row>
    <row r="71" spans="1:23" ht="24.75" customHeight="1" thickBot="1">
      <c r="A71" s="52"/>
      <c r="B71" s="53"/>
      <c r="C71" s="446"/>
      <c r="D71" s="368"/>
      <c r="E71" s="269"/>
      <c r="F71" s="444"/>
      <c r="G71" s="442"/>
      <c r="H71" s="62"/>
      <c r="I71" s="63"/>
      <c r="J71" s="63"/>
      <c r="K71" s="64"/>
      <c r="L71" s="65"/>
      <c r="M71" s="194"/>
      <c r="N71" s="195" t="s">
        <v>94</v>
      </c>
      <c r="O71" s="196">
        <v>0</v>
      </c>
      <c r="P71" s="196">
        <v>2</v>
      </c>
      <c r="Q71" s="197">
        <v>2</v>
      </c>
      <c r="R71" s="145"/>
      <c r="S71" s="145"/>
      <c r="T71" s="146"/>
      <c r="U71" s="145"/>
      <c r="V71" s="145"/>
      <c r="W71" s="145"/>
    </row>
    <row r="72" spans="1:23" ht="24.75" customHeight="1" thickBot="1">
      <c r="A72" s="66"/>
      <c r="B72" s="23"/>
      <c r="C72" s="321"/>
      <c r="D72" s="282"/>
      <c r="E72" s="264"/>
      <c r="F72" s="288"/>
      <c r="G72" s="67" t="s">
        <v>13</v>
      </c>
      <c r="H72" s="68">
        <f>H69</f>
        <v>0</v>
      </c>
      <c r="I72" s="69">
        <f>I69</f>
        <v>0</v>
      </c>
      <c r="J72" s="69"/>
      <c r="K72" s="70">
        <f>K69</f>
        <v>0</v>
      </c>
      <c r="L72" s="71">
        <f>L71+L69</f>
        <v>2000</v>
      </c>
      <c r="M72" s="72">
        <f>M71+M69</f>
        <v>2000</v>
      </c>
      <c r="N72" s="198" t="s">
        <v>121</v>
      </c>
      <c r="O72" s="199"/>
      <c r="P72" s="199" t="s">
        <v>105</v>
      </c>
      <c r="Q72" s="200" t="s">
        <v>105</v>
      </c>
      <c r="R72" s="145"/>
      <c r="S72" s="145"/>
      <c r="T72" s="146"/>
      <c r="U72" s="145"/>
      <c r="V72" s="145"/>
      <c r="W72" s="145"/>
    </row>
    <row r="73" spans="1:23" ht="14.25" customHeight="1" thickBot="1">
      <c r="A73" s="24" t="s">
        <v>14</v>
      </c>
      <c r="B73" s="73" t="s">
        <v>12</v>
      </c>
      <c r="C73" s="310" t="s">
        <v>15</v>
      </c>
      <c r="D73" s="311"/>
      <c r="E73" s="311"/>
      <c r="F73" s="311"/>
      <c r="G73" s="311"/>
      <c r="H73" s="74">
        <f t="shared" ref="H73:M73" si="26">H72</f>
        <v>0</v>
      </c>
      <c r="I73" s="74">
        <f t="shared" si="26"/>
        <v>0</v>
      </c>
      <c r="J73" s="74">
        <f t="shared" si="26"/>
        <v>0</v>
      </c>
      <c r="K73" s="74">
        <f t="shared" si="26"/>
        <v>0</v>
      </c>
      <c r="L73" s="74">
        <f t="shared" si="26"/>
        <v>2000</v>
      </c>
      <c r="M73" s="74">
        <f t="shared" si="26"/>
        <v>2000</v>
      </c>
      <c r="N73" s="75"/>
      <c r="O73" s="76"/>
      <c r="P73" s="76"/>
      <c r="Q73" s="77"/>
      <c r="R73" s="145"/>
      <c r="S73" s="145"/>
      <c r="T73" s="145"/>
      <c r="U73" s="145"/>
      <c r="V73" s="145"/>
      <c r="W73" s="145"/>
    </row>
    <row r="74" spans="1:23" ht="14.25" customHeight="1" thickBot="1">
      <c r="A74" s="50" t="s">
        <v>14</v>
      </c>
      <c r="B74" s="312" t="s">
        <v>16</v>
      </c>
      <c r="C74" s="313"/>
      <c r="D74" s="313"/>
      <c r="E74" s="313"/>
      <c r="F74" s="313"/>
      <c r="G74" s="313"/>
      <c r="H74" s="78">
        <f t="shared" ref="H74:M74" si="27">H73</f>
        <v>0</v>
      </c>
      <c r="I74" s="78">
        <f t="shared" si="27"/>
        <v>0</v>
      </c>
      <c r="J74" s="78">
        <f t="shared" si="27"/>
        <v>0</v>
      </c>
      <c r="K74" s="78">
        <f t="shared" si="27"/>
        <v>0</v>
      </c>
      <c r="L74" s="78">
        <f t="shared" si="27"/>
        <v>2000</v>
      </c>
      <c r="M74" s="78">
        <f t="shared" si="27"/>
        <v>2000</v>
      </c>
      <c r="N74" s="79"/>
      <c r="O74" s="80"/>
      <c r="P74" s="80"/>
      <c r="Q74" s="81"/>
      <c r="R74" s="145"/>
      <c r="S74" s="145"/>
      <c r="T74" s="145"/>
      <c r="U74" s="145"/>
      <c r="V74" s="145"/>
      <c r="W74" s="145"/>
    </row>
    <row r="75" spans="1:23" ht="16.5" customHeight="1" thickBot="1">
      <c r="A75" s="49" t="s">
        <v>59</v>
      </c>
      <c r="B75" s="305" t="s">
        <v>96</v>
      </c>
      <c r="C75" s="306"/>
      <c r="D75" s="306"/>
      <c r="E75" s="306"/>
      <c r="F75" s="306"/>
      <c r="G75" s="306"/>
      <c r="H75" s="306"/>
      <c r="I75" s="306"/>
      <c r="J75" s="306"/>
      <c r="K75" s="306"/>
      <c r="L75" s="306"/>
      <c r="M75" s="306"/>
      <c r="N75" s="306"/>
      <c r="O75" s="306"/>
      <c r="P75" s="306"/>
      <c r="Q75" s="307"/>
      <c r="R75" s="145"/>
      <c r="S75" s="145"/>
      <c r="T75" s="145"/>
      <c r="U75" s="145"/>
      <c r="V75" s="145"/>
      <c r="W75" s="145"/>
    </row>
    <row r="76" spans="1:23" ht="24" customHeight="1" thickBot="1">
      <c r="A76" s="50" t="s">
        <v>59</v>
      </c>
      <c r="B76" s="51" t="s">
        <v>12</v>
      </c>
      <c r="C76" s="308" t="s">
        <v>97</v>
      </c>
      <c r="D76" s="308"/>
      <c r="E76" s="308"/>
      <c r="F76" s="308"/>
      <c r="G76" s="308"/>
      <c r="H76" s="308"/>
      <c r="I76" s="308"/>
      <c r="J76" s="308"/>
      <c r="K76" s="308"/>
      <c r="L76" s="308"/>
      <c r="M76" s="308"/>
      <c r="N76" s="308"/>
      <c r="O76" s="308"/>
      <c r="P76" s="308"/>
      <c r="Q76" s="309"/>
      <c r="R76" s="145"/>
      <c r="S76" s="145"/>
      <c r="T76" s="145"/>
      <c r="U76" s="145"/>
      <c r="V76" s="145"/>
      <c r="W76" s="145"/>
    </row>
    <row r="77" spans="1:23" ht="20.25" customHeight="1" thickBot="1">
      <c r="A77" s="21" t="s">
        <v>59</v>
      </c>
      <c r="B77" s="22" t="s">
        <v>12</v>
      </c>
      <c r="C77" s="320" t="s">
        <v>12</v>
      </c>
      <c r="D77" s="281" t="s">
        <v>126</v>
      </c>
      <c r="E77" s="263" t="s">
        <v>90</v>
      </c>
      <c r="F77" s="287" t="s">
        <v>99</v>
      </c>
      <c r="G77" s="207" t="s">
        <v>62</v>
      </c>
      <c r="H77" s="58">
        <v>2367587</v>
      </c>
      <c r="I77" s="59">
        <v>0</v>
      </c>
      <c r="J77" s="59"/>
      <c r="K77" s="60">
        <v>2367587</v>
      </c>
      <c r="L77" s="61">
        <v>2122579</v>
      </c>
      <c r="M77" s="126">
        <v>2122579</v>
      </c>
      <c r="N77" s="318" t="s">
        <v>100</v>
      </c>
      <c r="O77" s="82">
        <v>100</v>
      </c>
      <c r="P77" s="82">
        <v>100</v>
      </c>
      <c r="Q77" s="83">
        <v>100</v>
      </c>
      <c r="R77" s="145"/>
      <c r="S77" s="145"/>
      <c r="T77" s="145"/>
      <c r="U77" s="145"/>
      <c r="V77" s="145"/>
      <c r="W77" s="145"/>
    </row>
    <row r="78" spans="1:23" ht="40.5" customHeight="1" thickBot="1">
      <c r="A78" s="66"/>
      <c r="B78" s="23"/>
      <c r="C78" s="321"/>
      <c r="D78" s="282"/>
      <c r="E78" s="264"/>
      <c r="F78" s="288"/>
      <c r="G78" s="67" t="s">
        <v>13</v>
      </c>
      <c r="H78" s="68">
        <f>H77</f>
        <v>2367587</v>
      </c>
      <c r="I78" s="69">
        <f>I77</f>
        <v>0</v>
      </c>
      <c r="J78" s="69"/>
      <c r="K78" s="70">
        <f>K77</f>
        <v>2367587</v>
      </c>
      <c r="L78" s="71">
        <f>L77</f>
        <v>2122579</v>
      </c>
      <c r="M78" s="71">
        <f>M77</f>
        <v>2122579</v>
      </c>
      <c r="N78" s="319"/>
      <c r="O78" s="82"/>
      <c r="P78" s="82"/>
      <c r="Q78" s="83"/>
      <c r="R78" s="145"/>
      <c r="S78" s="145"/>
      <c r="T78" s="145"/>
      <c r="U78" s="145"/>
      <c r="V78" s="145"/>
      <c r="W78" s="145"/>
    </row>
    <row r="79" spans="1:23" ht="40.5" customHeight="1">
      <c r="A79" s="21" t="s">
        <v>59</v>
      </c>
      <c r="B79" s="22" t="s">
        <v>12</v>
      </c>
      <c r="C79" s="320" t="s">
        <v>14</v>
      </c>
      <c r="D79" s="281" t="s">
        <v>127</v>
      </c>
      <c r="E79" s="263" t="s">
        <v>90</v>
      </c>
      <c r="F79" s="287" t="s">
        <v>99</v>
      </c>
      <c r="G79" s="207" t="s">
        <v>62</v>
      </c>
      <c r="H79" s="58">
        <v>421344</v>
      </c>
      <c r="I79" s="59"/>
      <c r="J79" s="59"/>
      <c r="K79" s="60"/>
      <c r="L79" s="61">
        <v>300000</v>
      </c>
      <c r="M79" s="126">
        <v>300000</v>
      </c>
      <c r="N79" s="317"/>
      <c r="O79" s="82"/>
      <c r="P79" s="82"/>
      <c r="Q79" s="83"/>
      <c r="R79" s="145"/>
      <c r="S79" s="145"/>
      <c r="T79" s="145"/>
      <c r="U79" s="145"/>
      <c r="V79" s="145"/>
      <c r="W79" s="145"/>
    </row>
    <row r="80" spans="1:23" ht="24" customHeight="1" thickBot="1">
      <c r="A80" s="66"/>
      <c r="B80" s="23"/>
      <c r="C80" s="321"/>
      <c r="D80" s="282"/>
      <c r="E80" s="264"/>
      <c r="F80" s="288"/>
      <c r="G80" s="67" t="s">
        <v>13</v>
      </c>
      <c r="H80" s="68">
        <f>H79</f>
        <v>421344</v>
      </c>
      <c r="I80" s="68">
        <f t="shared" ref="I80:M80" si="28">I79</f>
        <v>0</v>
      </c>
      <c r="J80" s="68">
        <f t="shared" si="28"/>
        <v>0</v>
      </c>
      <c r="K80" s="68">
        <f t="shared" si="28"/>
        <v>0</v>
      </c>
      <c r="L80" s="68">
        <f t="shared" si="28"/>
        <v>300000</v>
      </c>
      <c r="M80" s="68">
        <f t="shared" si="28"/>
        <v>300000</v>
      </c>
      <c r="N80" s="275"/>
      <c r="O80" s="172"/>
      <c r="P80" s="173"/>
      <c r="Q80" s="174"/>
      <c r="R80" s="145"/>
      <c r="S80" s="145"/>
      <c r="T80" s="145"/>
      <c r="U80" s="145"/>
      <c r="V80" s="145"/>
      <c r="W80" s="145"/>
    </row>
    <row r="81" spans="1:39" ht="14.25" customHeight="1">
      <c r="A81" s="21" t="s">
        <v>59</v>
      </c>
      <c r="B81" s="22" t="s">
        <v>12</v>
      </c>
      <c r="C81" s="320" t="s">
        <v>59</v>
      </c>
      <c r="D81" s="281" t="s">
        <v>150</v>
      </c>
      <c r="E81" s="263" t="s">
        <v>90</v>
      </c>
      <c r="F81" s="287" t="s">
        <v>99</v>
      </c>
      <c r="G81" s="207" t="s">
        <v>62</v>
      </c>
      <c r="H81" s="58">
        <v>1728076</v>
      </c>
      <c r="I81" s="59"/>
      <c r="J81" s="59"/>
      <c r="K81" s="60"/>
      <c r="L81" s="61">
        <v>2722428</v>
      </c>
      <c r="M81" s="126">
        <v>2809314</v>
      </c>
      <c r="N81" s="317"/>
      <c r="O81" s="82"/>
      <c r="P81" s="82"/>
      <c r="Q81" s="83"/>
      <c r="R81" s="145"/>
      <c r="S81" s="145"/>
      <c r="T81" s="145"/>
      <c r="U81" s="145"/>
      <c r="V81" s="145"/>
      <c r="W81" s="145"/>
    </row>
    <row r="82" spans="1:39" ht="23.25" customHeight="1" thickBot="1">
      <c r="A82" s="66"/>
      <c r="B82" s="23"/>
      <c r="C82" s="321"/>
      <c r="D82" s="282"/>
      <c r="E82" s="264"/>
      <c r="F82" s="288"/>
      <c r="G82" s="67" t="s">
        <v>13</v>
      </c>
      <c r="H82" s="68">
        <f>H81</f>
        <v>1728076</v>
      </c>
      <c r="I82" s="68">
        <f t="shared" ref="I82:M82" si="29">I81</f>
        <v>0</v>
      </c>
      <c r="J82" s="68">
        <f t="shared" si="29"/>
        <v>0</v>
      </c>
      <c r="K82" s="68">
        <f t="shared" si="29"/>
        <v>0</v>
      </c>
      <c r="L82" s="68">
        <f t="shared" si="29"/>
        <v>2722428</v>
      </c>
      <c r="M82" s="68">
        <f t="shared" si="29"/>
        <v>2809314</v>
      </c>
      <c r="N82" s="275"/>
      <c r="O82" s="172"/>
      <c r="P82" s="173"/>
      <c r="Q82" s="174"/>
      <c r="R82" s="145"/>
      <c r="S82" s="145"/>
      <c r="T82" s="145"/>
      <c r="U82" s="145"/>
      <c r="V82" s="145"/>
      <c r="W82" s="145"/>
    </row>
    <row r="83" spans="1:39" ht="12.75" customHeight="1" thickBot="1">
      <c r="A83" s="24" t="s">
        <v>59</v>
      </c>
      <c r="B83" s="73" t="s">
        <v>12</v>
      </c>
      <c r="C83" s="310" t="s">
        <v>15</v>
      </c>
      <c r="D83" s="311"/>
      <c r="E83" s="311"/>
      <c r="F83" s="311"/>
      <c r="G83" s="311"/>
      <c r="H83" s="74">
        <f>H82+H78+H80</f>
        <v>4517007</v>
      </c>
      <c r="I83" s="74">
        <f t="shared" ref="I83:M83" si="30">I82+I78+I80</f>
        <v>0</v>
      </c>
      <c r="J83" s="74">
        <f t="shared" si="30"/>
        <v>0</v>
      </c>
      <c r="K83" s="74">
        <f t="shared" si="30"/>
        <v>2367587</v>
      </c>
      <c r="L83" s="74">
        <f t="shared" si="30"/>
        <v>5145007</v>
      </c>
      <c r="M83" s="74">
        <f t="shared" si="30"/>
        <v>5231893</v>
      </c>
      <c r="N83" s="75"/>
      <c r="O83" s="76"/>
      <c r="P83" s="76"/>
      <c r="Q83" s="77"/>
      <c r="R83" s="145"/>
      <c r="S83" s="145"/>
      <c r="T83" s="145"/>
      <c r="U83" s="145"/>
      <c r="V83" s="145"/>
      <c r="W83" s="145"/>
    </row>
    <row r="84" spans="1:39" ht="14.25" customHeight="1" thickBot="1">
      <c r="A84" s="50" t="s">
        <v>59</v>
      </c>
      <c r="B84" s="312" t="s">
        <v>16</v>
      </c>
      <c r="C84" s="313"/>
      <c r="D84" s="313"/>
      <c r="E84" s="313"/>
      <c r="F84" s="313"/>
      <c r="G84" s="313"/>
      <c r="H84" s="78">
        <f>H83</f>
        <v>4517007</v>
      </c>
      <c r="I84" s="78">
        <f t="shared" ref="I84:M84" si="31">I83</f>
        <v>0</v>
      </c>
      <c r="J84" s="78">
        <f t="shared" si="31"/>
        <v>0</v>
      </c>
      <c r="K84" s="78">
        <f t="shared" si="31"/>
        <v>2367587</v>
      </c>
      <c r="L84" s="78">
        <f t="shared" si="31"/>
        <v>5145007</v>
      </c>
      <c r="M84" s="78">
        <f t="shared" si="31"/>
        <v>5231893</v>
      </c>
      <c r="N84" s="79"/>
      <c r="O84" s="80"/>
      <c r="P84" s="80"/>
      <c r="Q84" s="81"/>
      <c r="R84" s="145"/>
      <c r="S84" s="145"/>
      <c r="T84" s="145"/>
      <c r="U84" s="145"/>
      <c r="V84" s="145"/>
      <c r="W84" s="145"/>
    </row>
    <row r="85" spans="1:39" ht="14.25" customHeight="1" thickBot="1">
      <c r="A85" s="175" t="s">
        <v>12</v>
      </c>
      <c r="B85" s="304" t="s">
        <v>17</v>
      </c>
      <c r="C85" s="304"/>
      <c r="D85" s="304"/>
      <c r="E85" s="304"/>
      <c r="F85" s="304"/>
      <c r="G85" s="304"/>
      <c r="H85" s="132">
        <f>H84+H74+H66</f>
        <v>9111941.1999999993</v>
      </c>
      <c r="I85" s="132">
        <f t="shared" ref="I85:M85" si="32">I84+I74+I66</f>
        <v>0</v>
      </c>
      <c r="J85" s="132">
        <f t="shared" si="32"/>
        <v>2926290</v>
      </c>
      <c r="K85" s="132">
        <f t="shared" si="32"/>
        <v>2403165</v>
      </c>
      <c r="L85" s="132">
        <f t="shared" si="32"/>
        <v>9543807</v>
      </c>
      <c r="M85" s="132">
        <f t="shared" si="32"/>
        <v>9637193</v>
      </c>
      <c r="N85" s="314"/>
      <c r="O85" s="315"/>
      <c r="P85" s="315"/>
      <c r="Q85" s="316"/>
      <c r="R85" s="145"/>
      <c r="S85" s="145"/>
      <c r="T85" s="145"/>
      <c r="U85" s="145"/>
      <c r="V85" s="145"/>
      <c r="W85" s="145"/>
    </row>
    <row r="86" spans="1:39" s="26" customFormat="1" ht="15.75" customHeight="1">
      <c r="A86" s="150"/>
      <c r="B86" s="151"/>
      <c r="C86" s="151"/>
      <c r="D86" s="151"/>
      <c r="E86" s="151"/>
      <c r="F86" s="152"/>
      <c r="G86" s="153"/>
      <c r="H86" s="153"/>
      <c r="I86" s="153"/>
      <c r="J86" s="153"/>
      <c r="K86" s="153"/>
      <c r="L86" s="153"/>
      <c r="M86" s="153"/>
      <c r="N86" s="154"/>
      <c r="O86" s="154"/>
      <c r="P86" s="154"/>
      <c r="Q86" s="154"/>
      <c r="R86" s="155"/>
      <c r="S86" s="155"/>
      <c r="T86" s="155"/>
      <c r="U86" s="155"/>
      <c r="V86" s="155"/>
      <c r="W86" s="155"/>
      <c r="X86" s="25"/>
      <c r="Y86" s="25"/>
      <c r="Z86" s="25"/>
      <c r="AA86" s="25"/>
      <c r="AB86" s="25"/>
      <c r="AC86" s="25"/>
      <c r="AD86" s="25"/>
      <c r="AE86" s="25"/>
      <c r="AF86" s="25"/>
      <c r="AG86" s="25"/>
      <c r="AH86" s="25"/>
      <c r="AI86" s="25"/>
      <c r="AJ86" s="25"/>
      <c r="AK86" s="25"/>
      <c r="AL86" s="25"/>
      <c r="AM86" s="25"/>
    </row>
    <row r="87" spans="1:39" s="26" customFormat="1" ht="15.75" customHeight="1">
      <c r="A87" s="150"/>
      <c r="B87" s="151"/>
      <c r="C87" s="151"/>
      <c r="D87" s="151"/>
      <c r="E87" s="151"/>
      <c r="F87" s="152"/>
      <c r="G87" s="153"/>
      <c r="H87" s="153"/>
      <c r="I87" s="153"/>
      <c r="J87" s="153"/>
      <c r="K87" s="153"/>
      <c r="L87" s="153"/>
      <c r="M87" s="153"/>
      <c r="N87" s="154"/>
      <c r="O87" s="154"/>
      <c r="P87" s="154"/>
      <c r="Q87" s="154"/>
      <c r="R87" s="155"/>
      <c r="S87" s="155"/>
      <c r="T87" s="155"/>
      <c r="U87" s="155"/>
      <c r="V87" s="155"/>
      <c r="W87" s="155"/>
      <c r="X87" s="25"/>
      <c r="Y87" s="25"/>
      <c r="Z87" s="25"/>
      <c r="AA87" s="25"/>
      <c r="AB87" s="25"/>
      <c r="AC87" s="25"/>
      <c r="AD87" s="25"/>
      <c r="AE87" s="25"/>
      <c r="AF87" s="25"/>
      <c r="AG87" s="25"/>
      <c r="AH87" s="25"/>
      <c r="AI87" s="25"/>
      <c r="AJ87" s="25"/>
      <c r="AK87" s="25"/>
      <c r="AL87" s="25"/>
      <c r="AM87" s="25"/>
    </row>
    <row r="88" spans="1:39" s="26" customFormat="1" ht="15.75" customHeight="1">
      <c r="A88" s="150"/>
      <c r="B88" s="151"/>
      <c r="C88" s="151"/>
      <c r="D88" s="151"/>
      <c r="E88" s="151"/>
      <c r="F88" s="152"/>
      <c r="G88" s="153"/>
      <c r="H88" s="153"/>
      <c r="I88" s="153"/>
      <c r="J88" s="153"/>
      <c r="K88" s="153"/>
      <c r="L88" s="153"/>
      <c r="M88" s="153"/>
      <c r="N88" s="154"/>
      <c r="O88" s="154"/>
      <c r="P88" s="154"/>
      <c r="Q88" s="154"/>
      <c r="R88" s="155"/>
      <c r="S88" s="155"/>
      <c r="T88" s="155"/>
      <c r="U88" s="155"/>
      <c r="V88" s="155"/>
      <c r="W88" s="155"/>
      <c r="X88" s="25"/>
      <c r="Y88" s="25"/>
      <c r="Z88" s="25"/>
      <c r="AA88" s="25"/>
      <c r="AB88" s="25"/>
      <c r="AC88" s="25"/>
      <c r="AD88" s="25"/>
      <c r="AE88" s="25"/>
      <c r="AF88" s="25"/>
      <c r="AG88" s="25"/>
      <c r="AH88" s="25"/>
      <c r="AI88" s="25"/>
      <c r="AJ88" s="25"/>
      <c r="AK88" s="25"/>
      <c r="AL88" s="25"/>
      <c r="AM88" s="25"/>
    </row>
    <row r="89" spans="1:39" s="26" customFormat="1" ht="15.75" customHeight="1">
      <c r="A89" s="201"/>
      <c r="B89" s="202"/>
      <c r="C89" s="202"/>
      <c r="D89" s="202"/>
      <c r="E89" s="202"/>
      <c r="F89" s="203"/>
      <c r="G89" s="204"/>
      <c r="H89" s="204"/>
      <c r="I89" s="204"/>
      <c r="J89" s="204"/>
      <c r="K89" s="204"/>
      <c r="L89" s="204"/>
      <c r="M89" s="204"/>
      <c r="N89" s="154"/>
      <c r="O89" s="154"/>
      <c r="P89" s="154"/>
      <c r="Q89" s="154"/>
      <c r="R89" s="155"/>
      <c r="S89" s="155"/>
      <c r="T89" s="155"/>
      <c r="U89" s="155"/>
      <c r="V89" s="155"/>
      <c r="W89" s="155"/>
      <c r="X89" s="25"/>
      <c r="Y89" s="25"/>
      <c r="Z89" s="25"/>
      <c r="AA89" s="25"/>
      <c r="AB89" s="25"/>
      <c r="AC89" s="25"/>
      <c r="AD89" s="25"/>
      <c r="AE89" s="25"/>
      <c r="AF89" s="25"/>
      <c r="AG89" s="25"/>
      <c r="AH89" s="25"/>
      <c r="AI89" s="25"/>
      <c r="AJ89" s="25"/>
      <c r="AK89" s="25"/>
      <c r="AL89" s="25"/>
      <c r="AM89" s="25"/>
    </row>
    <row r="90" spans="1:39" s="26" customFormat="1" ht="15.75" customHeight="1" thickBot="1">
      <c r="A90" s="201"/>
      <c r="B90" s="202"/>
      <c r="C90" s="202"/>
      <c r="D90" s="202"/>
      <c r="E90" s="202"/>
      <c r="F90" s="347" t="s">
        <v>18</v>
      </c>
      <c r="G90" s="348"/>
      <c r="H90" s="348"/>
      <c r="I90" s="348"/>
      <c r="J90" s="348"/>
      <c r="K90" s="348"/>
      <c r="L90" s="348"/>
      <c r="M90" s="348"/>
      <c r="N90" s="154"/>
      <c r="O90" s="154"/>
      <c r="P90" s="154"/>
      <c r="Q90" s="154"/>
      <c r="R90" s="155"/>
      <c r="S90" s="155"/>
      <c r="T90" s="155"/>
      <c r="U90" s="155"/>
      <c r="V90" s="155"/>
      <c r="W90" s="155"/>
      <c r="X90" s="25"/>
      <c r="Y90" s="25"/>
      <c r="Z90" s="25"/>
      <c r="AA90" s="25"/>
      <c r="AB90" s="25"/>
      <c r="AC90" s="25"/>
      <c r="AD90" s="25"/>
      <c r="AE90" s="25"/>
      <c r="AF90" s="25"/>
      <c r="AG90" s="25"/>
      <c r="AH90" s="25"/>
      <c r="AI90" s="25"/>
      <c r="AJ90" s="25"/>
      <c r="AK90" s="25"/>
      <c r="AL90" s="25"/>
      <c r="AM90" s="25"/>
    </row>
    <row r="91" spans="1:39" ht="38.25" customHeight="1" thickBot="1">
      <c r="C91" s="301" t="s">
        <v>19</v>
      </c>
      <c r="D91" s="302"/>
      <c r="E91" s="302"/>
      <c r="F91" s="302"/>
      <c r="G91" s="303"/>
      <c r="H91" s="334" t="s">
        <v>146</v>
      </c>
      <c r="I91" s="335"/>
      <c r="J91" s="335"/>
      <c r="K91" s="336"/>
      <c r="L91" s="5"/>
      <c r="M91" s="5"/>
      <c r="N91" s="144"/>
      <c r="O91" s="156"/>
      <c r="P91" s="144"/>
      <c r="Q91" s="144"/>
      <c r="R91" s="145"/>
      <c r="S91" s="145"/>
      <c r="T91" s="145"/>
      <c r="U91" s="145"/>
      <c r="V91" s="145"/>
      <c r="W91" s="145"/>
    </row>
    <row r="92" spans="1:39" ht="14.1" customHeight="1" thickBot="1">
      <c r="C92" s="295" t="s">
        <v>20</v>
      </c>
      <c r="D92" s="296"/>
      <c r="E92" s="296"/>
      <c r="F92" s="296"/>
      <c r="G92" s="297"/>
      <c r="H92" s="298">
        <f>H93+H94+H95+H96</f>
        <v>9111941.1999999993</v>
      </c>
      <c r="I92" s="299"/>
      <c r="J92" s="299"/>
      <c r="K92" s="300"/>
      <c r="L92" s="5"/>
      <c r="M92" s="5"/>
      <c r="N92" s="144"/>
      <c r="O92" s="156"/>
      <c r="P92" s="144"/>
      <c r="Q92" s="144"/>
      <c r="R92" s="145"/>
      <c r="S92" s="145"/>
      <c r="T92" s="145"/>
      <c r="U92" s="145"/>
      <c r="V92" s="145"/>
      <c r="W92" s="145"/>
    </row>
    <row r="93" spans="1:39" ht="14.1" customHeight="1">
      <c r="C93" s="349" t="s">
        <v>151</v>
      </c>
      <c r="D93" s="350"/>
      <c r="E93" s="350"/>
      <c r="F93" s="350"/>
      <c r="G93" s="351"/>
      <c r="H93" s="352">
        <v>8635625</v>
      </c>
      <c r="I93" s="353"/>
      <c r="J93" s="353"/>
      <c r="K93" s="354"/>
      <c r="L93" s="5"/>
      <c r="M93" s="5"/>
      <c r="N93" s="144"/>
      <c r="O93" s="156"/>
      <c r="P93" s="144"/>
      <c r="Q93" s="144"/>
      <c r="R93" s="145"/>
      <c r="S93" s="145"/>
      <c r="T93" s="145"/>
      <c r="U93" s="145"/>
      <c r="V93" s="145"/>
      <c r="W93" s="145"/>
    </row>
    <row r="94" spans="1:39" ht="26.25" customHeight="1">
      <c r="C94" s="342" t="s">
        <v>152</v>
      </c>
      <c r="D94" s="343"/>
      <c r="E94" s="343"/>
      <c r="F94" s="343"/>
      <c r="G94" s="344"/>
      <c r="H94" s="345"/>
      <c r="I94" s="293"/>
      <c r="J94" s="293"/>
      <c r="K94" s="294"/>
      <c r="L94" s="5"/>
      <c r="M94" s="5"/>
      <c r="N94" s="144"/>
      <c r="O94" s="156"/>
      <c r="P94" s="144"/>
      <c r="Q94" s="144"/>
      <c r="R94" s="145"/>
      <c r="S94" s="145"/>
      <c r="T94" s="145"/>
      <c r="U94" s="145"/>
      <c r="V94" s="145"/>
      <c r="W94" s="145"/>
    </row>
    <row r="95" spans="1:39" ht="28.5" customHeight="1">
      <c r="C95" s="328" t="s">
        <v>153</v>
      </c>
      <c r="D95" s="329"/>
      <c r="E95" s="329"/>
      <c r="F95" s="329"/>
      <c r="G95" s="346"/>
      <c r="H95" s="345">
        <v>472858.2</v>
      </c>
      <c r="I95" s="293"/>
      <c r="J95" s="293"/>
      <c r="K95" s="294"/>
      <c r="L95" s="5"/>
      <c r="M95" s="5"/>
      <c r="N95" s="144"/>
      <c r="O95" s="156"/>
      <c r="P95" s="144"/>
      <c r="Q95" s="144"/>
      <c r="R95" s="145"/>
      <c r="S95" s="145"/>
      <c r="T95" s="145"/>
      <c r="U95" s="145"/>
      <c r="V95" s="145"/>
      <c r="W95" s="145"/>
    </row>
    <row r="96" spans="1:39" ht="12.75" customHeight="1" thickBot="1">
      <c r="C96" s="342" t="s">
        <v>154</v>
      </c>
      <c r="D96" s="343"/>
      <c r="E96" s="343"/>
      <c r="F96" s="343"/>
      <c r="G96" s="344"/>
      <c r="H96" s="345">
        <v>3458</v>
      </c>
      <c r="I96" s="293"/>
      <c r="J96" s="293"/>
      <c r="K96" s="294"/>
      <c r="L96" s="5"/>
      <c r="M96" s="5"/>
      <c r="N96" s="144"/>
      <c r="O96" s="156"/>
      <c r="P96" s="144"/>
      <c r="Q96" s="144"/>
      <c r="R96" s="145"/>
      <c r="S96" s="145"/>
      <c r="T96" s="145"/>
      <c r="U96" s="145"/>
      <c r="V96" s="145"/>
      <c r="W96" s="145"/>
    </row>
    <row r="97" spans="3:23" ht="14.1" customHeight="1" thickBot="1">
      <c r="C97" s="295" t="s">
        <v>21</v>
      </c>
      <c r="D97" s="296"/>
      <c r="E97" s="296"/>
      <c r="F97" s="296"/>
      <c r="G97" s="297"/>
      <c r="H97" s="298">
        <f>H98+H99+H100+H101+H102</f>
        <v>0</v>
      </c>
      <c r="I97" s="299"/>
      <c r="J97" s="299"/>
      <c r="K97" s="300"/>
      <c r="L97" s="5"/>
      <c r="M97" s="5"/>
      <c r="N97" s="144"/>
      <c r="O97" s="156"/>
      <c r="P97" s="144"/>
      <c r="Q97" s="144"/>
      <c r="R97" s="145"/>
      <c r="S97" s="145"/>
      <c r="T97" s="145"/>
      <c r="U97" s="145"/>
      <c r="V97" s="145"/>
      <c r="W97" s="145"/>
    </row>
    <row r="98" spans="3:23" ht="14.1" customHeight="1">
      <c r="C98" s="331" t="s">
        <v>155</v>
      </c>
      <c r="D98" s="332"/>
      <c r="E98" s="332"/>
      <c r="F98" s="332"/>
      <c r="G98" s="333"/>
      <c r="H98" s="340">
        <v>0</v>
      </c>
      <c r="I98" s="340"/>
      <c r="J98" s="340"/>
      <c r="K98" s="341"/>
      <c r="L98" s="5"/>
      <c r="M98" s="5"/>
      <c r="N98" s="144"/>
      <c r="O98" s="156"/>
      <c r="P98" s="144"/>
      <c r="Q98" s="144"/>
      <c r="R98" s="145"/>
      <c r="S98" s="145"/>
      <c r="T98" s="145"/>
      <c r="U98" s="145"/>
      <c r="V98" s="145"/>
      <c r="W98" s="145"/>
    </row>
    <row r="99" spans="3:23" ht="14.1" customHeight="1">
      <c r="C99" s="406" t="s">
        <v>156</v>
      </c>
      <c r="D99" s="407"/>
      <c r="E99" s="407"/>
      <c r="F99" s="407"/>
      <c r="G99" s="408"/>
      <c r="H99" s="293">
        <v>0</v>
      </c>
      <c r="I99" s="293"/>
      <c r="J99" s="293"/>
      <c r="K99" s="294"/>
      <c r="L99" s="5"/>
      <c r="M99" s="5"/>
      <c r="N99" s="144"/>
      <c r="O99" s="156"/>
      <c r="P99" s="144"/>
      <c r="Q99" s="144"/>
      <c r="R99" s="145"/>
      <c r="S99" s="145"/>
      <c r="T99" s="145"/>
      <c r="U99" s="145"/>
      <c r="V99" s="145"/>
      <c r="W99" s="145"/>
    </row>
    <row r="100" spans="3:23" ht="14.1" customHeight="1">
      <c r="C100" s="337" t="s">
        <v>157</v>
      </c>
      <c r="D100" s="338"/>
      <c r="E100" s="338"/>
      <c r="F100" s="338"/>
      <c r="G100" s="339"/>
      <c r="H100" s="293">
        <v>0</v>
      </c>
      <c r="I100" s="293"/>
      <c r="J100" s="293"/>
      <c r="K100" s="294"/>
      <c r="L100" s="5"/>
      <c r="M100" s="5"/>
      <c r="N100" s="144"/>
      <c r="O100" s="156"/>
      <c r="P100" s="144"/>
      <c r="Q100" s="144"/>
      <c r="R100" s="145"/>
      <c r="S100" s="145"/>
      <c r="T100" s="145"/>
      <c r="U100" s="145"/>
      <c r="V100" s="145"/>
      <c r="W100" s="145"/>
    </row>
    <row r="101" spans="3:23" ht="14.1" customHeight="1">
      <c r="C101" s="355" t="s">
        <v>158</v>
      </c>
      <c r="D101" s="356"/>
      <c r="E101" s="356"/>
      <c r="F101" s="356"/>
      <c r="G101" s="357"/>
      <c r="H101" s="293">
        <v>0</v>
      </c>
      <c r="I101" s="293"/>
      <c r="J101" s="293"/>
      <c r="K101" s="294"/>
      <c r="L101" s="5"/>
      <c r="M101" s="5"/>
      <c r="N101" s="144"/>
      <c r="O101" s="156"/>
      <c r="P101" s="144"/>
      <c r="Q101" s="144"/>
      <c r="R101" s="145"/>
      <c r="S101" s="145"/>
      <c r="T101" s="145"/>
      <c r="U101" s="145"/>
      <c r="V101" s="145"/>
      <c r="W101" s="145"/>
    </row>
    <row r="102" spans="3:23" ht="14.1" customHeight="1" thickBot="1">
      <c r="C102" s="328" t="s">
        <v>159</v>
      </c>
      <c r="D102" s="329"/>
      <c r="E102" s="329"/>
      <c r="F102" s="329"/>
      <c r="G102" s="330"/>
      <c r="H102" s="293">
        <v>0</v>
      </c>
      <c r="I102" s="293"/>
      <c r="J102" s="293"/>
      <c r="K102" s="294"/>
      <c r="L102" s="5"/>
      <c r="M102" s="5"/>
      <c r="N102" s="144"/>
      <c r="O102" s="156"/>
      <c r="P102" s="144"/>
      <c r="Q102" s="144"/>
      <c r="R102" s="145"/>
      <c r="S102" s="145"/>
      <c r="T102" s="145"/>
      <c r="U102" s="145"/>
      <c r="V102" s="145"/>
      <c r="W102" s="145"/>
    </row>
    <row r="103" spans="3:23" ht="14.1" customHeight="1" thickBot="1">
      <c r="C103" s="323" t="s">
        <v>22</v>
      </c>
      <c r="D103" s="324"/>
      <c r="E103" s="324"/>
      <c r="F103" s="324"/>
      <c r="G103" s="325"/>
      <c r="H103" s="326">
        <f>H97+H92</f>
        <v>9111941.1999999993</v>
      </c>
      <c r="I103" s="326"/>
      <c r="J103" s="326"/>
      <c r="K103" s="327"/>
      <c r="N103" s="144"/>
      <c r="O103" s="156"/>
      <c r="P103" s="144"/>
      <c r="Q103" s="144"/>
      <c r="R103" s="145"/>
      <c r="S103" s="145"/>
      <c r="T103" s="145"/>
      <c r="U103" s="145"/>
      <c r="V103" s="145"/>
      <c r="W103" s="145"/>
    </row>
    <row r="104" spans="3:23">
      <c r="C104" s="209"/>
      <c r="D104" s="209"/>
      <c r="E104" s="210"/>
      <c r="F104" s="209"/>
      <c r="G104" s="211"/>
      <c r="H104" s="209"/>
      <c r="I104" s="209"/>
      <c r="J104" s="209"/>
      <c r="K104" s="209"/>
    </row>
    <row r="107" spans="3:23" ht="15.75">
      <c r="E107" s="27"/>
    </row>
    <row r="109" spans="3:23" ht="12.75">
      <c r="D109" s="6"/>
      <c r="E109" s="6"/>
      <c r="F109" s="6"/>
      <c r="G109" s="6"/>
      <c r="H109" s="6"/>
      <c r="I109" s="6"/>
      <c r="J109" s="6"/>
      <c r="K109" s="6"/>
      <c r="L109" s="6"/>
      <c r="M109" s="6"/>
      <c r="N109" s="6"/>
      <c r="O109" s="6"/>
      <c r="P109" s="6"/>
      <c r="Q109" s="6"/>
      <c r="R109" s="6"/>
      <c r="S109" s="6"/>
      <c r="T109" s="6"/>
    </row>
    <row r="111" spans="3:23" ht="15.75">
      <c r="E111" s="27"/>
    </row>
  </sheetData>
  <mergeCells count="218">
    <mergeCell ref="N15:N16"/>
    <mergeCell ref="C79:C80"/>
    <mergeCell ref="D79:D80"/>
    <mergeCell ref="E79:E80"/>
    <mergeCell ref="F79:F80"/>
    <mergeCell ref="N79:N80"/>
    <mergeCell ref="F77:F78"/>
    <mergeCell ref="G69:G71"/>
    <mergeCell ref="F69:F72"/>
    <mergeCell ref="E50:E51"/>
    <mergeCell ref="N48:N49"/>
    <mergeCell ref="N50:N51"/>
    <mergeCell ref="C63:C64"/>
    <mergeCell ref="C56:G56"/>
    <mergeCell ref="C50:C51"/>
    <mergeCell ref="D50:D51"/>
    <mergeCell ref="C61:G61"/>
    <mergeCell ref="C69:C72"/>
    <mergeCell ref="D69:D72"/>
    <mergeCell ref="E69:E72"/>
    <mergeCell ref="B66:G66"/>
    <mergeCell ref="B67:Q67"/>
    <mergeCell ref="C68:Q68"/>
    <mergeCell ref="C57:Q57"/>
    <mergeCell ref="N63:N64"/>
    <mergeCell ref="A58:A60"/>
    <mergeCell ref="B58:B60"/>
    <mergeCell ref="C58:C60"/>
    <mergeCell ref="D58:D60"/>
    <mergeCell ref="A63:A64"/>
    <mergeCell ref="B63:B64"/>
    <mergeCell ref="D63:D64"/>
    <mergeCell ref="C62:Q62"/>
    <mergeCell ref="N58:N60"/>
    <mergeCell ref="E58:E60"/>
    <mergeCell ref="F58:F60"/>
    <mergeCell ref="A54:A55"/>
    <mergeCell ref="B54:B55"/>
    <mergeCell ref="C54:C55"/>
    <mergeCell ref="A52:A53"/>
    <mergeCell ref="B52:B53"/>
    <mergeCell ref="A50:A51"/>
    <mergeCell ref="B50:B51"/>
    <mergeCell ref="E63:E64"/>
    <mergeCell ref="F63:F64"/>
    <mergeCell ref="L1:Q1"/>
    <mergeCell ref="C99:G99"/>
    <mergeCell ref="A4:A6"/>
    <mergeCell ref="B4:B6"/>
    <mergeCell ref="C4:C6"/>
    <mergeCell ref="D4:D6"/>
    <mergeCell ref="E4:E6"/>
    <mergeCell ref="F30:F32"/>
    <mergeCell ref="N30:N32"/>
    <mergeCell ref="N33:N34"/>
    <mergeCell ref="F17:F18"/>
    <mergeCell ref="C17:C18"/>
    <mergeCell ref="D17:D18"/>
    <mergeCell ref="E23:E24"/>
    <mergeCell ref="F23:F24"/>
    <mergeCell ref="C25:G25"/>
    <mergeCell ref="E27:E29"/>
    <mergeCell ref="F27:F29"/>
    <mergeCell ref="N27:N29"/>
    <mergeCell ref="F50:F51"/>
    <mergeCell ref="F43:F45"/>
    <mergeCell ref="M4:M6"/>
    <mergeCell ref="N4:Q4"/>
    <mergeCell ref="A9:A13"/>
    <mergeCell ref="B9:B13"/>
    <mergeCell ref="C9:C13"/>
    <mergeCell ref="D9:D13"/>
    <mergeCell ref="F4:F6"/>
    <mergeCell ref="E9:E13"/>
    <mergeCell ref="F9:F13"/>
    <mergeCell ref="K5:K6"/>
    <mergeCell ref="H4:K4"/>
    <mergeCell ref="B7:Q7"/>
    <mergeCell ref="C8:Q8"/>
    <mergeCell ref="N5:N6"/>
    <mergeCell ref="O5:Q5"/>
    <mergeCell ref="L4:L6"/>
    <mergeCell ref="G4:G6"/>
    <mergeCell ref="H5:H6"/>
    <mergeCell ref="I5:J5"/>
    <mergeCell ref="A27:A29"/>
    <mergeCell ref="B27:B29"/>
    <mergeCell ref="C27:C29"/>
    <mergeCell ref="D27:D29"/>
    <mergeCell ref="F14:F16"/>
    <mergeCell ref="A35:A36"/>
    <mergeCell ref="B35:B36"/>
    <mergeCell ref="C35:C36"/>
    <mergeCell ref="A30:A32"/>
    <mergeCell ref="B30:B32"/>
    <mergeCell ref="C23:C24"/>
    <mergeCell ref="D23:D24"/>
    <mergeCell ref="E17:E18"/>
    <mergeCell ref="C30:C32"/>
    <mergeCell ref="D30:D32"/>
    <mergeCell ref="C14:C16"/>
    <mergeCell ref="D14:D16"/>
    <mergeCell ref="E14:E16"/>
    <mergeCell ref="C26:Q26"/>
    <mergeCell ref="E30:E32"/>
    <mergeCell ref="E35:E36"/>
    <mergeCell ref="F35:F36"/>
    <mergeCell ref="A33:A34"/>
    <mergeCell ref="D35:D36"/>
    <mergeCell ref="B33:B34"/>
    <mergeCell ref="A39:A40"/>
    <mergeCell ref="B39:B40"/>
    <mergeCell ref="C39:C40"/>
    <mergeCell ref="A37:A38"/>
    <mergeCell ref="B37:B38"/>
    <mergeCell ref="C37:C38"/>
    <mergeCell ref="C41:C42"/>
    <mergeCell ref="A48:A49"/>
    <mergeCell ref="B48:B49"/>
    <mergeCell ref="C48:C49"/>
    <mergeCell ref="A41:A42"/>
    <mergeCell ref="B41:B42"/>
    <mergeCell ref="A43:A45"/>
    <mergeCell ref="B43:B45"/>
    <mergeCell ref="C43:C45"/>
    <mergeCell ref="A46:A47"/>
    <mergeCell ref="B46:B47"/>
    <mergeCell ref="C46:C47"/>
    <mergeCell ref="D3:W3"/>
    <mergeCell ref="C103:G103"/>
    <mergeCell ref="H103:K103"/>
    <mergeCell ref="C102:G102"/>
    <mergeCell ref="C98:G98"/>
    <mergeCell ref="C97:G97"/>
    <mergeCell ref="H97:K97"/>
    <mergeCell ref="H91:K91"/>
    <mergeCell ref="H100:K100"/>
    <mergeCell ref="C100:G100"/>
    <mergeCell ref="H98:K98"/>
    <mergeCell ref="C96:G96"/>
    <mergeCell ref="H96:K96"/>
    <mergeCell ref="C95:G95"/>
    <mergeCell ref="H95:K95"/>
    <mergeCell ref="C83:G83"/>
    <mergeCell ref="B84:G84"/>
    <mergeCell ref="F90:M90"/>
    <mergeCell ref="C94:G94"/>
    <mergeCell ref="H94:K94"/>
    <mergeCell ref="C93:G93"/>
    <mergeCell ref="H93:K93"/>
    <mergeCell ref="C101:G101"/>
    <mergeCell ref="C81:C82"/>
    <mergeCell ref="D81:D82"/>
    <mergeCell ref="E81:E82"/>
    <mergeCell ref="F81:F82"/>
    <mergeCell ref="C65:G65"/>
    <mergeCell ref="H99:K99"/>
    <mergeCell ref="H102:K102"/>
    <mergeCell ref="H101:K101"/>
    <mergeCell ref="C92:G92"/>
    <mergeCell ref="H92:K92"/>
    <mergeCell ref="C91:G91"/>
    <mergeCell ref="B85:G85"/>
    <mergeCell ref="B75:Q75"/>
    <mergeCell ref="C76:Q76"/>
    <mergeCell ref="C73:G73"/>
    <mergeCell ref="B74:G74"/>
    <mergeCell ref="N85:Q85"/>
    <mergeCell ref="N81:N82"/>
    <mergeCell ref="N77:N78"/>
    <mergeCell ref="C77:C78"/>
    <mergeCell ref="D77:D78"/>
    <mergeCell ref="E77:E78"/>
    <mergeCell ref="C19:C20"/>
    <mergeCell ref="D19:D20"/>
    <mergeCell ref="E19:E20"/>
    <mergeCell ref="F19:F20"/>
    <mergeCell ref="C21:C22"/>
    <mergeCell ref="D21:D22"/>
    <mergeCell ref="E21:E22"/>
    <mergeCell ref="F21:F22"/>
    <mergeCell ref="C52:C53"/>
    <mergeCell ref="D37:D38"/>
    <mergeCell ref="F41:F42"/>
    <mergeCell ref="E39:E40"/>
    <mergeCell ref="F39:F40"/>
    <mergeCell ref="D41:D42"/>
    <mergeCell ref="D52:D53"/>
    <mergeCell ref="E52:E53"/>
    <mergeCell ref="F52:F53"/>
    <mergeCell ref="C33:C34"/>
    <mergeCell ref="D33:D34"/>
    <mergeCell ref="E33:E34"/>
    <mergeCell ref="D39:D40"/>
    <mergeCell ref="F37:F38"/>
    <mergeCell ref="F33:F34"/>
    <mergeCell ref="E37:E38"/>
    <mergeCell ref="N41:N42"/>
    <mergeCell ref="E41:E42"/>
    <mergeCell ref="F46:F47"/>
    <mergeCell ref="D43:D45"/>
    <mergeCell ref="E43:E45"/>
    <mergeCell ref="N17:N18"/>
    <mergeCell ref="N46:N47"/>
    <mergeCell ref="N44:N45"/>
    <mergeCell ref="N54:N55"/>
    <mergeCell ref="N39:N40"/>
    <mergeCell ref="N52:N53"/>
    <mergeCell ref="N37:N38"/>
    <mergeCell ref="N35:N36"/>
    <mergeCell ref="D46:D47"/>
    <mergeCell ref="D48:D49"/>
    <mergeCell ref="D54:D55"/>
    <mergeCell ref="E46:E47"/>
    <mergeCell ref="E48:E49"/>
    <mergeCell ref="F48:F49"/>
    <mergeCell ref="E54:E55"/>
    <mergeCell ref="F54:F55"/>
  </mergeCells>
  <phoneticPr fontId="1"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K188"/>
  <sheetViews>
    <sheetView workbookViewId="0">
      <selection activeCell="D1" sqref="D1"/>
    </sheetView>
  </sheetViews>
  <sheetFormatPr defaultRowHeight="11.25"/>
  <cols>
    <col min="1" max="1" width="2.7109375" style="1" customWidth="1"/>
    <col min="2" max="3" width="2.5703125" style="1" customWidth="1"/>
    <col min="4" max="4" width="26.5703125" style="1" customWidth="1"/>
    <col min="5" max="5" width="7.85546875" style="2" customWidth="1"/>
    <col min="6" max="6" width="4.42578125" style="1" customWidth="1"/>
    <col min="7" max="7" width="6" style="3" customWidth="1"/>
    <col min="8" max="8" width="8.85546875" style="1" customWidth="1"/>
    <col min="9" max="9" width="5.42578125" style="1" customWidth="1"/>
    <col min="10" max="10" width="6.5703125" style="1" customWidth="1"/>
    <col min="11" max="11" width="8.42578125" style="1" customWidth="1"/>
    <col min="12" max="12" width="10" style="1" customWidth="1"/>
    <col min="13" max="13" width="9" style="1" customWidth="1"/>
    <col min="14" max="14" width="22.140625" style="1" customWidth="1"/>
    <col min="15" max="15" width="3.140625" style="4" customWidth="1"/>
    <col min="16" max="16" width="2.85546875" style="1" customWidth="1"/>
    <col min="17" max="17" width="3" style="1" customWidth="1"/>
    <col min="18" max="16384" width="9.140625" style="5"/>
  </cols>
  <sheetData>
    <row r="1" spans="1:21" ht="76.5" customHeight="1">
      <c r="L1" s="869" t="s">
        <v>318</v>
      </c>
      <c r="M1" s="870"/>
      <c r="N1" s="870"/>
      <c r="O1" s="870"/>
      <c r="P1" s="870"/>
      <c r="Q1" s="870"/>
    </row>
    <row r="2" spans="1:21" ht="16.5" customHeight="1">
      <c r="A2" s="586" t="s">
        <v>454</v>
      </c>
      <c r="B2" s="1455"/>
      <c r="C2" s="1455"/>
      <c r="D2" s="1455"/>
      <c r="E2" s="587"/>
      <c r="F2" s="586"/>
      <c r="G2" s="588"/>
      <c r="H2" s="586"/>
      <c r="I2" s="586"/>
      <c r="J2" s="586"/>
      <c r="K2" s="586"/>
      <c r="L2" s="589"/>
      <c r="M2" s="590"/>
      <c r="N2" s="590"/>
      <c r="O2" s="453"/>
      <c r="P2" s="453"/>
      <c r="Q2" s="453"/>
      <c r="R2" s="1456"/>
    </row>
    <row r="3" spans="1:21" ht="12.75" customHeight="1" thickBot="1">
      <c r="A3" s="157"/>
      <c r="B3" s="1408"/>
      <c r="C3" s="1408"/>
      <c r="D3" s="454" t="s">
        <v>58</v>
      </c>
      <c r="E3" s="454"/>
      <c r="F3" s="454"/>
      <c r="G3" s="454"/>
      <c r="H3" s="454"/>
      <c r="I3" s="454"/>
      <c r="J3" s="454"/>
      <c r="K3" s="454"/>
      <c r="L3" s="454"/>
      <c r="M3" s="454"/>
      <c r="N3" s="454"/>
      <c r="O3" s="454"/>
      <c r="P3" s="454"/>
      <c r="Q3" s="454"/>
      <c r="R3" s="454"/>
      <c r="S3" s="454"/>
      <c r="T3" s="454"/>
      <c r="U3" s="454"/>
    </row>
    <row r="4" spans="1:21" ht="36.75" customHeight="1">
      <c r="A4" s="409" t="s">
        <v>0</v>
      </c>
      <c r="B4" s="412" t="s">
        <v>1</v>
      </c>
      <c r="C4" s="412" t="s">
        <v>2</v>
      </c>
      <c r="D4" s="415" t="s">
        <v>3</v>
      </c>
      <c r="E4" s="418" t="s">
        <v>4</v>
      </c>
      <c r="F4" s="380" t="s">
        <v>5</v>
      </c>
      <c r="G4" s="399" t="s">
        <v>6</v>
      </c>
      <c r="H4" s="334" t="s">
        <v>147</v>
      </c>
      <c r="I4" s="335"/>
      <c r="J4" s="335"/>
      <c r="K4" s="336"/>
      <c r="L4" s="396" t="s">
        <v>358</v>
      </c>
      <c r="M4" s="426" t="s">
        <v>359</v>
      </c>
      <c r="N4" s="429" t="s">
        <v>23</v>
      </c>
      <c r="O4" s="430"/>
      <c r="P4" s="430"/>
      <c r="Q4" s="431"/>
    </row>
    <row r="5" spans="1:21" ht="15" customHeight="1">
      <c r="A5" s="410"/>
      <c r="B5" s="413"/>
      <c r="C5" s="413"/>
      <c r="D5" s="416"/>
      <c r="E5" s="419"/>
      <c r="F5" s="381"/>
      <c r="G5" s="400"/>
      <c r="H5" s="402" t="s">
        <v>7</v>
      </c>
      <c r="I5" s="404" t="s">
        <v>8</v>
      </c>
      <c r="J5" s="404"/>
      <c r="K5" s="386" t="s">
        <v>9</v>
      </c>
      <c r="L5" s="397"/>
      <c r="M5" s="427"/>
      <c r="N5" s="392" t="s">
        <v>57</v>
      </c>
      <c r="O5" s="394" t="s">
        <v>10</v>
      </c>
      <c r="P5" s="394"/>
      <c r="Q5" s="395"/>
    </row>
    <row r="6" spans="1:21" ht="102" customHeight="1" thickBot="1">
      <c r="A6" s="411"/>
      <c r="B6" s="414"/>
      <c r="C6" s="414"/>
      <c r="D6" s="417"/>
      <c r="E6" s="420"/>
      <c r="F6" s="382"/>
      <c r="G6" s="401"/>
      <c r="H6" s="403"/>
      <c r="I6" s="241" t="s">
        <v>7</v>
      </c>
      <c r="J6" s="34" t="s">
        <v>11</v>
      </c>
      <c r="K6" s="387"/>
      <c r="L6" s="398"/>
      <c r="M6" s="428"/>
      <c r="N6" s="393"/>
      <c r="O6" s="7" t="s">
        <v>136</v>
      </c>
      <c r="P6" s="7" t="s">
        <v>142</v>
      </c>
      <c r="Q6" s="8" t="s">
        <v>145</v>
      </c>
    </row>
    <row r="7" spans="1:21" ht="14.25" customHeight="1" thickBot="1">
      <c r="A7" s="49" t="s">
        <v>12</v>
      </c>
      <c r="B7" s="388" t="s">
        <v>455</v>
      </c>
      <c r="C7" s="388"/>
      <c r="D7" s="388"/>
      <c r="E7" s="388"/>
      <c r="F7" s="388"/>
      <c r="G7" s="388"/>
      <c r="H7" s="388"/>
      <c r="I7" s="388"/>
      <c r="J7" s="388"/>
      <c r="K7" s="388"/>
      <c r="L7" s="388"/>
      <c r="M7" s="388"/>
      <c r="N7" s="388"/>
      <c r="O7" s="388"/>
      <c r="P7" s="388"/>
      <c r="Q7" s="389"/>
    </row>
    <row r="8" spans="1:21" ht="14.25" customHeight="1" thickBot="1">
      <c r="A8" s="50" t="s">
        <v>12</v>
      </c>
      <c r="B8" s="51" t="s">
        <v>12</v>
      </c>
      <c r="C8" s="390" t="s">
        <v>456</v>
      </c>
      <c r="D8" s="390"/>
      <c r="E8" s="390"/>
      <c r="F8" s="390"/>
      <c r="G8" s="390"/>
      <c r="H8" s="390"/>
      <c r="I8" s="390"/>
      <c r="J8" s="390"/>
      <c r="K8" s="390"/>
      <c r="L8" s="390"/>
      <c r="M8" s="390"/>
      <c r="N8" s="390"/>
      <c r="O8" s="390"/>
      <c r="P8" s="390"/>
      <c r="Q8" s="391"/>
    </row>
    <row r="9" spans="1:21" ht="39.75" customHeight="1">
      <c r="A9" s="432" t="s">
        <v>12</v>
      </c>
      <c r="B9" s="373" t="s">
        <v>12</v>
      </c>
      <c r="C9" s="285" t="s">
        <v>12</v>
      </c>
      <c r="D9" s="377" t="s">
        <v>457</v>
      </c>
      <c r="E9" s="263" t="s">
        <v>90</v>
      </c>
      <c r="F9" s="383" t="s">
        <v>389</v>
      </c>
      <c r="G9" s="91" t="s">
        <v>62</v>
      </c>
      <c r="H9" s="1457">
        <v>2067820</v>
      </c>
      <c r="I9" s="1458">
        <v>0</v>
      </c>
      <c r="J9" s="1458"/>
      <c r="K9" s="1458">
        <v>0</v>
      </c>
      <c r="L9" s="462">
        <v>1570000</v>
      </c>
      <c r="M9" s="461">
        <v>1570000</v>
      </c>
      <c r="N9" s="1459" t="s">
        <v>458</v>
      </c>
      <c r="O9" s="1370" t="s">
        <v>105</v>
      </c>
      <c r="P9" s="1370" t="s">
        <v>105</v>
      </c>
      <c r="Q9" s="1371" t="s">
        <v>105</v>
      </c>
    </row>
    <row r="10" spans="1:21" ht="27" customHeight="1">
      <c r="A10" s="694"/>
      <c r="B10" s="948"/>
      <c r="C10" s="364"/>
      <c r="D10" s="378"/>
      <c r="E10" s="447"/>
      <c r="F10" s="365"/>
      <c r="G10" s="1435"/>
      <c r="H10" s="1460"/>
      <c r="I10" s="1461"/>
      <c r="J10" s="1461"/>
      <c r="K10" s="1461"/>
      <c r="L10" s="1462"/>
      <c r="M10" s="1463"/>
      <c r="N10" s="1464" t="s">
        <v>459</v>
      </c>
      <c r="O10" s="1465" t="s">
        <v>105</v>
      </c>
      <c r="P10" s="1465" t="s">
        <v>105</v>
      </c>
      <c r="Q10" s="1466" t="s">
        <v>105</v>
      </c>
    </row>
    <row r="11" spans="1:21" ht="15" customHeight="1" thickBot="1">
      <c r="A11" s="434"/>
      <c r="B11" s="375"/>
      <c r="C11" s="286"/>
      <c r="D11" s="379"/>
      <c r="E11" s="264"/>
      <c r="F11" s="385"/>
      <c r="G11" s="9" t="s">
        <v>13</v>
      </c>
      <c r="H11" s="1467">
        <f t="shared" ref="H11:M11" si="0">SUM(H9:H10)</f>
        <v>2067820</v>
      </c>
      <c r="I11" s="1467">
        <f t="shared" si="0"/>
        <v>0</v>
      </c>
      <c r="J11" s="1467">
        <f t="shared" si="0"/>
        <v>0</v>
      </c>
      <c r="K11" s="1467">
        <f t="shared" si="0"/>
        <v>0</v>
      </c>
      <c r="L11" s="1467">
        <f t="shared" si="0"/>
        <v>1570000</v>
      </c>
      <c r="M11" s="1467">
        <f t="shared" si="0"/>
        <v>1570000</v>
      </c>
      <c r="N11" s="1468" t="s">
        <v>460</v>
      </c>
      <c r="O11" s="1469"/>
      <c r="P11" s="1469"/>
      <c r="Q11" s="1470"/>
    </row>
    <row r="12" spans="1:21" ht="14.25" customHeight="1">
      <c r="A12" s="21" t="s">
        <v>12</v>
      </c>
      <c r="B12" s="22" t="s">
        <v>12</v>
      </c>
      <c r="C12" s="279" t="s">
        <v>64</v>
      </c>
      <c r="D12" s="1471" t="s">
        <v>461</v>
      </c>
      <c r="E12" s="263" t="s">
        <v>90</v>
      </c>
      <c r="F12" s="283" t="s">
        <v>389</v>
      </c>
      <c r="G12" s="14" t="s">
        <v>62</v>
      </c>
      <c r="H12" s="620">
        <v>32000</v>
      </c>
      <c r="I12" s="690">
        <v>0</v>
      </c>
      <c r="J12" s="690"/>
      <c r="K12" s="690">
        <v>0</v>
      </c>
      <c r="L12" s="691">
        <v>32000</v>
      </c>
      <c r="M12" s="1472">
        <v>36000</v>
      </c>
      <c r="N12" s="1473" t="s">
        <v>462</v>
      </c>
      <c r="O12" s="593">
        <v>16</v>
      </c>
      <c r="P12" s="593">
        <v>16</v>
      </c>
      <c r="Q12" s="594">
        <v>18</v>
      </c>
    </row>
    <row r="13" spans="1:21" ht="15" customHeight="1">
      <c r="A13" s="52"/>
      <c r="B13" s="53"/>
      <c r="C13" s="364"/>
      <c r="D13" s="1474"/>
      <c r="E13" s="269"/>
      <c r="F13" s="365"/>
      <c r="G13" s="223" t="s">
        <v>62</v>
      </c>
      <c r="H13" s="1475">
        <v>17300</v>
      </c>
      <c r="I13" s="1476"/>
      <c r="J13" s="1476"/>
      <c r="K13" s="1476"/>
      <c r="L13" s="1477">
        <v>17300</v>
      </c>
      <c r="M13" s="1478">
        <v>17300</v>
      </c>
      <c r="N13" s="1479" t="s">
        <v>463</v>
      </c>
      <c r="O13" s="478" t="s">
        <v>105</v>
      </c>
      <c r="P13" s="478" t="s">
        <v>105</v>
      </c>
      <c r="Q13" s="479" t="s">
        <v>105</v>
      </c>
    </row>
    <row r="14" spans="1:21" ht="23.25" customHeight="1" thickBot="1">
      <c r="A14" s="1480"/>
      <c r="B14" s="1481"/>
      <c r="C14" s="280"/>
      <c r="D14" s="1482"/>
      <c r="E14" s="264"/>
      <c r="F14" s="284"/>
      <c r="G14" s="1483" t="s">
        <v>13</v>
      </c>
      <c r="H14" s="1484">
        <f>H12+H13</f>
        <v>49300</v>
      </c>
      <c r="I14" s="1484">
        <f t="shared" ref="I14:M14" si="1">I12+I13</f>
        <v>0</v>
      </c>
      <c r="J14" s="1484">
        <f t="shared" si="1"/>
        <v>0</v>
      </c>
      <c r="K14" s="1484">
        <f t="shared" si="1"/>
        <v>0</v>
      </c>
      <c r="L14" s="1484">
        <f t="shared" si="1"/>
        <v>49300</v>
      </c>
      <c r="M14" s="1484">
        <f t="shared" si="1"/>
        <v>53300</v>
      </c>
      <c r="N14" s="319"/>
      <c r="O14" s="1485"/>
      <c r="P14" s="1485"/>
      <c r="Q14" s="1486"/>
    </row>
    <row r="15" spans="1:21" ht="24" customHeight="1">
      <c r="A15" s="21" t="s">
        <v>12</v>
      </c>
      <c r="B15" s="22" t="s">
        <v>12</v>
      </c>
      <c r="C15" s="279" t="s">
        <v>65</v>
      </c>
      <c r="D15" s="1471" t="s">
        <v>464</v>
      </c>
      <c r="E15" s="263" t="s">
        <v>90</v>
      </c>
      <c r="F15" s="283" t="s">
        <v>389</v>
      </c>
      <c r="G15" s="14" t="s">
        <v>62</v>
      </c>
      <c r="H15" s="620">
        <v>0</v>
      </c>
      <c r="I15" s="690">
        <v>0</v>
      </c>
      <c r="J15" s="690"/>
      <c r="K15" s="690">
        <v>0</v>
      </c>
      <c r="L15" s="462">
        <v>8800</v>
      </c>
      <c r="M15" s="461">
        <v>9000</v>
      </c>
      <c r="N15" s="1487" t="s">
        <v>465</v>
      </c>
      <c r="O15" s="228"/>
      <c r="P15" s="228"/>
      <c r="Q15" s="1488"/>
    </row>
    <row r="16" spans="1:21" ht="17.25" customHeight="1" thickBot="1">
      <c r="A16" s="1480"/>
      <c r="B16" s="1481"/>
      <c r="C16" s="280"/>
      <c r="D16" s="1482"/>
      <c r="E16" s="264"/>
      <c r="F16" s="284"/>
      <c r="G16" s="1483" t="s">
        <v>13</v>
      </c>
      <c r="H16" s="1467">
        <f t="shared" ref="H16:M16" si="2">H15</f>
        <v>0</v>
      </c>
      <c r="I16" s="1467">
        <f t="shared" si="2"/>
        <v>0</v>
      </c>
      <c r="J16" s="1467">
        <f t="shared" si="2"/>
        <v>0</v>
      </c>
      <c r="K16" s="1467">
        <f t="shared" si="2"/>
        <v>0</v>
      </c>
      <c r="L16" s="1467">
        <f t="shared" si="2"/>
        <v>8800</v>
      </c>
      <c r="M16" s="1467">
        <f t="shared" si="2"/>
        <v>9000</v>
      </c>
      <c r="N16" s="1489"/>
      <c r="O16" s="1490"/>
      <c r="P16" s="619"/>
      <c r="Q16" s="1491"/>
    </row>
    <row r="17" spans="1:17" ht="38.25" customHeight="1">
      <c r="A17" s="21" t="s">
        <v>12</v>
      </c>
      <c r="B17" s="22" t="s">
        <v>12</v>
      </c>
      <c r="C17" s="279" t="s">
        <v>66</v>
      </c>
      <c r="D17" s="1471" t="s">
        <v>466</v>
      </c>
      <c r="E17" s="263" t="s">
        <v>90</v>
      </c>
      <c r="F17" s="283" t="s">
        <v>389</v>
      </c>
      <c r="G17" s="1492"/>
      <c r="H17" s="1493"/>
      <c r="I17" s="1494"/>
      <c r="J17" s="1495"/>
      <c r="K17" s="1493"/>
      <c r="L17" s="1496"/>
      <c r="M17" s="1493">
        <v>47787</v>
      </c>
      <c r="N17" s="1497" t="s">
        <v>467</v>
      </c>
      <c r="O17" s="228"/>
      <c r="P17" s="228"/>
      <c r="Q17" s="1498" t="s">
        <v>105</v>
      </c>
    </row>
    <row r="18" spans="1:17" ht="15.75" customHeight="1" thickBot="1">
      <c r="A18" s="52"/>
      <c r="B18" s="53"/>
      <c r="C18" s="364"/>
      <c r="D18" s="1474"/>
      <c r="E18" s="447"/>
      <c r="F18" s="365"/>
      <c r="G18" s="892" t="s">
        <v>62</v>
      </c>
      <c r="H18" s="1499"/>
      <c r="I18" s="1500"/>
      <c r="J18" s="1501"/>
      <c r="K18" s="1499"/>
      <c r="L18" s="1500"/>
      <c r="M18" s="1499">
        <v>54449</v>
      </c>
      <c r="N18" s="1502" t="s">
        <v>468</v>
      </c>
      <c r="O18" s="237"/>
      <c r="P18" s="237"/>
      <c r="Q18" s="1503" t="s">
        <v>105</v>
      </c>
    </row>
    <row r="19" spans="1:17" ht="14.25" customHeight="1" thickBot="1">
      <c r="A19" s="1480"/>
      <c r="B19" s="1481"/>
      <c r="C19" s="280"/>
      <c r="D19" s="1482"/>
      <c r="E19" s="264"/>
      <c r="F19" s="284"/>
      <c r="G19" s="1504" t="s">
        <v>13</v>
      </c>
      <c r="H19" s="1505">
        <f>H17</f>
        <v>0</v>
      </c>
      <c r="I19" s="1506">
        <f>I17</f>
        <v>0</v>
      </c>
      <c r="J19" s="1506"/>
      <c r="K19" s="1506">
        <f>K17</f>
        <v>0</v>
      </c>
      <c r="L19" s="1507">
        <f>SUM(L17:L18)</f>
        <v>0</v>
      </c>
      <c r="M19" s="1507">
        <f>SUM(M17:M18)</f>
        <v>102236</v>
      </c>
      <c r="N19" s="619"/>
      <c r="O19" s="1490"/>
      <c r="P19" s="1490"/>
      <c r="Q19" s="1486"/>
    </row>
    <row r="20" spans="1:17" ht="21" customHeight="1" thickBot="1">
      <c r="A20" s="50" t="s">
        <v>12</v>
      </c>
      <c r="B20" s="97" t="s">
        <v>12</v>
      </c>
      <c r="C20" s="289" t="s">
        <v>15</v>
      </c>
      <c r="D20" s="290"/>
      <c r="E20" s="290"/>
      <c r="F20" s="290"/>
      <c r="G20" s="292"/>
      <c r="H20" s="206">
        <f>H11+H14+H16+H19</f>
        <v>2117120</v>
      </c>
      <c r="I20" s="206">
        <f t="shared" ref="I20:M20" si="3">I11+I14+I16+I19</f>
        <v>0</v>
      </c>
      <c r="J20" s="206">
        <f t="shared" si="3"/>
        <v>0</v>
      </c>
      <c r="K20" s="206">
        <f t="shared" si="3"/>
        <v>0</v>
      </c>
      <c r="L20" s="206">
        <f t="shared" si="3"/>
        <v>1628100</v>
      </c>
      <c r="M20" s="206">
        <f t="shared" si="3"/>
        <v>1734536</v>
      </c>
      <c r="N20" s="98"/>
      <c r="O20" s="1508"/>
      <c r="P20" s="1508"/>
      <c r="Q20" s="1509"/>
    </row>
    <row r="21" spans="1:17" ht="16.5" customHeight="1" thickBot="1">
      <c r="A21" s="50" t="s">
        <v>12</v>
      </c>
      <c r="B21" s="51" t="s">
        <v>14</v>
      </c>
      <c r="C21" s="369" t="s">
        <v>469</v>
      </c>
      <c r="D21" s="370"/>
      <c r="E21" s="371"/>
      <c r="F21" s="371"/>
      <c r="G21" s="370"/>
      <c r="H21" s="370"/>
      <c r="I21" s="370"/>
      <c r="J21" s="370"/>
      <c r="K21" s="370"/>
      <c r="L21" s="370"/>
      <c r="M21" s="370"/>
      <c r="N21" s="370"/>
      <c r="O21" s="370"/>
      <c r="P21" s="370"/>
      <c r="Q21" s="372"/>
    </row>
    <row r="22" spans="1:17" ht="55.5" customHeight="1">
      <c r="A22" s="1510" t="s">
        <v>12</v>
      </c>
      <c r="B22" s="1511" t="s">
        <v>14</v>
      </c>
      <c r="C22" s="1511" t="s">
        <v>12</v>
      </c>
      <c r="D22" s="266" t="s">
        <v>470</v>
      </c>
      <c r="E22" s="737" t="s">
        <v>90</v>
      </c>
      <c r="F22" s="1512" t="s">
        <v>471</v>
      </c>
      <c r="G22" s="99" t="s">
        <v>472</v>
      </c>
      <c r="H22" s="100">
        <v>0</v>
      </c>
      <c r="I22" s="59"/>
      <c r="J22" s="101"/>
      <c r="K22" s="102">
        <v>0</v>
      </c>
      <c r="L22" s="126">
        <v>0</v>
      </c>
      <c r="M22" s="61">
        <v>0</v>
      </c>
      <c r="N22" s="1513" t="s">
        <v>473</v>
      </c>
      <c r="O22" s="1514" t="s">
        <v>105</v>
      </c>
      <c r="P22" s="1514"/>
      <c r="Q22" s="1515"/>
    </row>
    <row r="23" spans="1:17" ht="15.75" customHeight="1" thickBot="1">
      <c r="A23" s="1516"/>
      <c r="B23" s="1517"/>
      <c r="C23" s="1517"/>
      <c r="D23" s="268"/>
      <c r="E23" s="743"/>
      <c r="F23" s="743"/>
      <c r="G23" s="1518" t="s">
        <v>13</v>
      </c>
      <c r="H23" s="1519">
        <f>H22*1</f>
        <v>0</v>
      </c>
      <c r="I23" s="1519">
        <f t="shared" ref="I23:M23" si="4">I22*1</f>
        <v>0</v>
      </c>
      <c r="J23" s="1519">
        <f t="shared" si="4"/>
        <v>0</v>
      </c>
      <c r="K23" s="1519">
        <f t="shared" si="4"/>
        <v>0</v>
      </c>
      <c r="L23" s="1519">
        <f t="shared" si="4"/>
        <v>0</v>
      </c>
      <c r="M23" s="1519">
        <f t="shared" si="4"/>
        <v>0</v>
      </c>
      <c r="N23" s="542"/>
      <c r="O23" s="123"/>
      <c r="P23" s="123"/>
      <c r="Q23" s="124"/>
    </row>
    <row r="24" spans="1:17" ht="27" customHeight="1">
      <c r="A24" s="360" t="s">
        <v>12</v>
      </c>
      <c r="B24" s="358" t="s">
        <v>14</v>
      </c>
      <c r="C24" s="285" t="s">
        <v>14</v>
      </c>
      <c r="D24" s="266" t="s">
        <v>474</v>
      </c>
      <c r="E24" s="263" t="s">
        <v>90</v>
      </c>
      <c r="F24" s="265" t="s">
        <v>389</v>
      </c>
      <c r="G24" s="99" t="s">
        <v>62</v>
      </c>
      <c r="H24" s="100">
        <v>182161</v>
      </c>
      <c r="I24" s="59"/>
      <c r="J24" s="101"/>
      <c r="K24" s="102"/>
      <c r="L24" s="103">
        <v>183000</v>
      </c>
      <c r="M24" s="61">
        <v>183000</v>
      </c>
      <c r="N24" s="261"/>
      <c r="O24" s="84"/>
      <c r="P24" s="85"/>
      <c r="Q24" s="125"/>
    </row>
    <row r="25" spans="1:17" ht="23.25" customHeight="1" thickBot="1">
      <c r="A25" s="361"/>
      <c r="B25" s="359"/>
      <c r="C25" s="286"/>
      <c r="D25" s="268"/>
      <c r="E25" s="264"/>
      <c r="F25" s="264"/>
      <c r="G25" s="114" t="s">
        <v>13</v>
      </c>
      <c r="H25" s="115">
        <f>H24</f>
        <v>182161</v>
      </c>
      <c r="I25" s="115">
        <f t="shared" ref="I25:M25" si="5">I24</f>
        <v>0</v>
      </c>
      <c r="J25" s="115">
        <f t="shared" si="5"/>
        <v>0</v>
      </c>
      <c r="K25" s="115">
        <f t="shared" si="5"/>
        <v>0</v>
      </c>
      <c r="L25" s="115">
        <f t="shared" si="5"/>
        <v>183000</v>
      </c>
      <c r="M25" s="115">
        <f t="shared" si="5"/>
        <v>183000</v>
      </c>
      <c r="N25" s="262"/>
      <c r="O25" s="87"/>
      <c r="P25" s="87"/>
      <c r="Q25" s="88"/>
    </row>
    <row r="26" spans="1:17" ht="17.25" customHeight="1">
      <c r="A26" s="1510" t="s">
        <v>12</v>
      </c>
      <c r="B26" s="1511" t="s">
        <v>14</v>
      </c>
      <c r="C26" s="1511" t="s">
        <v>59</v>
      </c>
      <c r="D26" s="266" t="s">
        <v>475</v>
      </c>
      <c r="E26" s="737" t="s">
        <v>90</v>
      </c>
      <c r="F26" s="1512" t="s">
        <v>471</v>
      </c>
      <c r="G26" s="99" t="s">
        <v>472</v>
      </c>
      <c r="H26" s="945">
        <v>2288563</v>
      </c>
      <c r="I26" s="59"/>
      <c r="J26" s="101"/>
      <c r="K26" s="60">
        <v>2288563</v>
      </c>
      <c r="L26" s="102">
        <v>543038</v>
      </c>
      <c r="M26" s="945">
        <v>913751</v>
      </c>
      <c r="N26" s="1520" t="s">
        <v>476</v>
      </c>
      <c r="O26" s="1521" t="s">
        <v>105</v>
      </c>
      <c r="P26" s="85"/>
      <c r="Q26" s="1522"/>
    </row>
    <row r="27" spans="1:17" ht="26.25" customHeight="1">
      <c r="A27" s="1523"/>
      <c r="B27" s="1524"/>
      <c r="C27" s="1524"/>
      <c r="D27" s="267"/>
      <c r="E27" s="740"/>
      <c r="F27" s="1525"/>
      <c r="G27" s="725" t="s">
        <v>477</v>
      </c>
      <c r="H27" s="917">
        <v>500000</v>
      </c>
      <c r="I27" s="497"/>
      <c r="J27" s="652"/>
      <c r="K27" s="1526">
        <v>500000</v>
      </c>
      <c r="L27" s="499"/>
      <c r="M27" s="917"/>
      <c r="N27" s="1527"/>
      <c r="O27" s="1528"/>
      <c r="P27" s="112"/>
      <c r="Q27" s="1529"/>
    </row>
    <row r="28" spans="1:17" ht="22.5" customHeight="1">
      <c r="A28" s="1523"/>
      <c r="B28" s="1524"/>
      <c r="C28" s="1524"/>
      <c r="D28" s="267"/>
      <c r="E28" s="1530"/>
      <c r="F28" s="1531"/>
      <c r="G28" s="121"/>
      <c r="H28" s="918"/>
      <c r="I28" s="1532"/>
      <c r="J28" s="1532"/>
      <c r="K28" s="1533"/>
      <c r="L28" s="1534"/>
      <c r="M28" s="918"/>
      <c r="N28" s="1527"/>
      <c r="O28" s="1535"/>
      <c r="P28" s="502"/>
      <c r="Q28" s="1529"/>
    </row>
    <row r="29" spans="1:17" ht="20.25" customHeight="1">
      <c r="A29" s="1523"/>
      <c r="B29" s="1524"/>
      <c r="C29" s="1524"/>
      <c r="D29" s="267"/>
      <c r="E29" s="1530"/>
      <c r="F29" s="1530"/>
      <c r="G29" s="121"/>
      <c r="H29" s="918"/>
      <c r="I29" s="1536"/>
      <c r="J29" s="1536"/>
      <c r="K29" s="188"/>
      <c r="L29" s="1351"/>
      <c r="M29" s="918"/>
      <c r="N29" s="1527"/>
      <c r="O29" s="1535"/>
      <c r="P29" s="502"/>
      <c r="Q29" s="1529" t="s">
        <v>105</v>
      </c>
    </row>
    <row r="30" spans="1:17" ht="141" customHeight="1" thickBot="1">
      <c r="A30" s="1516"/>
      <c r="B30" s="1517"/>
      <c r="C30" s="1517"/>
      <c r="D30" s="268"/>
      <c r="E30" s="743"/>
      <c r="F30" s="743"/>
      <c r="G30" s="1518" t="s">
        <v>13</v>
      </c>
      <c r="H30" s="1537">
        <f>H26+H28+H27+H29</f>
        <v>2788563</v>
      </c>
      <c r="I30" s="1537">
        <f t="shared" ref="I30:K30" si="6">I26+I28+I27+I29</f>
        <v>0</v>
      </c>
      <c r="J30" s="1537">
        <f t="shared" si="6"/>
        <v>0</v>
      </c>
      <c r="K30" s="1537">
        <f t="shared" si="6"/>
        <v>2788563</v>
      </c>
      <c r="L30" s="1537">
        <f t="shared" ref="L30:M30" si="7">L26+L28+L27</f>
        <v>543038</v>
      </c>
      <c r="M30" s="1537">
        <f t="shared" si="7"/>
        <v>913751</v>
      </c>
      <c r="N30" s="1538"/>
      <c r="O30" s="1539" t="s">
        <v>478</v>
      </c>
      <c r="P30" s="1539" t="s">
        <v>105</v>
      </c>
      <c r="Q30" s="1540"/>
    </row>
    <row r="31" spans="1:17" ht="22.5" customHeight="1">
      <c r="A31" s="360" t="s">
        <v>12</v>
      </c>
      <c r="B31" s="358" t="s">
        <v>14</v>
      </c>
      <c r="C31" s="285" t="s">
        <v>60</v>
      </c>
      <c r="D31" s="266" t="s">
        <v>479</v>
      </c>
      <c r="E31" s="263" t="s">
        <v>90</v>
      </c>
      <c r="F31" s="265" t="s">
        <v>389</v>
      </c>
      <c r="G31" s="99" t="s">
        <v>62</v>
      </c>
      <c r="H31" s="100">
        <v>103000</v>
      </c>
      <c r="I31" s="59"/>
      <c r="J31" s="101"/>
      <c r="K31" s="102">
        <v>0</v>
      </c>
      <c r="L31" s="103">
        <v>100000</v>
      </c>
      <c r="M31" s="945">
        <v>100000</v>
      </c>
      <c r="N31" s="1541" t="s">
        <v>480</v>
      </c>
      <c r="O31" s="1542" t="s">
        <v>105</v>
      </c>
      <c r="P31" s="1542" t="s">
        <v>105</v>
      </c>
      <c r="Q31" s="1543" t="s">
        <v>105</v>
      </c>
    </row>
    <row r="32" spans="1:17" ht="31.5" customHeight="1">
      <c r="A32" s="362"/>
      <c r="B32" s="363"/>
      <c r="C32" s="364"/>
      <c r="D32" s="267"/>
      <c r="E32" s="269"/>
      <c r="F32" s="421"/>
      <c r="G32" s="121" t="s">
        <v>472</v>
      </c>
      <c r="H32" s="106">
        <v>186155</v>
      </c>
      <c r="I32" s="107"/>
      <c r="J32" s="108"/>
      <c r="K32" s="109">
        <v>0</v>
      </c>
      <c r="L32" s="110">
        <v>145000</v>
      </c>
      <c r="M32" s="918">
        <v>145000</v>
      </c>
      <c r="N32" s="1544" t="s">
        <v>481</v>
      </c>
      <c r="O32" s="1545" t="s">
        <v>105</v>
      </c>
      <c r="P32" s="1545" t="s">
        <v>105</v>
      </c>
      <c r="Q32" s="1546" t="s">
        <v>105</v>
      </c>
    </row>
    <row r="33" spans="1:17" ht="97.5" customHeight="1" thickBot="1">
      <c r="A33" s="361"/>
      <c r="B33" s="359"/>
      <c r="C33" s="286"/>
      <c r="D33" s="268"/>
      <c r="E33" s="264"/>
      <c r="F33" s="264"/>
      <c r="G33" s="114" t="s">
        <v>13</v>
      </c>
      <c r="H33" s="115">
        <f>H31+H32</f>
        <v>289155</v>
      </c>
      <c r="I33" s="115">
        <f t="shared" ref="I33:M33" si="8">I31+I32</f>
        <v>0</v>
      </c>
      <c r="J33" s="115">
        <f t="shared" si="8"/>
        <v>0</v>
      </c>
      <c r="K33" s="115">
        <f t="shared" si="8"/>
        <v>0</v>
      </c>
      <c r="L33" s="115">
        <f t="shared" si="8"/>
        <v>245000</v>
      </c>
      <c r="M33" s="115">
        <f t="shared" si="8"/>
        <v>245000</v>
      </c>
      <c r="N33" s="1547" t="s">
        <v>482</v>
      </c>
      <c r="O33" s="1548"/>
      <c r="P33" s="1548"/>
      <c r="Q33" s="1549" t="s">
        <v>105</v>
      </c>
    </row>
    <row r="34" spans="1:17" ht="12.75" customHeight="1">
      <c r="A34" s="360" t="s">
        <v>12</v>
      </c>
      <c r="B34" s="358" t="s">
        <v>14</v>
      </c>
      <c r="C34" s="285" t="s">
        <v>65</v>
      </c>
      <c r="D34" s="266" t="s">
        <v>483</v>
      </c>
      <c r="E34" s="263" t="s">
        <v>90</v>
      </c>
      <c r="F34" s="265" t="s">
        <v>389</v>
      </c>
      <c r="G34" s="99" t="s">
        <v>472</v>
      </c>
      <c r="H34" s="100">
        <v>0</v>
      </c>
      <c r="I34" s="59"/>
      <c r="J34" s="101"/>
      <c r="K34" s="102">
        <v>0</v>
      </c>
      <c r="L34" s="103">
        <v>724050</v>
      </c>
      <c r="M34" s="61">
        <v>724050</v>
      </c>
      <c r="N34" s="1550" t="s">
        <v>484</v>
      </c>
      <c r="O34" s="915"/>
      <c r="P34" s="915"/>
      <c r="Q34" s="1551"/>
    </row>
    <row r="35" spans="1:17" ht="12.75" customHeight="1" thickBot="1">
      <c r="A35" s="362"/>
      <c r="B35" s="363"/>
      <c r="C35" s="364"/>
      <c r="D35" s="267"/>
      <c r="E35" s="269"/>
      <c r="F35" s="421"/>
      <c r="G35" s="121" t="s">
        <v>91</v>
      </c>
      <c r="H35" s="106"/>
      <c r="I35" s="107"/>
      <c r="J35" s="108"/>
      <c r="K35" s="109"/>
      <c r="L35" s="110">
        <v>0</v>
      </c>
      <c r="M35" s="111"/>
      <c r="N35" s="1324"/>
      <c r="O35" s="915"/>
      <c r="P35" s="915"/>
      <c r="Q35" s="1551"/>
    </row>
    <row r="36" spans="1:17" ht="23.25" customHeight="1" thickBot="1">
      <c r="A36" s="361"/>
      <c r="B36" s="359"/>
      <c r="C36" s="286"/>
      <c r="D36" s="268"/>
      <c r="E36" s="264"/>
      <c r="F36" s="264"/>
      <c r="G36" s="114" t="s">
        <v>13</v>
      </c>
      <c r="H36" s="119">
        <f>H34+H35</f>
        <v>0</v>
      </c>
      <c r="I36" s="116">
        <f>I34+I35</f>
        <v>0</v>
      </c>
      <c r="J36" s="116">
        <f>J34+J35</f>
        <v>0</v>
      </c>
      <c r="K36" s="118">
        <f>K34+K35</f>
        <v>0</v>
      </c>
      <c r="L36" s="120">
        <f>L34+L35</f>
        <v>724050</v>
      </c>
      <c r="M36" s="122">
        <f>M34</f>
        <v>724050</v>
      </c>
      <c r="N36" s="275"/>
      <c r="O36" s="123"/>
      <c r="P36" s="123"/>
      <c r="Q36" s="124"/>
    </row>
    <row r="37" spans="1:17" ht="12.75" customHeight="1">
      <c r="A37" s="360" t="s">
        <v>12</v>
      </c>
      <c r="B37" s="358" t="s">
        <v>14</v>
      </c>
      <c r="C37" s="285" t="s">
        <v>66</v>
      </c>
      <c r="D37" s="1552" t="s">
        <v>485</v>
      </c>
      <c r="E37" s="263" t="s">
        <v>90</v>
      </c>
      <c r="F37" s="1553" t="s">
        <v>389</v>
      </c>
      <c r="G37" s="99" t="s">
        <v>62</v>
      </c>
      <c r="H37" s="100">
        <v>0</v>
      </c>
      <c r="I37" s="59">
        <v>0</v>
      </c>
      <c r="J37" s="101"/>
      <c r="K37" s="102">
        <v>0</v>
      </c>
      <c r="L37" s="126"/>
      <c r="M37" s="61"/>
      <c r="N37" s="1554"/>
      <c r="O37" s="85"/>
      <c r="P37" s="85"/>
      <c r="Q37" s="105"/>
    </row>
    <row r="38" spans="1:17" ht="12.75" customHeight="1" thickBot="1">
      <c r="A38" s="361"/>
      <c r="B38" s="359"/>
      <c r="C38" s="286"/>
      <c r="D38" s="1555"/>
      <c r="E38" s="264"/>
      <c r="F38" s="278"/>
      <c r="G38" s="114" t="s">
        <v>13</v>
      </c>
      <c r="H38" s="115">
        <f>H37</f>
        <v>0</v>
      </c>
      <c r="I38" s="116">
        <f>SUM(I37:I37)</f>
        <v>0</v>
      </c>
      <c r="J38" s="117"/>
      <c r="K38" s="118">
        <f>SUM(K37:K37)</f>
        <v>0</v>
      </c>
      <c r="L38" s="119"/>
      <c r="M38" s="122"/>
      <c r="N38" s="1556"/>
      <c r="O38" s="123"/>
      <c r="P38" s="123"/>
      <c r="Q38" s="124"/>
    </row>
    <row r="39" spans="1:17" ht="14.25" customHeight="1" thickBot="1">
      <c r="A39" s="128" t="s">
        <v>12</v>
      </c>
      <c r="B39" s="97" t="s">
        <v>14</v>
      </c>
      <c r="C39" s="289" t="s">
        <v>15</v>
      </c>
      <c r="D39" s="290"/>
      <c r="E39" s="291"/>
      <c r="F39" s="291"/>
      <c r="G39" s="292"/>
      <c r="H39" s="127">
        <f>H23+H25+H30+H33+H36+H38</f>
        <v>3259879</v>
      </c>
      <c r="I39" s="127">
        <f t="shared" ref="I39:M39" si="9">I23+I25+I30+I33+I36+I38</f>
        <v>0</v>
      </c>
      <c r="J39" s="127">
        <f t="shared" si="9"/>
        <v>0</v>
      </c>
      <c r="K39" s="127">
        <f t="shared" si="9"/>
        <v>2788563</v>
      </c>
      <c r="L39" s="127">
        <f t="shared" si="9"/>
        <v>1695088</v>
      </c>
      <c r="M39" s="127">
        <f t="shared" si="9"/>
        <v>2065801</v>
      </c>
      <c r="N39" s="98"/>
      <c r="O39" s="129"/>
      <c r="P39" s="129"/>
      <c r="Q39" s="130"/>
    </row>
    <row r="40" spans="1:17" ht="14.25" customHeight="1" thickBot="1">
      <c r="A40" s="50" t="s">
        <v>12</v>
      </c>
      <c r="B40" s="97" t="s">
        <v>59</v>
      </c>
      <c r="C40" s="1557" t="s">
        <v>486</v>
      </c>
      <c r="D40" s="370"/>
      <c r="E40" s="370"/>
      <c r="F40" s="370"/>
      <c r="G40" s="370"/>
      <c r="H40" s="370"/>
      <c r="I40" s="370"/>
      <c r="J40" s="370"/>
      <c r="K40" s="370"/>
      <c r="L40" s="370"/>
      <c r="M40" s="370"/>
      <c r="N40" s="370"/>
      <c r="O40" s="370"/>
      <c r="P40" s="370"/>
      <c r="Q40" s="372"/>
    </row>
    <row r="41" spans="1:17" ht="14.25" customHeight="1">
      <c r="A41" s="360" t="s">
        <v>12</v>
      </c>
      <c r="B41" s="358" t="s">
        <v>59</v>
      </c>
      <c r="C41" s="285" t="s">
        <v>12</v>
      </c>
      <c r="D41" s="266" t="s">
        <v>487</v>
      </c>
      <c r="E41" s="263" t="s">
        <v>90</v>
      </c>
      <c r="F41" s="265" t="s">
        <v>389</v>
      </c>
      <c r="G41" s="99" t="s">
        <v>62</v>
      </c>
      <c r="H41" s="100">
        <v>148820</v>
      </c>
      <c r="I41" s="59"/>
      <c r="J41" s="101"/>
      <c r="K41" s="102">
        <v>0</v>
      </c>
      <c r="L41" s="103">
        <v>145000</v>
      </c>
      <c r="M41" s="61">
        <v>145000</v>
      </c>
      <c r="N41" s="779" t="s">
        <v>488</v>
      </c>
      <c r="O41" s="84" t="s">
        <v>105</v>
      </c>
      <c r="P41" s="85" t="s">
        <v>105</v>
      </c>
      <c r="Q41" s="125" t="s">
        <v>105</v>
      </c>
    </row>
    <row r="42" spans="1:17" ht="12.75" customHeight="1">
      <c r="A42" s="362"/>
      <c r="B42" s="363"/>
      <c r="C42" s="364"/>
      <c r="D42" s="267"/>
      <c r="E42" s="447"/>
      <c r="F42" s="695"/>
      <c r="G42" s="121" t="s">
        <v>62</v>
      </c>
      <c r="H42" s="106"/>
      <c r="I42" s="657"/>
      <c r="J42" s="108"/>
      <c r="K42" s="658"/>
      <c r="L42" s="110"/>
      <c r="M42" s="111"/>
      <c r="N42" s="895"/>
      <c r="O42" s="502" t="s">
        <v>105</v>
      </c>
      <c r="P42" s="112" t="s">
        <v>105</v>
      </c>
      <c r="Q42" s="88" t="s">
        <v>105</v>
      </c>
    </row>
    <row r="43" spans="1:17" ht="14.25" customHeight="1" thickBot="1">
      <c r="A43" s="361"/>
      <c r="B43" s="359"/>
      <c r="C43" s="286"/>
      <c r="D43" s="268"/>
      <c r="E43" s="264"/>
      <c r="F43" s="264"/>
      <c r="G43" s="114" t="s">
        <v>13</v>
      </c>
      <c r="H43" s="115">
        <f t="shared" ref="H43:M43" si="10">H41+H42</f>
        <v>148820</v>
      </c>
      <c r="I43" s="115">
        <f t="shared" si="10"/>
        <v>0</v>
      </c>
      <c r="J43" s="115">
        <f t="shared" si="10"/>
        <v>0</v>
      </c>
      <c r="K43" s="115">
        <f t="shared" si="10"/>
        <v>0</v>
      </c>
      <c r="L43" s="115">
        <f t="shared" si="10"/>
        <v>145000</v>
      </c>
      <c r="M43" s="115">
        <f t="shared" si="10"/>
        <v>145000</v>
      </c>
      <c r="N43" s="783"/>
      <c r="O43" s="89"/>
      <c r="P43" s="89"/>
      <c r="Q43" s="90"/>
    </row>
    <row r="44" spans="1:17" ht="12.75" customHeight="1">
      <c r="A44" s="360" t="s">
        <v>12</v>
      </c>
      <c r="B44" s="358" t="s">
        <v>59</v>
      </c>
      <c r="C44" s="285" t="s">
        <v>14</v>
      </c>
      <c r="D44" s="266" t="s">
        <v>489</v>
      </c>
      <c r="E44" s="263" t="s">
        <v>90</v>
      </c>
      <c r="F44" s="277" t="s">
        <v>389</v>
      </c>
      <c r="G44" s="99" t="s">
        <v>62</v>
      </c>
      <c r="H44" s="100">
        <v>26000</v>
      </c>
      <c r="I44" s="59"/>
      <c r="J44" s="101"/>
      <c r="K44" s="102">
        <v>0</v>
      </c>
      <c r="L44" s="126">
        <v>26000</v>
      </c>
      <c r="M44" s="61">
        <v>26000</v>
      </c>
      <c r="N44" s="1558"/>
      <c r="O44" s="1559"/>
      <c r="P44" s="1559"/>
      <c r="Q44" s="1560"/>
    </row>
    <row r="45" spans="1:17" ht="15" customHeight="1" thickBot="1">
      <c r="A45" s="361"/>
      <c r="B45" s="359"/>
      <c r="C45" s="286"/>
      <c r="D45" s="268"/>
      <c r="E45" s="264"/>
      <c r="F45" s="278"/>
      <c r="G45" s="114" t="s">
        <v>13</v>
      </c>
      <c r="H45" s="115">
        <f>H44</f>
        <v>26000</v>
      </c>
      <c r="I45" s="115">
        <f t="shared" ref="I45:M45" si="11">I44</f>
        <v>0</v>
      </c>
      <c r="J45" s="115">
        <f t="shared" si="11"/>
        <v>0</v>
      </c>
      <c r="K45" s="115">
        <f t="shared" si="11"/>
        <v>0</v>
      </c>
      <c r="L45" s="115">
        <f t="shared" si="11"/>
        <v>26000</v>
      </c>
      <c r="M45" s="115">
        <f t="shared" si="11"/>
        <v>26000</v>
      </c>
      <c r="N45" s="1561"/>
      <c r="O45" s="1562"/>
      <c r="P45" s="1562"/>
      <c r="Q45" s="1563"/>
    </row>
    <row r="46" spans="1:17" ht="14.25" customHeight="1">
      <c r="A46" s="360" t="s">
        <v>12</v>
      </c>
      <c r="B46" s="358" t="s">
        <v>59</v>
      </c>
      <c r="C46" s="285" t="s">
        <v>59</v>
      </c>
      <c r="D46" s="266" t="s">
        <v>490</v>
      </c>
      <c r="E46" s="263" t="s">
        <v>90</v>
      </c>
      <c r="F46" s="277" t="s">
        <v>389</v>
      </c>
      <c r="G46" s="99" t="s">
        <v>62</v>
      </c>
      <c r="H46" s="100">
        <v>4300</v>
      </c>
      <c r="I46" s="59"/>
      <c r="J46" s="101"/>
      <c r="K46" s="102">
        <v>0</v>
      </c>
      <c r="L46" s="126">
        <v>6000</v>
      </c>
      <c r="M46" s="61">
        <v>6000</v>
      </c>
      <c r="N46" s="261"/>
      <c r="O46" s="1559"/>
      <c r="P46" s="1559"/>
      <c r="Q46" s="1560"/>
    </row>
    <row r="47" spans="1:17" ht="14.25" customHeight="1" thickBot="1">
      <c r="A47" s="361"/>
      <c r="B47" s="359"/>
      <c r="C47" s="286"/>
      <c r="D47" s="268"/>
      <c r="E47" s="264"/>
      <c r="F47" s="278"/>
      <c r="G47" s="114" t="s">
        <v>13</v>
      </c>
      <c r="H47" s="115">
        <f>H46</f>
        <v>4300</v>
      </c>
      <c r="I47" s="115">
        <f t="shared" ref="I47:M47" si="12">I46</f>
        <v>0</v>
      </c>
      <c r="J47" s="115">
        <f t="shared" si="12"/>
        <v>0</v>
      </c>
      <c r="K47" s="115">
        <f t="shared" si="12"/>
        <v>0</v>
      </c>
      <c r="L47" s="115">
        <f t="shared" si="12"/>
        <v>6000</v>
      </c>
      <c r="M47" s="115">
        <f t="shared" si="12"/>
        <v>6000</v>
      </c>
      <c r="N47" s="276"/>
      <c r="O47" s="1562"/>
      <c r="P47" s="1562"/>
      <c r="Q47" s="1563"/>
    </row>
    <row r="48" spans="1:17" ht="15" customHeight="1">
      <c r="A48" s="360" t="s">
        <v>12</v>
      </c>
      <c r="B48" s="358" t="s">
        <v>59</v>
      </c>
      <c r="C48" s="285" t="s">
        <v>60</v>
      </c>
      <c r="D48" s="237" t="s">
        <v>491</v>
      </c>
      <c r="E48" s="263" t="s">
        <v>90</v>
      </c>
      <c r="F48" s="1553" t="s">
        <v>492</v>
      </c>
      <c r="G48" s="99" t="s">
        <v>62</v>
      </c>
      <c r="H48" s="100">
        <v>0</v>
      </c>
      <c r="I48" s="59">
        <v>0</v>
      </c>
      <c r="J48" s="101"/>
      <c r="K48" s="102">
        <v>0</v>
      </c>
      <c r="L48" s="126">
        <v>1000000</v>
      </c>
      <c r="M48" s="61">
        <v>0</v>
      </c>
      <c r="N48" s="1564"/>
      <c r="O48" s="165"/>
      <c r="P48" s="165"/>
      <c r="Q48" s="674"/>
    </row>
    <row r="49" spans="1:17" ht="13.5" customHeight="1">
      <c r="A49" s="362"/>
      <c r="B49" s="363"/>
      <c r="C49" s="364"/>
      <c r="D49" s="237"/>
      <c r="E49" s="447"/>
      <c r="F49" s="1565"/>
      <c r="G49" s="121" t="s">
        <v>62</v>
      </c>
      <c r="H49" s="106">
        <v>0</v>
      </c>
      <c r="I49" s="657"/>
      <c r="J49" s="108"/>
      <c r="K49" s="658"/>
      <c r="L49" s="659"/>
      <c r="M49" s="111"/>
      <c r="N49" s="1566" t="s">
        <v>493</v>
      </c>
      <c r="O49" s="795"/>
      <c r="P49" s="795" t="s">
        <v>140</v>
      </c>
      <c r="Q49" s="796"/>
    </row>
    <row r="50" spans="1:17" ht="15.75" customHeight="1" thickBot="1">
      <c r="A50" s="361"/>
      <c r="B50" s="359"/>
      <c r="C50" s="286"/>
      <c r="D50" s="237"/>
      <c r="E50" s="264"/>
      <c r="F50" s="278"/>
      <c r="G50" s="114" t="s">
        <v>13</v>
      </c>
      <c r="H50" s="115">
        <f t="shared" ref="H50:M50" si="13">H48+H49</f>
        <v>0</v>
      </c>
      <c r="I50" s="115">
        <f t="shared" si="13"/>
        <v>0</v>
      </c>
      <c r="J50" s="115">
        <f t="shared" si="13"/>
        <v>0</v>
      </c>
      <c r="K50" s="115">
        <f t="shared" si="13"/>
        <v>0</v>
      </c>
      <c r="L50" s="115">
        <f t="shared" si="13"/>
        <v>1000000</v>
      </c>
      <c r="M50" s="122">
        <f t="shared" si="13"/>
        <v>0</v>
      </c>
      <c r="N50" s="524" t="s">
        <v>494</v>
      </c>
      <c r="O50" s="123"/>
      <c r="P50" s="123" t="s">
        <v>105</v>
      </c>
      <c r="Q50" s="124"/>
    </row>
    <row r="51" spans="1:17" ht="14.25" customHeight="1">
      <c r="A51" s="360" t="s">
        <v>12</v>
      </c>
      <c r="B51" s="358" t="s">
        <v>59</v>
      </c>
      <c r="C51" s="285" t="s">
        <v>64</v>
      </c>
      <c r="D51" s="281" t="s">
        <v>495</v>
      </c>
      <c r="E51" s="263" t="s">
        <v>90</v>
      </c>
      <c r="F51" s="423" t="s">
        <v>389</v>
      </c>
      <c r="G51" s="14" t="s">
        <v>62</v>
      </c>
      <c r="H51" s="620">
        <v>0</v>
      </c>
      <c r="I51" s="19">
        <v>0</v>
      </c>
      <c r="J51" s="1472"/>
      <c r="K51" s="690">
        <v>0</v>
      </c>
      <c r="L51" s="691">
        <v>0</v>
      </c>
      <c r="M51" s="1472">
        <v>145000</v>
      </c>
      <c r="N51" s="895" t="s">
        <v>496</v>
      </c>
      <c r="O51" s="478"/>
      <c r="P51" s="478"/>
      <c r="Q51" s="479"/>
    </row>
    <row r="52" spans="1:17" ht="21" customHeight="1" thickBot="1">
      <c r="A52" s="361"/>
      <c r="B52" s="359"/>
      <c r="C52" s="286"/>
      <c r="D52" s="368"/>
      <c r="E52" s="269"/>
      <c r="F52" s="424"/>
      <c r="G52" s="486" t="s">
        <v>13</v>
      </c>
      <c r="H52" s="1567">
        <f>H51</f>
        <v>0</v>
      </c>
      <c r="I52" s="1568">
        <f t="shared" ref="I52:M52" si="14">I51</f>
        <v>0</v>
      </c>
      <c r="J52" s="1567">
        <f t="shared" si="14"/>
        <v>0</v>
      </c>
      <c r="K52" s="1567">
        <f t="shared" si="14"/>
        <v>0</v>
      </c>
      <c r="L52" s="1567">
        <f t="shared" si="14"/>
        <v>0</v>
      </c>
      <c r="M52" s="1567">
        <f t="shared" si="14"/>
        <v>145000</v>
      </c>
      <c r="N52" s="895"/>
      <c r="O52" s="478"/>
      <c r="P52" s="478"/>
      <c r="Q52" s="479" t="s">
        <v>105</v>
      </c>
    </row>
    <row r="53" spans="1:17" ht="18.75" customHeight="1">
      <c r="A53" s="360" t="s">
        <v>12</v>
      </c>
      <c r="B53" s="358" t="s">
        <v>59</v>
      </c>
      <c r="C53" s="285" t="s">
        <v>65</v>
      </c>
      <c r="D53" s="1552" t="s">
        <v>497</v>
      </c>
      <c r="E53" s="263" t="s">
        <v>90</v>
      </c>
      <c r="F53" s="1553" t="s">
        <v>389</v>
      </c>
      <c r="G53" s="99" t="s">
        <v>62</v>
      </c>
      <c r="H53" s="100">
        <v>23000</v>
      </c>
      <c r="I53" s="59">
        <v>0</v>
      </c>
      <c r="J53" s="101"/>
      <c r="K53" s="102">
        <v>0</v>
      </c>
      <c r="L53" s="126">
        <v>23000</v>
      </c>
      <c r="M53" s="61">
        <v>23000</v>
      </c>
      <c r="N53" s="261" t="s">
        <v>498</v>
      </c>
      <c r="O53" s="85" t="s">
        <v>105</v>
      </c>
      <c r="P53" s="85" t="s">
        <v>105</v>
      </c>
      <c r="Q53" s="105" t="s">
        <v>105</v>
      </c>
    </row>
    <row r="54" spans="1:17" ht="12.75" customHeight="1" thickBot="1">
      <c r="A54" s="361"/>
      <c r="B54" s="359"/>
      <c r="C54" s="286"/>
      <c r="D54" s="1555"/>
      <c r="E54" s="264"/>
      <c r="F54" s="278"/>
      <c r="G54" s="114" t="s">
        <v>13</v>
      </c>
      <c r="H54" s="115">
        <f>H53</f>
        <v>23000</v>
      </c>
      <c r="I54" s="115">
        <f t="shared" ref="I54:M54" si="15">I53</f>
        <v>0</v>
      </c>
      <c r="J54" s="115">
        <f t="shared" si="15"/>
        <v>0</v>
      </c>
      <c r="K54" s="115">
        <f t="shared" si="15"/>
        <v>0</v>
      </c>
      <c r="L54" s="115">
        <f t="shared" si="15"/>
        <v>23000</v>
      </c>
      <c r="M54" s="115">
        <f t="shared" si="15"/>
        <v>23000</v>
      </c>
      <c r="N54" s="276"/>
      <c r="O54" s="123"/>
      <c r="P54" s="123"/>
      <c r="Q54" s="124"/>
    </row>
    <row r="55" spans="1:17" ht="17.25" customHeight="1">
      <c r="A55" s="360" t="s">
        <v>12</v>
      </c>
      <c r="B55" s="358" t="s">
        <v>59</v>
      </c>
      <c r="C55" s="285" t="s">
        <v>66</v>
      </c>
      <c r="D55" s="1552" t="s">
        <v>499</v>
      </c>
      <c r="E55" s="263" t="s">
        <v>90</v>
      </c>
      <c r="F55" s="1553" t="s">
        <v>389</v>
      </c>
      <c r="G55" s="99" t="s">
        <v>62</v>
      </c>
      <c r="H55" s="100">
        <v>0</v>
      </c>
      <c r="I55" s="59">
        <v>0</v>
      </c>
      <c r="J55" s="101"/>
      <c r="K55" s="102">
        <v>0</v>
      </c>
      <c r="L55" s="126">
        <v>30000</v>
      </c>
      <c r="M55" s="61">
        <v>0</v>
      </c>
      <c r="N55" s="1554" t="s">
        <v>500</v>
      </c>
      <c r="O55" s="85"/>
      <c r="P55" s="85" t="s">
        <v>105</v>
      </c>
      <c r="Q55" s="105"/>
    </row>
    <row r="56" spans="1:17" ht="13.5" customHeight="1" thickBot="1">
      <c r="A56" s="361"/>
      <c r="B56" s="359"/>
      <c r="C56" s="286"/>
      <c r="D56" s="1555"/>
      <c r="E56" s="264"/>
      <c r="F56" s="278"/>
      <c r="G56" s="114" t="s">
        <v>13</v>
      </c>
      <c r="H56" s="115">
        <f>H55</f>
        <v>0</v>
      </c>
      <c r="I56" s="115">
        <f t="shared" ref="I56:M56" si="16">I55</f>
        <v>0</v>
      </c>
      <c r="J56" s="115">
        <f t="shared" si="16"/>
        <v>0</v>
      </c>
      <c r="K56" s="115">
        <f t="shared" si="16"/>
        <v>0</v>
      </c>
      <c r="L56" s="115">
        <f t="shared" si="16"/>
        <v>30000</v>
      </c>
      <c r="M56" s="115">
        <f t="shared" si="16"/>
        <v>0</v>
      </c>
      <c r="N56" s="1556"/>
      <c r="O56" s="123"/>
      <c r="P56" s="123"/>
      <c r="Q56" s="124"/>
    </row>
    <row r="57" spans="1:17" ht="13.5" customHeight="1">
      <c r="A57" s="360" t="s">
        <v>12</v>
      </c>
      <c r="B57" s="358" t="s">
        <v>59</v>
      </c>
      <c r="C57" s="285" t="s">
        <v>67</v>
      </c>
      <c r="D57" s="1552" t="s">
        <v>501</v>
      </c>
      <c r="E57" s="263" t="s">
        <v>90</v>
      </c>
      <c r="F57" s="1553" t="s">
        <v>389</v>
      </c>
      <c r="G57" s="99" t="s">
        <v>62</v>
      </c>
      <c r="H57" s="100">
        <v>3000</v>
      </c>
      <c r="I57" s="59">
        <v>0</v>
      </c>
      <c r="J57" s="101"/>
      <c r="K57" s="102">
        <v>0</v>
      </c>
      <c r="L57" s="126">
        <v>4000</v>
      </c>
      <c r="M57" s="61">
        <v>4000</v>
      </c>
      <c r="N57" s="1569"/>
      <c r="O57" s="1559"/>
      <c r="P57" s="1559"/>
      <c r="Q57" s="1560"/>
    </row>
    <row r="58" spans="1:17" ht="13.5" customHeight="1" thickBot="1">
      <c r="A58" s="361"/>
      <c r="B58" s="359"/>
      <c r="C58" s="286"/>
      <c r="D58" s="1555"/>
      <c r="E58" s="264"/>
      <c r="F58" s="278"/>
      <c r="G58" s="114" t="s">
        <v>13</v>
      </c>
      <c r="H58" s="115">
        <f t="shared" ref="H58:M58" si="17">H57</f>
        <v>3000</v>
      </c>
      <c r="I58" s="115">
        <f t="shared" si="17"/>
        <v>0</v>
      </c>
      <c r="J58" s="115">
        <f t="shared" si="17"/>
        <v>0</v>
      </c>
      <c r="K58" s="115">
        <f t="shared" si="17"/>
        <v>0</v>
      </c>
      <c r="L58" s="115">
        <f t="shared" si="17"/>
        <v>4000</v>
      </c>
      <c r="M58" s="115">
        <f t="shared" si="17"/>
        <v>4000</v>
      </c>
      <c r="N58" s="524"/>
      <c r="O58" s="1562"/>
      <c r="P58" s="1562"/>
      <c r="Q58" s="1563"/>
    </row>
    <row r="59" spans="1:17" ht="13.5" customHeight="1">
      <c r="A59" s="360" t="s">
        <v>12</v>
      </c>
      <c r="B59" s="358" t="s">
        <v>59</v>
      </c>
      <c r="C59" s="285" t="s">
        <v>68</v>
      </c>
      <c r="D59" s="1570" t="s">
        <v>502</v>
      </c>
      <c r="E59" s="263" t="s">
        <v>90</v>
      </c>
      <c r="F59" s="1571" t="s">
        <v>253</v>
      </c>
      <c r="G59" s="14" t="s">
        <v>91</v>
      </c>
      <c r="H59" s="620">
        <v>298076</v>
      </c>
      <c r="I59" s="59">
        <v>0</v>
      </c>
      <c r="J59" s="101"/>
      <c r="K59" s="102"/>
      <c r="L59" s="126">
        <v>0</v>
      </c>
      <c r="M59" s="61">
        <v>0</v>
      </c>
      <c r="N59" s="1334"/>
      <c r="O59" s="723" t="s">
        <v>140</v>
      </c>
      <c r="P59" s="85"/>
      <c r="Q59" s="105"/>
    </row>
    <row r="60" spans="1:17" ht="13.5" customHeight="1">
      <c r="A60" s="362"/>
      <c r="B60" s="363"/>
      <c r="C60" s="364"/>
      <c r="D60" s="1572"/>
      <c r="E60" s="447"/>
      <c r="F60" s="1565"/>
      <c r="G60" s="223" t="s">
        <v>503</v>
      </c>
      <c r="H60" s="1475">
        <v>149328</v>
      </c>
      <c r="I60" s="657"/>
      <c r="J60" s="108"/>
      <c r="K60" s="658">
        <v>0</v>
      </c>
      <c r="L60" s="1573"/>
      <c r="M60" s="1574"/>
      <c r="N60" s="1575"/>
      <c r="O60" s="1576"/>
      <c r="P60" s="112"/>
      <c r="Q60" s="113"/>
    </row>
    <row r="61" spans="1:17" ht="21.75" customHeight="1">
      <c r="A61" s="362"/>
      <c r="B61" s="363"/>
      <c r="C61" s="364"/>
      <c r="D61" s="1577"/>
      <c r="E61" s="447"/>
      <c r="F61" s="1565"/>
      <c r="G61" s="223"/>
      <c r="H61" s="1578"/>
      <c r="I61" s="657"/>
      <c r="J61" s="108"/>
      <c r="K61" s="658"/>
      <c r="L61" s="1573"/>
      <c r="M61" s="1574"/>
      <c r="N61" s="1335"/>
      <c r="O61" s="1579"/>
      <c r="P61" s="112"/>
      <c r="Q61" s="113"/>
    </row>
    <row r="62" spans="1:17" ht="16.5" customHeight="1" thickBot="1">
      <c r="A62" s="361"/>
      <c r="B62" s="359"/>
      <c r="C62" s="286"/>
      <c r="D62" s="1555"/>
      <c r="E62" s="264"/>
      <c r="F62" s="278"/>
      <c r="G62" s="9" t="s">
        <v>13</v>
      </c>
      <c r="H62" s="1580">
        <f>SUM(H59:H61)</f>
        <v>447404</v>
      </c>
      <c r="I62" s="1580">
        <f t="shared" ref="I62:M62" si="18">SUM(I59:I61)</f>
        <v>0</v>
      </c>
      <c r="J62" s="1580">
        <f t="shared" si="18"/>
        <v>0</v>
      </c>
      <c r="K62" s="1580">
        <f t="shared" si="18"/>
        <v>0</v>
      </c>
      <c r="L62" s="1580">
        <f t="shared" si="18"/>
        <v>0</v>
      </c>
      <c r="M62" s="1580">
        <f t="shared" si="18"/>
        <v>0</v>
      </c>
      <c r="N62" s="676" t="s">
        <v>504</v>
      </c>
      <c r="O62" s="1581">
        <v>2.9</v>
      </c>
      <c r="P62" s="123"/>
      <c r="Q62" s="124"/>
    </row>
    <row r="63" spans="1:17" ht="13.5" customHeight="1">
      <c r="A63" s="687" t="s">
        <v>12</v>
      </c>
      <c r="B63" s="688" t="s">
        <v>59</v>
      </c>
      <c r="C63" s="279" t="s">
        <v>71</v>
      </c>
      <c r="D63" s="670" t="s">
        <v>505</v>
      </c>
      <c r="E63" s="366" t="s">
        <v>90</v>
      </c>
      <c r="F63" s="423" t="s">
        <v>506</v>
      </c>
      <c r="G63" s="99" t="s">
        <v>212</v>
      </c>
      <c r="H63" s="945">
        <v>110000</v>
      </c>
      <c r="I63" s="59"/>
      <c r="J63" s="1582"/>
      <c r="K63" s="60">
        <v>110000</v>
      </c>
      <c r="L63" s="61">
        <v>1000000</v>
      </c>
      <c r="M63" s="61">
        <v>1000000</v>
      </c>
      <c r="N63" s="1583" t="s">
        <v>507</v>
      </c>
      <c r="O63" s="165" t="s">
        <v>323</v>
      </c>
      <c r="P63" s="165" t="s">
        <v>89</v>
      </c>
      <c r="Q63" s="674" t="s">
        <v>323</v>
      </c>
    </row>
    <row r="64" spans="1:17" ht="13.5" customHeight="1">
      <c r="A64" s="694"/>
      <c r="B64" s="363"/>
      <c r="C64" s="364"/>
      <c r="D64" s="733"/>
      <c r="E64" s="447"/>
      <c r="F64" s="695"/>
      <c r="G64" s="121" t="s">
        <v>91</v>
      </c>
      <c r="H64" s="918"/>
      <c r="I64" s="107"/>
      <c r="J64" s="1391"/>
      <c r="K64" s="1584"/>
      <c r="L64" s="111">
        <v>3000000</v>
      </c>
      <c r="M64" s="111">
        <v>4000000</v>
      </c>
      <c r="N64" s="1585" t="s">
        <v>508</v>
      </c>
      <c r="O64" s="795"/>
      <c r="P64" s="795" t="s">
        <v>89</v>
      </c>
      <c r="Q64" s="796" t="s">
        <v>280</v>
      </c>
    </row>
    <row r="65" spans="1:18" ht="13.5" customHeight="1" thickBot="1">
      <c r="A65" s="694"/>
      <c r="B65" s="363"/>
      <c r="C65" s="364"/>
      <c r="D65" s="733"/>
      <c r="E65" s="447"/>
      <c r="F65" s="695"/>
      <c r="G65" s="1586" t="s">
        <v>13</v>
      </c>
      <c r="H65" s="1587">
        <f t="shared" ref="H65:M65" si="19">SUM(H63:H64)</f>
        <v>110000</v>
      </c>
      <c r="I65" s="1587">
        <f t="shared" si="19"/>
        <v>0</v>
      </c>
      <c r="J65" s="1587">
        <f t="shared" si="19"/>
        <v>0</v>
      </c>
      <c r="K65" s="1587">
        <f t="shared" si="19"/>
        <v>110000</v>
      </c>
      <c r="L65" s="1588">
        <f t="shared" si="19"/>
        <v>4000000</v>
      </c>
      <c r="M65" s="1588">
        <f t="shared" si="19"/>
        <v>5000000</v>
      </c>
      <c r="N65" s="238" t="s">
        <v>509</v>
      </c>
      <c r="O65" s="112" t="s">
        <v>323</v>
      </c>
      <c r="P65" s="112" t="s">
        <v>89</v>
      </c>
      <c r="Q65" s="113" t="s">
        <v>323</v>
      </c>
    </row>
    <row r="66" spans="1:18" ht="13.5" customHeight="1">
      <c r="A66" s="898" t="s">
        <v>12</v>
      </c>
      <c r="B66" s="1589" t="s">
        <v>59</v>
      </c>
      <c r="C66" s="244" t="s">
        <v>72</v>
      </c>
      <c r="D66" s="1590" t="s">
        <v>510</v>
      </c>
      <c r="E66" s="256" t="s">
        <v>90</v>
      </c>
      <c r="F66" s="242" t="s">
        <v>511</v>
      </c>
      <c r="G66" s="1591" t="s">
        <v>62</v>
      </c>
      <c r="H66" s="1592">
        <v>10000</v>
      </c>
      <c r="I66" s="1593"/>
      <c r="J66" s="1594"/>
      <c r="K66" s="1593"/>
      <c r="L66" s="1595">
        <v>10000</v>
      </c>
      <c r="M66" s="1595">
        <v>10000</v>
      </c>
      <c r="N66" s="224"/>
      <c r="O66" s="1596"/>
      <c r="P66" s="1596"/>
      <c r="Q66" s="1597"/>
    </row>
    <row r="67" spans="1:18" ht="13.5" customHeight="1" thickBot="1">
      <c r="A67" s="901"/>
      <c r="B67" s="73"/>
      <c r="C67" s="245"/>
      <c r="D67" s="1490"/>
      <c r="E67" s="257"/>
      <c r="F67" s="243"/>
      <c r="G67" s="114" t="s">
        <v>13</v>
      </c>
      <c r="H67" s="72">
        <f>H66*1</f>
        <v>10000</v>
      </c>
      <c r="I67" s="70"/>
      <c r="J67" s="69"/>
      <c r="K67" s="70"/>
      <c r="L67" s="71">
        <f>L66*1</f>
        <v>10000</v>
      </c>
      <c r="M67" s="71">
        <f>M66*1</f>
        <v>10000</v>
      </c>
      <c r="N67" s="225"/>
      <c r="O67" s="1598"/>
      <c r="P67" s="1598"/>
      <c r="Q67" s="1599"/>
    </row>
    <row r="68" spans="1:18" ht="14.25" customHeight="1">
      <c r="A68" s="694"/>
      <c r="B68" s="363"/>
      <c r="C68" s="364"/>
      <c r="D68" s="1600" t="s">
        <v>512</v>
      </c>
      <c r="E68" s="1601" t="s">
        <v>90</v>
      </c>
      <c r="F68" s="1553"/>
      <c r="G68" s="1602" t="s">
        <v>62</v>
      </c>
      <c r="H68" s="1603">
        <v>0</v>
      </c>
      <c r="I68" s="187"/>
      <c r="J68" s="1604"/>
      <c r="K68" s="188">
        <v>0</v>
      </c>
      <c r="L68" s="189">
        <v>0</v>
      </c>
      <c r="M68" s="189">
        <v>0</v>
      </c>
      <c r="N68" s="1605"/>
      <c r="O68" s="1606"/>
      <c r="P68" s="1606"/>
      <c r="Q68" s="1607"/>
    </row>
    <row r="69" spans="1:18" ht="14.25" customHeight="1" thickBot="1">
      <c r="A69" s="703"/>
      <c r="B69" s="704"/>
      <c r="C69" s="280"/>
      <c r="D69" s="268"/>
      <c r="E69" s="264"/>
      <c r="F69" s="278"/>
      <c r="G69" s="114" t="s">
        <v>13</v>
      </c>
      <c r="H69" s="115">
        <f t="shared" ref="H69:M69" si="20">H68</f>
        <v>0</v>
      </c>
      <c r="I69" s="115">
        <f t="shared" si="20"/>
        <v>0</v>
      </c>
      <c r="J69" s="115">
        <f t="shared" si="20"/>
        <v>0</v>
      </c>
      <c r="K69" s="771">
        <f t="shared" si="20"/>
        <v>0</v>
      </c>
      <c r="L69" s="122">
        <f t="shared" si="20"/>
        <v>0</v>
      </c>
      <c r="M69" s="122">
        <f t="shared" si="20"/>
        <v>0</v>
      </c>
      <c r="N69" s="1561"/>
      <c r="O69" s="1562"/>
      <c r="P69" s="1562"/>
      <c r="Q69" s="1563"/>
    </row>
    <row r="70" spans="1:18" ht="16.5" customHeight="1" thickBot="1">
      <c r="A70" s="128" t="s">
        <v>12</v>
      </c>
      <c r="B70" s="51" t="s">
        <v>59</v>
      </c>
      <c r="C70" s="1608" t="s">
        <v>15</v>
      </c>
      <c r="D70" s="290"/>
      <c r="E70" s="291"/>
      <c r="F70" s="291"/>
      <c r="G70" s="292"/>
      <c r="H70" s="127">
        <f>H43+H45+H47+H50+H52+H54+H56+H58+H62+H65+H67+H69</f>
        <v>772524</v>
      </c>
      <c r="I70" s="127">
        <f t="shared" ref="I70:K70" si="21">I69+I45+I43+I47+I56+I50+I54+I62+I52+I58</f>
        <v>0</v>
      </c>
      <c r="J70" s="127">
        <f t="shared" si="21"/>
        <v>0</v>
      </c>
      <c r="K70" s="127">
        <f t="shared" si="21"/>
        <v>0</v>
      </c>
      <c r="L70" s="127">
        <f>L69+L45+L43+L47+L56+L50+L54+L62+L52+L58+L67+L65</f>
        <v>5244000</v>
      </c>
      <c r="M70" s="127">
        <f>M69+M45+M43+M47+M56+M50+M54+M62+M52+M58+M67+M65</f>
        <v>5359000</v>
      </c>
      <c r="N70" s="127"/>
      <c r="O70" s="129"/>
      <c r="P70" s="129"/>
      <c r="Q70" s="130"/>
    </row>
    <row r="71" spans="1:18" ht="21" customHeight="1" thickBot="1">
      <c r="A71" s="50" t="s">
        <v>12</v>
      </c>
      <c r="B71" s="51" t="s">
        <v>60</v>
      </c>
      <c r="C71" s="1609" t="s">
        <v>513</v>
      </c>
      <c r="D71" s="1609"/>
      <c r="E71" s="1609"/>
      <c r="F71" s="1609"/>
      <c r="G71" s="1609"/>
      <c r="H71" s="1609"/>
      <c r="I71" s="1609"/>
      <c r="J71" s="1609"/>
      <c r="K71" s="1609"/>
      <c r="L71" s="1609"/>
      <c r="M71" s="1609"/>
      <c r="N71" s="1609"/>
      <c r="O71" s="1609"/>
      <c r="P71" s="1609"/>
      <c r="Q71" s="1610"/>
    </row>
    <row r="72" spans="1:18" ht="14.25" customHeight="1">
      <c r="A72" s="360" t="s">
        <v>12</v>
      </c>
      <c r="B72" s="358" t="s">
        <v>60</v>
      </c>
      <c r="C72" s="285" t="s">
        <v>12</v>
      </c>
      <c r="D72" s="266" t="s">
        <v>514</v>
      </c>
      <c r="E72" s="263" t="s">
        <v>90</v>
      </c>
      <c r="F72" s="283" t="s">
        <v>63</v>
      </c>
      <c r="G72" s="14" t="s">
        <v>62</v>
      </c>
      <c r="H72" s="620">
        <v>0</v>
      </c>
      <c r="I72" s="690">
        <v>0</v>
      </c>
      <c r="J72" s="690"/>
      <c r="K72" s="17">
        <v>0</v>
      </c>
      <c r="L72" s="1611">
        <v>5800</v>
      </c>
      <c r="M72" s="19">
        <v>5800</v>
      </c>
      <c r="N72" s="261"/>
      <c r="O72" s="482"/>
      <c r="P72" s="482"/>
      <c r="Q72" s="483"/>
    </row>
    <row r="73" spans="1:18" ht="26.25" customHeight="1" thickBot="1">
      <c r="A73" s="361"/>
      <c r="B73" s="359"/>
      <c r="C73" s="286"/>
      <c r="D73" s="268"/>
      <c r="E73" s="264"/>
      <c r="F73" s="284"/>
      <c r="G73" s="9" t="s">
        <v>13</v>
      </c>
      <c r="H73" s="1567">
        <f t="shared" ref="H73:M73" si="22">H72</f>
        <v>0</v>
      </c>
      <c r="I73" s="1567">
        <f t="shared" si="22"/>
        <v>0</v>
      </c>
      <c r="J73" s="1567">
        <f t="shared" si="22"/>
        <v>0</v>
      </c>
      <c r="K73" s="1567">
        <f t="shared" si="22"/>
        <v>0</v>
      </c>
      <c r="L73" s="1567">
        <f t="shared" si="22"/>
        <v>5800</v>
      </c>
      <c r="M73" s="491">
        <f t="shared" si="22"/>
        <v>5800</v>
      </c>
      <c r="N73" s="262"/>
      <c r="O73" s="599"/>
      <c r="P73" s="599"/>
      <c r="Q73" s="600"/>
    </row>
    <row r="74" spans="1:18" ht="13.5" customHeight="1">
      <c r="A74" s="21" t="s">
        <v>12</v>
      </c>
      <c r="B74" s="1612" t="s">
        <v>60</v>
      </c>
      <c r="C74" s="244" t="s">
        <v>14</v>
      </c>
      <c r="D74" s="670" t="s">
        <v>515</v>
      </c>
      <c r="E74" s="256" t="s">
        <v>90</v>
      </c>
      <c r="F74" s="246" t="s">
        <v>63</v>
      </c>
      <c r="G74" s="712" t="s">
        <v>212</v>
      </c>
      <c r="H74" s="1613">
        <v>130964</v>
      </c>
      <c r="I74" s="1614"/>
      <c r="J74" s="1614"/>
      <c r="K74" s="1615">
        <v>116985</v>
      </c>
      <c r="L74" s="1616">
        <v>0</v>
      </c>
      <c r="M74" s="1617">
        <v>0</v>
      </c>
      <c r="N74" s="1618"/>
      <c r="O74" s="1619"/>
      <c r="P74" s="1619"/>
      <c r="Q74" s="1620"/>
      <c r="R74" s="1621"/>
    </row>
    <row r="75" spans="1:18" ht="13.5" customHeight="1">
      <c r="A75" s="52"/>
      <c r="B75" s="1622"/>
      <c r="C75" s="236"/>
      <c r="D75" s="733"/>
      <c r="E75" s="230"/>
      <c r="F75" s="255"/>
      <c r="G75" s="1623"/>
      <c r="H75" s="1624"/>
      <c r="I75" s="1625"/>
      <c r="J75" s="1625"/>
      <c r="K75" s="1626"/>
      <c r="L75" s="1627"/>
      <c r="M75" s="1628"/>
      <c r="N75" s="1629"/>
      <c r="O75" s="1630"/>
      <c r="P75" s="1630"/>
      <c r="Q75" s="1631"/>
      <c r="R75" s="1621"/>
    </row>
    <row r="76" spans="1:18" ht="13.5" customHeight="1" thickBot="1">
      <c r="A76" s="24"/>
      <c r="B76" s="1632"/>
      <c r="C76" s="245"/>
      <c r="D76" s="1633"/>
      <c r="E76" s="243"/>
      <c r="F76" s="247"/>
      <c r="G76" s="1634" t="s">
        <v>13</v>
      </c>
      <c r="H76" s="1635">
        <f t="shared" ref="H76:M76" si="23">SUM(H74:H75)</f>
        <v>130964</v>
      </c>
      <c r="I76" s="1635">
        <f t="shared" si="23"/>
        <v>0</v>
      </c>
      <c r="J76" s="1635">
        <f t="shared" si="23"/>
        <v>0</v>
      </c>
      <c r="K76" s="1635">
        <f t="shared" si="23"/>
        <v>116985</v>
      </c>
      <c r="L76" s="1635">
        <f t="shared" si="23"/>
        <v>0</v>
      </c>
      <c r="M76" s="1636">
        <f t="shared" si="23"/>
        <v>0</v>
      </c>
      <c r="N76" s="1637"/>
      <c r="O76" s="1638"/>
      <c r="P76" s="1638"/>
      <c r="Q76" s="642"/>
      <c r="R76" s="1621"/>
    </row>
    <row r="77" spans="1:18" ht="13.5" customHeight="1">
      <c r="A77" s="21" t="s">
        <v>12</v>
      </c>
      <c r="B77" s="1612" t="s">
        <v>60</v>
      </c>
      <c r="C77" s="244" t="s">
        <v>59</v>
      </c>
      <c r="D77" s="670" t="s">
        <v>516</v>
      </c>
      <c r="E77" s="256" t="s">
        <v>90</v>
      </c>
      <c r="F77" s="246" t="s">
        <v>63</v>
      </c>
      <c r="G77" s="712" t="s">
        <v>212</v>
      </c>
      <c r="H77" s="1613">
        <v>5300</v>
      </c>
      <c r="I77" s="1614"/>
      <c r="J77" s="1614"/>
      <c r="K77" s="1615">
        <v>5300</v>
      </c>
      <c r="L77" s="1616">
        <v>0</v>
      </c>
      <c r="M77" s="1617">
        <v>0</v>
      </c>
      <c r="N77" s="1618"/>
      <c r="O77" s="1619"/>
      <c r="P77" s="1619"/>
      <c r="Q77" s="1620"/>
      <c r="R77" s="1621"/>
    </row>
    <row r="78" spans="1:18" ht="13.5" customHeight="1">
      <c r="A78" s="52"/>
      <c r="B78" s="1622"/>
      <c r="C78" s="236"/>
      <c r="D78" s="733"/>
      <c r="E78" s="230"/>
      <c r="F78" s="255"/>
      <c r="G78" s="1623"/>
      <c r="H78" s="1624"/>
      <c r="I78" s="1625"/>
      <c r="J78" s="1625"/>
      <c r="K78" s="1626"/>
      <c r="L78" s="1627"/>
      <c r="M78" s="1628"/>
      <c r="N78" s="1629"/>
      <c r="O78" s="1630"/>
      <c r="P78" s="1630"/>
      <c r="Q78" s="1631"/>
      <c r="R78" s="1621"/>
    </row>
    <row r="79" spans="1:18" ht="29.25" customHeight="1" thickBot="1">
      <c r="A79" s="24"/>
      <c r="B79" s="1632"/>
      <c r="C79" s="245"/>
      <c r="D79" s="1633"/>
      <c r="E79" s="243"/>
      <c r="F79" s="247"/>
      <c r="G79" s="1634" t="s">
        <v>13</v>
      </c>
      <c r="H79" s="1635">
        <f t="shared" ref="H79:M79" si="24">SUM(H77:H78)</f>
        <v>5300</v>
      </c>
      <c r="I79" s="1635">
        <f t="shared" si="24"/>
        <v>0</v>
      </c>
      <c r="J79" s="1635">
        <f t="shared" si="24"/>
        <v>0</v>
      </c>
      <c r="K79" s="1635">
        <f t="shared" si="24"/>
        <v>5300</v>
      </c>
      <c r="L79" s="1635">
        <f t="shared" si="24"/>
        <v>0</v>
      </c>
      <c r="M79" s="1636">
        <f t="shared" si="24"/>
        <v>0</v>
      </c>
      <c r="N79" s="1637"/>
      <c r="O79" s="1638"/>
      <c r="P79" s="1638"/>
      <c r="Q79" s="642"/>
      <c r="R79" s="1621"/>
    </row>
    <row r="80" spans="1:18" ht="14.25" customHeight="1">
      <c r="A80" s="360" t="s">
        <v>12</v>
      </c>
      <c r="B80" s="358" t="s">
        <v>60</v>
      </c>
      <c r="C80" s="285" t="s">
        <v>64</v>
      </c>
      <c r="D80" s="266" t="s">
        <v>517</v>
      </c>
      <c r="E80" s="263" t="s">
        <v>90</v>
      </c>
      <c r="F80" s="265" t="s">
        <v>518</v>
      </c>
      <c r="G80" s="99" t="s">
        <v>91</v>
      </c>
      <c r="H80" s="912">
        <v>271804</v>
      </c>
      <c r="I80" s="187"/>
      <c r="J80" s="1639"/>
      <c r="K80" s="188">
        <v>271804</v>
      </c>
      <c r="L80" s="189">
        <v>0</v>
      </c>
      <c r="M80" s="945">
        <v>0</v>
      </c>
      <c r="N80" s="1520" t="s">
        <v>519</v>
      </c>
      <c r="O80" s="84">
        <v>1</v>
      </c>
      <c r="P80" s="85"/>
      <c r="Q80" s="1640"/>
    </row>
    <row r="81" spans="1:17" ht="18" customHeight="1">
      <c r="A81" s="362"/>
      <c r="B81" s="363"/>
      <c r="C81" s="364"/>
      <c r="D81" s="267"/>
      <c r="E81" s="1601"/>
      <c r="F81" s="494"/>
      <c r="G81" s="495" t="s">
        <v>212</v>
      </c>
      <c r="H81" s="917">
        <v>52996</v>
      </c>
      <c r="I81" s="497"/>
      <c r="J81" s="913"/>
      <c r="K81" s="1526">
        <v>52996</v>
      </c>
      <c r="L81" s="1641"/>
      <c r="M81" s="1642"/>
      <c r="N81" s="1527"/>
      <c r="O81" s="502"/>
      <c r="P81" s="112"/>
      <c r="Q81" s="1529"/>
    </row>
    <row r="82" spans="1:17" ht="12" customHeight="1">
      <c r="A82" s="362"/>
      <c r="B82" s="363"/>
      <c r="C82" s="364"/>
      <c r="D82" s="267"/>
      <c r="E82" s="1601"/>
      <c r="F82" s="494"/>
      <c r="G82" s="121"/>
      <c r="H82" s="918"/>
      <c r="I82" s="657"/>
      <c r="J82" s="1391"/>
      <c r="K82" s="1584"/>
      <c r="L82" s="1574"/>
      <c r="M82" s="1643"/>
      <c r="N82" s="1527"/>
      <c r="O82" s="502"/>
      <c r="P82" s="112"/>
      <c r="Q82" s="1529"/>
    </row>
    <row r="83" spans="1:17" ht="14.25" customHeight="1" thickBot="1">
      <c r="A83" s="361"/>
      <c r="B83" s="359"/>
      <c r="C83" s="286"/>
      <c r="D83" s="268"/>
      <c r="E83" s="660"/>
      <c r="F83" s="264"/>
      <c r="G83" s="114" t="s">
        <v>13</v>
      </c>
      <c r="H83" s="771">
        <f>SUM(H80:H82)</f>
        <v>324800</v>
      </c>
      <c r="I83" s="771">
        <f t="shared" ref="I83:M83" si="25">SUM(I80:I82)</f>
        <v>0</v>
      </c>
      <c r="J83" s="771">
        <f t="shared" si="25"/>
        <v>0</v>
      </c>
      <c r="K83" s="771">
        <f t="shared" si="25"/>
        <v>324800</v>
      </c>
      <c r="L83" s="771">
        <f t="shared" si="25"/>
        <v>0</v>
      </c>
      <c r="M83" s="771">
        <f t="shared" si="25"/>
        <v>0</v>
      </c>
      <c r="N83" s="1538"/>
      <c r="O83" s="89"/>
      <c r="P83" s="89"/>
      <c r="Q83" s="1644"/>
    </row>
    <row r="84" spans="1:17" ht="14.25" customHeight="1">
      <c r="A84" s="360" t="s">
        <v>12</v>
      </c>
      <c r="B84" s="358" t="s">
        <v>60</v>
      </c>
      <c r="C84" s="285" t="s">
        <v>65</v>
      </c>
      <c r="D84" s="266" t="s">
        <v>520</v>
      </c>
      <c r="E84" s="263" t="s">
        <v>90</v>
      </c>
      <c r="F84" s="265" t="s">
        <v>521</v>
      </c>
      <c r="G84" s="99" t="s">
        <v>91</v>
      </c>
      <c r="H84" s="945">
        <v>291979</v>
      </c>
      <c r="I84" s="59"/>
      <c r="J84" s="126"/>
      <c r="K84" s="60">
        <v>291979</v>
      </c>
      <c r="L84" s="61">
        <v>0</v>
      </c>
      <c r="M84" s="945">
        <v>0</v>
      </c>
      <c r="N84" s="1645" t="s">
        <v>519</v>
      </c>
      <c r="O84" s="112" t="s">
        <v>105</v>
      </c>
      <c r="P84" s="1606"/>
      <c r="Q84" s="1646"/>
    </row>
    <row r="85" spans="1:17" ht="10.5" customHeight="1">
      <c r="A85" s="362"/>
      <c r="B85" s="363"/>
      <c r="C85" s="364"/>
      <c r="D85" s="267"/>
      <c r="E85" s="1601"/>
      <c r="F85" s="494"/>
      <c r="G85" s="495" t="s">
        <v>522</v>
      </c>
      <c r="H85" s="917">
        <v>0</v>
      </c>
      <c r="I85" s="497"/>
      <c r="J85" s="653"/>
      <c r="K85" s="1526">
        <v>0</v>
      </c>
      <c r="L85" s="501">
        <v>0</v>
      </c>
      <c r="M85" s="917"/>
      <c r="N85" s="1645"/>
      <c r="O85" s="112"/>
      <c r="P85" s="1606"/>
      <c r="Q85" s="1646"/>
    </row>
    <row r="86" spans="1:17" ht="10.5" customHeight="1">
      <c r="A86" s="362"/>
      <c r="B86" s="363"/>
      <c r="C86" s="364"/>
      <c r="D86" s="267"/>
      <c r="E86" s="1601"/>
      <c r="F86" s="494"/>
      <c r="G86" s="121" t="s">
        <v>212</v>
      </c>
      <c r="H86" s="918">
        <v>165887</v>
      </c>
      <c r="I86" s="657"/>
      <c r="J86" s="659"/>
      <c r="K86" s="1584">
        <v>165887</v>
      </c>
      <c r="L86" s="111"/>
      <c r="M86" s="918"/>
      <c r="N86" s="1647"/>
      <c r="O86" s="1606"/>
      <c r="P86" s="1606"/>
      <c r="Q86" s="1646"/>
    </row>
    <row r="87" spans="1:17" ht="11.25" customHeight="1">
      <c r="A87" s="362"/>
      <c r="B87" s="363"/>
      <c r="C87" s="364"/>
      <c r="D87" s="267"/>
      <c r="E87" s="649"/>
      <c r="F87" s="421"/>
      <c r="G87" s="121"/>
      <c r="H87" s="918"/>
      <c r="I87" s="107"/>
      <c r="J87" s="659"/>
      <c r="K87" s="1584"/>
      <c r="L87" s="111"/>
      <c r="M87" s="918">
        <v>0</v>
      </c>
      <c r="N87" s="1645"/>
      <c r="O87" s="112"/>
      <c r="P87" s="1606"/>
      <c r="Q87" s="1646"/>
    </row>
    <row r="88" spans="1:17" ht="20.25" customHeight="1" thickBot="1">
      <c r="A88" s="361"/>
      <c r="B88" s="359"/>
      <c r="C88" s="286"/>
      <c r="D88" s="268"/>
      <c r="E88" s="660"/>
      <c r="F88" s="264"/>
      <c r="G88" s="114" t="s">
        <v>13</v>
      </c>
      <c r="H88" s="771">
        <f>SUM(H84:H87)</f>
        <v>457866</v>
      </c>
      <c r="I88" s="771">
        <f t="shared" ref="I88:M88" si="26">SUM(I84:I87)</f>
        <v>0</v>
      </c>
      <c r="J88" s="771">
        <f t="shared" si="26"/>
        <v>0</v>
      </c>
      <c r="K88" s="771">
        <f t="shared" si="26"/>
        <v>457866</v>
      </c>
      <c r="L88" s="771">
        <f t="shared" si="26"/>
        <v>0</v>
      </c>
      <c r="M88" s="771">
        <f t="shared" si="26"/>
        <v>0</v>
      </c>
      <c r="N88" s="1648"/>
      <c r="O88" s="123"/>
      <c r="P88" s="1562"/>
      <c r="Q88" s="1649"/>
    </row>
    <row r="89" spans="1:17" ht="14.25" customHeight="1">
      <c r="A89" s="360" t="s">
        <v>12</v>
      </c>
      <c r="B89" s="358" t="s">
        <v>60</v>
      </c>
      <c r="C89" s="285" t="s">
        <v>253</v>
      </c>
      <c r="D89" s="266" t="s">
        <v>523</v>
      </c>
      <c r="E89" s="263" t="s">
        <v>90</v>
      </c>
      <c r="F89" s="265" t="s">
        <v>524</v>
      </c>
      <c r="G89" s="99" t="s">
        <v>91</v>
      </c>
      <c r="H89" s="945">
        <v>34730</v>
      </c>
      <c r="I89" s="59"/>
      <c r="J89" s="1582"/>
      <c r="K89" s="60">
        <v>34730</v>
      </c>
      <c r="L89" s="1650">
        <v>0</v>
      </c>
      <c r="M89" s="61">
        <v>0</v>
      </c>
      <c r="N89" s="261" t="s">
        <v>525</v>
      </c>
      <c r="O89" s="84">
        <v>1</v>
      </c>
      <c r="P89" s="85"/>
      <c r="Q89" s="86"/>
    </row>
    <row r="90" spans="1:17" ht="14.25" customHeight="1">
      <c r="A90" s="362"/>
      <c r="B90" s="363"/>
      <c r="C90" s="364"/>
      <c r="D90" s="267"/>
      <c r="E90" s="1601"/>
      <c r="F90" s="494"/>
      <c r="G90" s="1651" t="s">
        <v>62</v>
      </c>
      <c r="H90" s="917">
        <v>2525</v>
      </c>
      <c r="I90" s="497"/>
      <c r="J90" s="653">
        <v>1929</v>
      </c>
      <c r="K90" s="1526">
        <v>0</v>
      </c>
      <c r="L90" s="1652">
        <v>0</v>
      </c>
      <c r="M90" s="501"/>
      <c r="N90" s="422"/>
      <c r="O90" s="502"/>
      <c r="P90" s="112"/>
      <c r="Q90" s="88"/>
    </row>
    <row r="91" spans="1:17" ht="14.25" customHeight="1">
      <c r="A91" s="362"/>
      <c r="B91" s="363"/>
      <c r="C91" s="364"/>
      <c r="D91" s="267"/>
      <c r="E91" s="649"/>
      <c r="F91" s="421"/>
      <c r="G91" s="121" t="s">
        <v>212</v>
      </c>
      <c r="H91" s="918">
        <v>2316</v>
      </c>
      <c r="I91" s="107"/>
      <c r="J91" s="1391"/>
      <c r="K91" s="1584">
        <v>2316</v>
      </c>
      <c r="L91" s="1653">
        <v>0</v>
      </c>
      <c r="M91" s="111"/>
      <c r="N91" s="422"/>
      <c r="O91" s="87"/>
      <c r="P91" s="87"/>
      <c r="Q91" s="88"/>
    </row>
    <row r="92" spans="1:17" ht="11.25" customHeight="1" thickBot="1">
      <c r="A92" s="361"/>
      <c r="B92" s="359"/>
      <c r="C92" s="286"/>
      <c r="D92" s="268"/>
      <c r="E92" s="660"/>
      <c r="F92" s="264"/>
      <c r="G92" s="114" t="s">
        <v>13</v>
      </c>
      <c r="H92" s="1654">
        <f>SUM(H89:H91)</f>
        <v>39571</v>
      </c>
      <c r="I92" s="1654">
        <f t="shared" ref="I92:M92" si="27">SUM(I89:I91)</f>
        <v>0</v>
      </c>
      <c r="J92" s="1654">
        <f t="shared" si="27"/>
        <v>1929</v>
      </c>
      <c r="K92" s="1654">
        <v>0</v>
      </c>
      <c r="L92" s="1537">
        <f t="shared" si="27"/>
        <v>0</v>
      </c>
      <c r="M92" s="1655">
        <f t="shared" si="27"/>
        <v>0</v>
      </c>
      <c r="N92" s="262"/>
      <c r="O92" s="89"/>
      <c r="P92" s="89"/>
      <c r="Q92" s="90"/>
    </row>
    <row r="93" spans="1:17" ht="13.5" customHeight="1">
      <c r="A93" s="360" t="s">
        <v>12</v>
      </c>
      <c r="B93" s="358" t="s">
        <v>60</v>
      </c>
      <c r="C93" s="285" t="s">
        <v>88</v>
      </c>
      <c r="D93" s="670" t="s">
        <v>526</v>
      </c>
      <c r="E93" s="218" t="s">
        <v>90</v>
      </c>
      <c r="F93" s="239" t="s">
        <v>518</v>
      </c>
      <c r="G93" s="99" t="s">
        <v>91</v>
      </c>
      <c r="H93" s="945">
        <v>23971</v>
      </c>
      <c r="I93" s="59"/>
      <c r="J93" s="1582"/>
      <c r="K93" s="60">
        <v>23971</v>
      </c>
      <c r="L93" s="945">
        <v>0</v>
      </c>
      <c r="M93" s="61">
        <v>0</v>
      </c>
      <c r="N93" s="224" t="s">
        <v>519</v>
      </c>
      <c r="O93" s="85" t="s">
        <v>140</v>
      </c>
      <c r="P93" s="85"/>
      <c r="Q93" s="105"/>
    </row>
    <row r="94" spans="1:17" ht="12.75" customHeight="1">
      <c r="A94" s="362"/>
      <c r="B94" s="363"/>
      <c r="C94" s="364"/>
      <c r="D94" s="1656"/>
      <c r="E94" s="1657"/>
      <c r="F94" s="1658"/>
      <c r="G94" s="1651" t="s">
        <v>522</v>
      </c>
      <c r="H94" s="917">
        <v>4219</v>
      </c>
      <c r="I94" s="497"/>
      <c r="J94" s="913"/>
      <c r="K94" s="1526">
        <v>4219</v>
      </c>
      <c r="L94" s="917"/>
      <c r="M94" s="501"/>
      <c r="N94" s="1659"/>
      <c r="O94" s="1606"/>
      <c r="P94" s="1606"/>
      <c r="Q94" s="1607"/>
    </row>
    <row r="95" spans="1:17" ht="12" customHeight="1">
      <c r="A95" s="362"/>
      <c r="B95" s="363"/>
      <c r="C95" s="364"/>
      <c r="D95" s="1656"/>
      <c r="E95" s="1660"/>
      <c r="F95" s="240"/>
      <c r="G95" s="121" t="s">
        <v>212</v>
      </c>
      <c r="H95" s="918">
        <v>33543</v>
      </c>
      <c r="I95" s="107"/>
      <c r="J95" s="1391"/>
      <c r="K95" s="1584">
        <v>33543</v>
      </c>
      <c r="L95" s="918"/>
      <c r="M95" s="111"/>
      <c r="N95" s="1661"/>
      <c r="O95" s="1606"/>
      <c r="P95" s="1606"/>
      <c r="Q95" s="1607"/>
    </row>
    <row r="96" spans="1:17" ht="22.5" customHeight="1" thickBot="1">
      <c r="A96" s="361"/>
      <c r="B96" s="359"/>
      <c r="C96" s="286"/>
      <c r="D96" s="1633"/>
      <c r="E96" s="798"/>
      <c r="F96" s="219"/>
      <c r="G96" s="114" t="s">
        <v>13</v>
      </c>
      <c r="H96" s="1654">
        <f t="shared" ref="H96:M96" si="28">SUM(H93:H95)</f>
        <v>61733</v>
      </c>
      <c r="I96" s="1654">
        <f t="shared" si="28"/>
        <v>0</v>
      </c>
      <c r="J96" s="1654">
        <f t="shared" si="28"/>
        <v>0</v>
      </c>
      <c r="K96" s="1654">
        <f t="shared" si="28"/>
        <v>61733</v>
      </c>
      <c r="L96" s="1537">
        <f t="shared" si="28"/>
        <v>0</v>
      </c>
      <c r="M96" s="1655">
        <f t="shared" si="28"/>
        <v>0</v>
      </c>
      <c r="N96" s="1662"/>
      <c r="O96" s="1562"/>
      <c r="P96" s="1562"/>
      <c r="Q96" s="1563"/>
    </row>
    <row r="97" spans="1:17" ht="15.75" customHeight="1">
      <c r="A97" s="360" t="s">
        <v>12</v>
      </c>
      <c r="B97" s="358" t="s">
        <v>60</v>
      </c>
      <c r="C97" s="285" t="s">
        <v>527</v>
      </c>
      <c r="D97" s="266" t="s">
        <v>528</v>
      </c>
      <c r="E97" s="263" t="s">
        <v>90</v>
      </c>
      <c r="F97" s="265" t="s">
        <v>524</v>
      </c>
      <c r="G97" s="99" t="s">
        <v>91</v>
      </c>
      <c r="H97" s="945">
        <v>11815</v>
      </c>
      <c r="I97" s="59">
        <v>0</v>
      </c>
      <c r="J97" s="1582"/>
      <c r="K97" s="60">
        <v>11815</v>
      </c>
      <c r="L97" s="945">
        <v>0</v>
      </c>
      <c r="M97" s="61">
        <v>0</v>
      </c>
      <c r="N97" s="261" t="s">
        <v>525</v>
      </c>
      <c r="O97" s="84">
        <v>1</v>
      </c>
      <c r="P97" s="85"/>
      <c r="Q97" s="105"/>
    </row>
    <row r="98" spans="1:17" ht="15.75" customHeight="1">
      <c r="A98" s="362"/>
      <c r="B98" s="363"/>
      <c r="C98" s="364"/>
      <c r="D98" s="267"/>
      <c r="E98" s="1601"/>
      <c r="F98" s="494"/>
      <c r="G98" s="121" t="s">
        <v>62</v>
      </c>
      <c r="H98" s="917">
        <v>1090</v>
      </c>
      <c r="I98" s="497"/>
      <c r="J98" s="653">
        <v>832</v>
      </c>
      <c r="K98" s="1526">
        <v>0</v>
      </c>
      <c r="L98" s="918"/>
      <c r="M98" s="111"/>
      <c r="N98" s="422"/>
      <c r="O98" s="502"/>
      <c r="P98" s="112"/>
      <c r="Q98" s="113"/>
    </row>
    <row r="99" spans="1:17" ht="12" customHeight="1" thickBot="1">
      <c r="A99" s="362"/>
      <c r="B99" s="363"/>
      <c r="C99" s="364"/>
      <c r="D99" s="267"/>
      <c r="E99" s="649"/>
      <c r="F99" s="421"/>
      <c r="G99" s="121" t="s">
        <v>503</v>
      </c>
      <c r="H99" s="918">
        <v>1498</v>
      </c>
      <c r="I99" s="107"/>
      <c r="J99" s="1391"/>
      <c r="K99" s="1584">
        <v>1498</v>
      </c>
      <c r="L99" s="918">
        <v>0</v>
      </c>
      <c r="M99" s="1663"/>
      <c r="N99" s="422"/>
      <c r="O99" s="502"/>
      <c r="P99" s="87"/>
      <c r="Q99" s="88"/>
    </row>
    <row r="100" spans="1:17" ht="11.25" customHeight="1" thickBot="1">
      <c r="A100" s="361"/>
      <c r="B100" s="359"/>
      <c r="C100" s="286"/>
      <c r="D100" s="268"/>
      <c r="E100" s="660"/>
      <c r="F100" s="264"/>
      <c r="G100" s="114" t="s">
        <v>13</v>
      </c>
      <c r="H100" s="803">
        <f>SUM(H97:H99)</f>
        <v>14403</v>
      </c>
      <c r="I100" s="803">
        <f t="shared" ref="I100:M100" si="29">SUM(I97:I99)</f>
        <v>0</v>
      </c>
      <c r="J100" s="803">
        <f t="shared" si="29"/>
        <v>832</v>
      </c>
      <c r="K100" s="803">
        <f t="shared" si="29"/>
        <v>13313</v>
      </c>
      <c r="L100" s="771">
        <f t="shared" si="29"/>
        <v>0</v>
      </c>
      <c r="M100" s="71">
        <f t="shared" si="29"/>
        <v>0</v>
      </c>
      <c r="N100" s="262"/>
      <c r="O100" s="89"/>
      <c r="P100" s="89"/>
      <c r="Q100" s="90"/>
    </row>
    <row r="101" spans="1:17" ht="12" customHeight="1">
      <c r="A101" s="360" t="s">
        <v>12</v>
      </c>
      <c r="B101" s="358" t="s">
        <v>60</v>
      </c>
      <c r="C101" s="285" t="s">
        <v>115</v>
      </c>
      <c r="D101" s="670" t="s">
        <v>529</v>
      </c>
      <c r="E101" s="263" t="s">
        <v>90</v>
      </c>
      <c r="F101" s="265" t="s">
        <v>524</v>
      </c>
      <c r="G101" s="99" t="s">
        <v>91</v>
      </c>
      <c r="H101" s="945">
        <v>441961</v>
      </c>
      <c r="I101" s="59"/>
      <c r="J101" s="1582"/>
      <c r="K101" s="60">
        <v>441961</v>
      </c>
      <c r="L101" s="61">
        <v>0</v>
      </c>
      <c r="M101" s="61">
        <v>0</v>
      </c>
      <c r="N101" s="261" t="s">
        <v>519</v>
      </c>
      <c r="O101" s="85" t="s">
        <v>140</v>
      </c>
      <c r="P101" s="85"/>
      <c r="Q101" s="1560"/>
    </row>
    <row r="102" spans="1:17" ht="13.5" customHeight="1">
      <c r="A102" s="362"/>
      <c r="B102" s="363"/>
      <c r="C102" s="364"/>
      <c r="D102" s="733"/>
      <c r="E102" s="1601"/>
      <c r="F102" s="494"/>
      <c r="G102" s="1651" t="s">
        <v>522</v>
      </c>
      <c r="H102" s="912">
        <v>42215</v>
      </c>
      <c r="I102" s="187"/>
      <c r="J102" s="1639"/>
      <c r="K102" s="188">
        <v>42215</v>
      </c>
      <c r="L102" s="189"/>
      <c r="M102" s="189"/>
      <c r="N102" s="422"/>
      <c r="O102" s="112"/>
      <c r="P102" s="112"/>
      <c r="Q102" s="1607"/>
    </row>
    <row r="103" spans="1:17" ht="14.25" customHeight="1">
      <c r="A103" s="362"/>
      <c r="B103" s="363"/>
      <c r="C103" s="364"/>
      <c r="D103" s="733"/>
      <c r="E103" s="1601"/>
      <c r="F103" s="494"/>
      <c r="G103" s="1651" t="s">
        <v>212</v>
      </c>
      <c r="H103" s="917">
        <v>326216</v>
      </c>
      <c r="I103" s="497"/>
      <c r="J103" s="913"/>
      <c r="K103" s="1526">
        <v>321129</v>
      </c>
      <c r="L103" s="501">
        <v>0</v>
      </c>
      <c r="M103" s="501"/>
      <c r="N103" s="422"/>
      <c r="O103" s="112"/>
      <c r="P103" s="112"/>
      <c r="Q103" s="1607"/>
    </row>
    <row r="104" spans="1:17" ht="12" customHeight="1">
      <c r="A104" s="362"/>
      <c r="B104" s="363"/>
      <c r="C104" s="364"/>
      <c r="D104" s="733"/>
      <c r="E104" s="1664"/>
      <c r="F104" s="269"/>
      <c r="G104" s="121" t="s">
        <v>62</v>
      </c>
      <c r="H104" s="659">
        <v>3076</v>
      </c>
      <c r="I104" s="107"/>
      <c r="J104" s="659">
        <v>2349</v>
      </c>
      <c r="K104" s="1584">
        <v>0</v>
      </c>
      <c r="L104" s="1574"/>
      <c r="M104" s="1574"/>
      <c r="N104" s="1249"/>
      <c r="O104" s="112"/>
      <c r="P104" s="112"/>
      <c r="Q104" s="1607"/>
    </row>
    <row r="105" spans="1:17" ht="16.5" customHeight="1" thickBot="1">
      <c r="A105" s="361"/>
      <c r="B105" s="359"/>
      <c r="C105" s="286"/>
      <c r="D105" s="675"/>
      <c r="E105" s="660"/>
      <c r="F105" s="264"/>
      <c r="G105" s="114" t="s">
        <v>13</v>
      </c>
      <c r="H105" s="1654">
        <f t="shared" ref="H105:M105" si="30">SUM(H101:H104)</f>
        <v>813468</v>
      </c>
      <c r="I105" s="1654">
        <f t="shared" si="30"/>
        <v>0</v>
      </c>
      <c r="J105" s="1654">
        <f t="shared" si="30"/>
        <v>2349</v>
      </c>
      <c r="K105" s="1654">
        <f t="shared" si="30"/>
        <v>805305</v>
      </c>
      <c r="L105" s="1655">
        <f t="shared" si="30"/>
        <v>0</v>
      </c>
      <c r="M105" s="1655">
        <f t="shared" si="30"/>
        <v>0</v>
      </c>
      <c r="N105" s="276"/>
      <c r="O105" s="123"/>
      <c r="P105" s="123"/>
      <c r="Q105" s="1563"/>
    </row>
    <row r="106" spans="1:17" ht="14.25" customHeight="1">
      <c r="A106" s="360" t="s">
        <v>12</v>
      </c>
      <c r="B106" s="358" t="s">
        <v>60</v>
      </c>
      <c r="C106" s="285" t="s">
        <v>530</v>
      </c>
      <c r="D106" s="266" t="s">
        <v>531</v>
      </c>
      <c r="E106" s="263" t="s">
        <v>90</v>
      </c>
      <c r="F106" s="265" t="s">
        <v>532</v>
      </c>
      <c r="G106" s="99" t="s">
        <v>91</v>
      </c>
      <c r="H106" s="945">
        <v>179014</v>
      </c>
      <c r="I106" s="59"/>
      <c r="J106" s="126"/>
      <c r="K106" s="60">
        <v>179014</v>
      </c>
      <c r="L106" s="61">
        <v>0</v>
      </c>
      <c r="M106" s="61">
        <v>0</v>
      </c>
      <c r="N106" s="261" t="s">
        <v>525</v>
      </c>
      <c r="O106" s="84">
        <v>1</v>
      </c>
      <c r="P106" s="1596"/>
      <c r="Q106" s="105"/>
    </row>
    <row r="107" spans="1:17" ht="15.75" customHeight="1">
      <c r="A107" s="362"/>
      <c r="B107" s="363"/>
      <c r="C107" s="364"/>
      <c r="D107" s="267"/>
      <c r="E107" s="1601"/>
      <c r="F107" s="494"/>
      <c r="G107" s="121" t="s">
        <v>212</v>
      </c>
      <c r="H107" s="917">
        <v>243895</v>
      </c>
      <c r="I107" s="497"/>
      <c r="J107" s="913"/>
      <c r="K107" s="1526">
        <v>236403</v>
      </c>
      <c r="L107" s="111">
        <v>0</v>
      </c>
      <c r="M107" s="1574"/>
      <c r="N107" s="422"/>
      <c r="O107" s="502"/>
      <c r="P107" s="112"/>
      <c r="Q107" s="113"/>
    </row>
    <row r="108" spans="1:17" ht="14.25" customHeight="1">
      <c r="A108" s="362"/>
      <c r="B108" s="363"/>
      <c r="C108" s="364"/>
      <c r="D108" s="267"/>
      <c r="E108" s="1664"/>
      <c r="F108" s="269"/>
      <c r="G108" s="121" t="s">
        <v>62</v>
      </c>
      <c r="H108" s="659">
        <v>9413</v>
      </c>
      <c r="I108" s="107"/>
      <c r="J108" s="659">
        <v>7185</v>
      </c>
      <c r="K108" s="1584">
        <v>0</v>
      </c>
      <c r="L108" s="1574"/>
      <c r="M108" s="1574"/>
      <c r="N108" s="422"/>
      <c r="O108" s="502"/>
      <c r="P108" s="87"/>
      <c r="Q108" s="88"/>
    </row>
    <row r="109" spans="1:17" ht="21" customHeight="1" thickBot="1">
      <c r="A109" s="361"/>
      <c r="B109" s="359"/>
      <c r="C109" s="286"/>
      <c r="D109" s="268"/>
      <c r="E109" s="660"/>
      <c r="F109" s="264"/>
      <c r="G109" s="114" t="s">
        <v>13</v>
      </c>
      <c r="H109" s="803">
        <f>SUM(H106:H108)</f>
        <v>432322</v>
      </c>
      <c r="I109" s="803">
        <f t="shared" ref="I109:M109" si="31">SUM(I106:I108)</f>
        <v>0</v>
      </c>
      <c r="J109" s="803">
        <f t="shared" si="31"/>
        <v>7185</v>
      </c>
      <c r="K109" s="803">
        <f t="shared" si="31"/>
        <v>415417</v>
      </c>
      <c r="L109" s="122">
        <f t="shared" si="31"/>
        <v>0</v>
      </c>
      <c r="M109" s="122">
        <f t="shared" si="31"/>
        <v>0</v>
      </c>
      <c r="N109" s="262"/>
      <c r="O109" s="89"/>
      <c r="P109" s="89"/>
      <c r="Q109" s="90"/>
    </row>
    <row r="110" spans="1:17" ht="15.75" customHeight="1">
      <c r="A110" s="687" t="s">
        <v>12</v>
      </c>
      <c r="B110" s="688" t="s">
        <v>60</v>
      </c>
      <c r="C110" s="279" t="s">
        <v>336</v>
      </c>
      <c r="D110" s="670" t="s">
        <v>533</v>
      </c>
      <c r="E110" s="366" t="s">
        <v>90</v>
      </c>
      <c r="F110" s="423" t="s">
        <v>280</v>
      </c>
      <c r="G110" s="1665" t="s">
        <v>534</v>
      </c>
      <c r="H110" s="945">
        <v>0</v>
      </c>
      <c r="I110" s="60">
        <v>0</v>
      </c>
      <c r="J110" s="1666"/>
      <c r="K110" s="60">
        <v>0</v>
      </c>
      <c r="L110" s="61">
        <v>0</v>
      </c>
      <c r="M110" s="61"/>
      <c r="N110" s="1667"/>
      <c r="O110" s="664"/>
      <c r="P110" s="165"/>
      <c r="Q110" s="674"/>
    </row>
    <row r="111" spans="1:17" ht="19.5" customHeight="1" thickBot="1">
      <c r="A111" s="703"/>
      <c r="B111" s="704"/>
      <c r="C111" s="280"/>
      <c r="D111" s="675"/>
      <c r="E111" s="367"/>
      <c r="F111" s="424"/>
      <c r="G111" s="114" t="s">
        <v>13</v>
      </c>
      <c r="H111" s="803">
        <f t="shared" ref="H111:M111" si="32">SUM(H110:H110)</f>
        <v>0</v>
      </c>
      <c r="I111" s="803">
        <f t="shared" si="32"/>
        <v>0</v>
      </c>
      <c r="J111" s="803">
        <f t="shared" si="32"/>
        <v>0</v>
      </c>
      <c r="K111" s="803">
        <f t="shared" si="32"/>
        <v>0</v>
      </c>
      <c r="L111" s="122">
        <f t="shared" si="32"/>
        <v>0</v>
      </c>
      <c r="M111" s="122">
        <f t="shared" si="32"/>
        <v>0</v>
      </c>
      <c r="N111" s="1668"/>
      <c r="O111" s="89"/>
      <c r="P111" s="89"/>
      <c r="Q111" s="90"/>
    </row>
    <row r="112" spans="1:17" ht="18" customHeight="1">
      <c r="A112" s="360" t="s">
        <v>12</v>
      </c>
      <c r="B112" s="358" t="s">
        <v>60</v>
      </c>
      <c r="C112" s="285" t="s">
        <v>413</v>
      </c>
      <c r="D112" s="266" t="s">
        <v>535</v>
      </c>
      <c r="E112" s="263" t="s">
        <v>90</v>
      </c>
      <c r="F112" s="265" t="s">
        <v>280</v>
      </c>
      <c r="G112" s="99" t="s">
        <v>62</v>
      </c>
      <c r="H112" s="945">
        <v>67779</v>
      </c>
      <c r="I112" s="59">
        <v>0</v>
      </c>
      <c r="J112" s="1582"/>
      <c r="K112" s="60"/>
      <c r="L112" s="61">
        <v>52000</v>
      </c>
      <c r="M112" s="61">
        <v>52000</v>
      </c>
      <c r="N112" s="261" t="s">
        <v>536</v>
      </c>
      <c r="O112" s="165" t="s">
        <v>72</v>
      </c>
      <c r="P112" s="165" t="s">
        <v>83</v>
      </c>
      <c r="Q112" s="674" t="s">
        <v>87</v>
      </c>
    </row>
    <row r="113" spans="1:17" ht="11.25" customHeight="1">
      <c r="A113" s="362"/>
      <c r="B113" s="363"/>
      <c r="C113" s="364"/>
      <c r="D113" s="267"/>
      <c r="E113" s="649"/>
      <c r="F113" s="421"/>
      <c r="G113" s="121"/>
      <c r="H113" s="918"/>
      <c r="I113" s="107"/>
      <c r="J113" s="1391"/>
      <c r="K113" s="1584"/>
      <c r="L113" s="111"/>
      <c r="M113" s="111"/>
      <c r="N113" s="1249"/>
      <c r="O113" s="795"/>
      <c r="P113" s="795"/>
      <c r="Q113" s="796"/>
    </row>
    <row r="114" spans="1:17" ht="22.5" customHeight="1" thickBot="1">
      <c r="A114" s="361"/>
      <c r="B114" s="359"/>
      <c r="C114" s="286"/>
      <c r="D114" s="268"/>
      <c r="E114" s="660"/>
      <c r="F114" s="264"/>
      <c r="G114" s="114" t="s">
        <v>13</v>
      </c>
      <c r="H114" s="803">
        <f>SUM(H112:H113)</f>
        <v>67779</v>
      </c>
      <c r="I114" s="803">
        <f t="shared" ref="I114:M114" si="33">SUM(I112:I113)</f>
        <v>0</v>
      </c>
      <c r="J114" s="803">
        <f t="shared" si="33"/>
        <v>0</v>
      </c>
      <c r="K114" s="803">
        <f t="shared" si="33"/>
        <v>0</v>
      </c>
      <c r="L114" s="122">
        <f t="shared" si="33"/>
        <v>52000</v>
      </c>
      <c r="M114" s="122">
        <f t="shared" si="33"/>
        <v>52000</v>
      </c>
      <c r="N114" s="276"/>
      <c r="O114" s="123" t="s">
        <v>89</v>
      </c>
      <c r="P114" s="123" t="s">
        <v>89</v>
      </c>
      <c r="Q114" s="124" t="s">
        <v>89</v>
      </c>
    </row>
    <row r="115" spans="1:17" ht="14.25" customHeight="1">
      <c r="A115" s="360" t="s">
        <v>12</v>
      </c>
      <c r="B115" s="358" t="s">
        <v>60</v>
      </c>
      <c r="C115" s="285" t="s">
        <v>537</v>
      </c>
      <c r="D115" s="266" t="s">
        <v>538</v>
      </c>
      <c r="E115" s="263" t="s">
        <v>90</v>
      </c>
      <c r="F115" s="265" t="s">
        <v>71</v>
      </c>
      <c r="G115" s="99" t="s">
        <v>62</v>
      </c>
      <c r="H115" s="945">
        <v>147610</v>
      </c>
      <c r="I115" s="59"/>
      <c r="J115" s="1582"/>
      <c r="K115" s="60"/>
      <c r="L115" s="61">
        <v>145000</v>
      </c>
      <c r="M115" s="61">
        <v>145000</v>
      </c>
      <c r="N115" s="261" t="s">
        <v>539</v>
      </c>
      <c r="O115" s="165" t="s">
        <v>262</v>
      </c>
      <c r="P115" s="165" t="s">
        <v>262</v>
      </c>
      <c r="Q115" s="674" t="s">
        <v>262</v>
      </c>
    </row>
    <row r="116" spans="1:17" ht="42" customHeight="1" thickBot="1">
      <c r="A116" s="361"/>
      <c r="B116" s="359"/>
      <c r="C116" s="286"/>
      <c r="D116" s="268"/>
      <c r="E116" s="660"/>
      <c r="F116" s="264"/>
      <c r="G116" s="114" t="s">
        <v>13</v>
      </c>
      <c r="H116" s="803">
        <f>SUM(H115:H115)</f>
        <v>147610</v>
      </c>
      <c r="I116" s="803">
        <f t="shared" ref="I116:M116" si="34">SUM(I115:I115)</f>
        <v>0</v>
      </c>
      <c r="J116" s="803">
        <f t="shared" si="34"/>
        <v>0</v>
      </c>
      <c r="K116" s="803">
        <f t="shared" si="34"/>
        <v>0</v>
      </c>
      <c r="L116" s="122">
        <f t="shared" si="34"/>
        <v>145000</v>
      </c>
      <c r="M116" s="122">
        <f t="shared" si="34"/>
        <v>145000</v>
      </c>
      <c r="N116" s="276"/>
      <c r="O116" s="123"/>
      <c r="P116" s="123"/>
      <c r="Q116" s="124"/>
    </row>
    <row r="117" spans="1:17" ht="21" customHeight="1">
      <c r="A117" s="1669" t="s">
        <v>12</v>
      </c>
      <c r="B117" s="1670" t="s">
        <v>60</v>
      </c>
      <c r="C117" s="1671" t="s">
        <v>540</v>
      </c>
      <c r="D117" s="266" t="s">
        <v>541</v>
      </c>
      <c r="E117" s="263" t="s">
        <v>90</v>
      </c>
      <c r="F117" s="265" t="s">
        <v>71</v>
      </c>
      <c r="G117" s="99" t="s">
        <v>62</v>
      </c>
      <c r="H117" s="945">
        <v>8600</v>
      </c>
      <c r="I117" s="59"/>
      <c r="J117" s="126"/>
      <c r="K117" s="60"/>
      <c r="L117" s="61">
        <v>15000</v>
      </c>
      <c r="M117" s="61">
        <v>15000</v>
      </c>
      <c r="N117" s="261" t="s">
        <v>542</v>
      </c>
      <c r="O117" s="165"/>
      <c r="P117" s="165" t="s">
        <v>87</v>
      </c>
      <c r="Q117" s="674" t="s">
        <v>87</v>
      </c>
    </row>
    <row r="118" spans="1:17" ht="15.75" customHeight="1">
      <c r="A118" s="1672"/>
      <c r="B118" s="1673"/>
      <c r="C118" s="1674"/>
      <c r="D118" s="267"/>
      <c r="E118" s="447"/>
      <c r="F118" s="695"/>
      <c r="G118" s="121"/>
      <c r="H118" s="659"/>
      <c r="I118" s="657"/>
      <c r="J118" s="659"/>
      <c r="K118" s="1584"/>
      <c r="L118" s="111"/>
      <c r="M118" s="111"/>
      <c r="N118" s="422"/>
      <c r="O118" s="795" t="s">
        <v>83</v>
      </c>
      <c r="P118" s="795" t="s">
        <v>87</v>
      </c>
      <c r="Q118" s="796" t="s">
        <v>87</v>
      </c>
    </row>
    <row r="119" spans="1:17" ht="21" customHeight="1" thickBot="1">
      <c r="A119" s="1675"/>
      <c r="B119" s="1676"/>
      <c r="C119" s="1677"/>
      <c r="D119" s="268"/>
      <c r="E119" s="660"/>
      <c r="F119" s="264"/>
      <c r="G119" s="1678" t="s">
        <v>13</v>
      </c>
      <c r="H119" s="1679">
        <f>SUM(H117:H117)</f>
        <v>8600</v>
      </c>
      <c r="I119" s="1679">
        <f t="shared" ref="I119:M119" si="35">SUM(I117:I117)</f>
        <v>0</v>
      </c>
      <c r="J119" s="1679">
        <f t="shared" si="35"/>
        <v>0</v>
      </c>
      <c r="K119" s="1679">
        <f t="shared" si="35"/>
        <v>0</v>
      </c>
      <c r="L119" s="1680">
        <f t="shared" si="35"/>
        <v>15000</v>
      </c>
      <c r="M119" s="1680">
        <f t="shared" si="35"/>
        <v>15000</v>
      </c>
      <c r="N119" s="276"/>
      <c r="O119" s="123" t="s">
        <v>140</v>
      </c>
      <c r="P119" s="123" t="s">
        <v>83</v>
      </c>
      <c r="Q119" s="124" t="s">
        <v>83</v>
      </c>
    </row>
    <row r="120" spans="1:17" ht="14.25" customHeight="1">
      <c r="A120" s="360" t="s">
        <v>12</v>
      </c>
      <c r="B120" s="358" t="s">
        <v>60</v>
      </c>
      <c r="C120" s="285" t="s">
        <v>543</v>
      </c>
      <c r="D120" s="266" t="s">
        <v>544</v>
      </c>
      <c r="E120" s="263" t="s">
        <v>90</v>
      </c>
      <c r="F120" s="265" t="s">
        <v>280</v>
      </c>
      <c r="G120" s="99" t="s">
        <v>62</v>
      </c>
      <c r="H120" s="945">
        <v>19724</v>
      </c>
      <c r="I120" s="59"/>
      <c r="J120" s="1582"/>
      <c r="K120" s="60"/>
      <c r="L120" s="61">
        <v>20000</v>
      </c>
      <c r="M120" s="61">
        <v>20000</v>
      </c>
      <c r="N120" s="261" t="s">
        <v>545</v>
      </c>
      <c r="O120" s="85" t="s">
        <v>262</v>
      </c>
      <c r="P120" s="85" t="s">
        <v>88</v>
      </c>
      <c r="Q120" s="105" t="s">
        <v>253</v>
      </c>
    </row>
    <row r="121" spans="1:17" ht="24" customHeight="1" thickBot="1">
      <c r="A121" s="361"/>
      <c r="B121" s="359"/>
      <c r="C121" s="286"/>
      <c r="D121" s="268"/>
      <c r="E121" s="660"/>
      <c r="F121" s="264"/>
      <c r="G121" s="114" t="s">
        <v>13</v>
      </c>
      <c r="H121" s="803">
        <f>SUM(H120:H120)</f>
        <v>19724</v>
      </c>
      <c r="I121" s="803">
        <f t="shared" ref="I121:M121" si="36">SUM(I120:I120)</f>
        <v>0</v>
      </c>
      <c r="J121" s="803">
        <f t="shared" si="36"/>
        <v>0</v>
      </c>
      <c r="K121" s="803">
        <f t="shared" si="36"/>
        <v>0</v>
      </c>
      <c r="L121" s="122">
        <f t="shared" si="36"/>
        <v>20000</v>
      </c>
      <c r="M121" s="122">
        <f t="shared" si="36"/>
        <v>20000</v>
      </c>
      <c r="N121" s="276"/>
      <c r="O121" s="123"/>
      <c r="P121" s="123"/>
      <c r="Q121" s="124"/>
    </row>
    <row r="122" spans="1:17" ht="18.75" customHeight="1">
      <c r="A122" s="360" t="s">
        <v>12</v>
      </c>
      <c r="B122" s="358" t="s">
        <v>60</v>
      </c>
      <c r="C122" s="285" t="s">
        <v>546</v>
      </c>
      <c r="D122" s="266" t="s">
        <v>547</v>
      </c>
      <c r="E122" s="263" t="s">
        <v>90</v>
      </c>
      <c r="F122" s="265" t="s">
        <v>71</v>
      </c>
      <c r="G122" s="99" t="s">
        <v>62</v>
      </c>
      <c r="H122" s="945">
        <v>0</v>
      </c>
      <c r="I122" s="59"/>
      <c r="J122" s="1582"/>
      <c r="K122" s="60">
        <v>0</v>
      </c>
      <c r="L122" s="61">
        <v>30000</v>
      </c>
      <c r="M122" s="61">
        <v>30000</v>
      </c>
      <c r="N122" s="1681"/>
      <c r="O122" s="165"/>
      <c r="P122" s="165" t="s">
        <v>140</v>
      </c>
      <c r="Q122" s="674" t="s">
        <v>140</v>
      </c>
    </row>
    <row r="123" spans="1:17" ht="13.5" customHeight="1" thickBot="1">
      <c r="A123" s="361"/>
      <c r="B123" s="359"/>
      <c r="C123" s="286"/>
      <c r="D123" s="268"/>
      <c r="E123" s="660"/>
      <c r="F123" s="264"/>
      <c r="G123" s="114" t="s">
        <v>13</v>
      </c>
      <c r="H123" s="803">
        <f>SUM(H122:H122)</f>
        <v>0</v>
      </c>
      <c r="I123" s="116">
        <f>SUM(I122:I122)</f>
        <v>0</v>
      </c>
      <c r="J123" s="119"/>
      <c r="K123" s="803">
        <f>SUM(K122:K122)</f>
        <v>0</v>
      </c>
      <c r="L123" s="122">
        <f>SUM(L122:L122)</f>
        <v>30000</v>
      </c>
      <c r="M123" s="122">
        <f>M122</f>
        <v>30000</v>
      </c>
      <c r="N123" s="1682"/>
      <c r="O123" s="123"/>
      <c r="P123" s="123"/>
      <c r="Q123" s="124"/>
    </row>
    <row r="124" spans="1:17" ht="16.5" customHeight="1">
      <c r="A124" s="687" t="s">
        <v>12</v>
      </c>
      <c r="B124" s="688" t="s">
        <v>60</v>
      </c>
      <c r="C124" s="279" t="s">
        <v>548</v>
      </c>
      <c r="D124" s="670" t="s">
        <v>549</v>
      </c>
      <c r="E124" s="263" t="s">
        <v>90</v>
      </c>
      <c r="F124" s="423" t="s">
        <v>550</v>
      </c>
      <c r="G124" s="99" t="s">
        <v>62</v>
      </c>
      <c r="H124" s="945">
        <v>0</v>
      </c>
      <c r="I124" s="59"/>
      <c r="J124" s="1582"/>
      <c r="K124" s="60"/>
      <c r="L124" s="61">
        <v>25000</v>
      </c>
      <c r="M124" s="61">
        <v>25000</v>
      </c>
      <c r="N124" s="1683" t="s">
        <v>551</v>
      </c>
      <c r="O124" s="165"/>
      <c r="P124" s="165" t="s">
        <v>105</v>
      </c>
      <c r="Q124" s="674"/>
    </row>
    <row r="125" spans="1:17" ht="14.25" customHeight="1" thickBot="1">
      <c r="A125" s="703"/>
      <c r="B125" s="704"/>
      <c r="C125" s="280"/>
      <c r="D125" s="675"/>
      <c r="E125" s="660"/>
      <c r="F125" s="424"/>
      <c r="G125" s="114" t="s">
        <v>13</v>
      </c>
      <c r="H125" s="803">
        <f t="shared" ref="H125:M125" si="37">SUM(H124:H124)</f>
        <v>0</v>
      </c>
      <c r="I125" s="803">
        <f t="shared" si="37"/>
        <v>0</v>
      </c>
      <c r="J125" s="803">
        <f t="shared" si="37"/>
        <v>0</v>
      </c>
      <c r="K125" s="803">
        <f t="shared" si="37"/>
        <v>0</v>
      </c>
      <c r="L125" s="122">
        <f t="shared" si="37"/>
        <v>25000</v>
      </c>
      <c r="M125" s="122">
        <f t="shared" si="37"/>
        <v>25000</v>
      </c>
      <c r="N125" s="1684" t="s">
        <v>552</v>
      </c>
      <c r="O125" s="123"/>
      <c r="P125" s="123" t="s">
        <v>140</v>
      </c>
      <c r="Q125" s="124" t="s">
        <v>140</v>
      </c>
    </row>
    <row r="126" spans="1:17" ht="14.25" customHeight="1">
      <c r="A126" s="687" t="s">
        <v>12</v>
      </c>
      <c r="B126" s="688" t="s">
        <v>60</v>
      </c>
      <c r="C126" s="279" t="s">
        <v>553</v>
      </c>
      <c r="D126" s="670" t="s">
        <v>554</v>
      </c>
      <c r="E126" s="263" t="s">
        <v>90</v>
      </c>
      <c r="F126" s="423" t="s">
        <v>518</v>
      </c>
      <c r="G126" s="1685" t="s">
        <v>555</v>
      </c>
      <c r="H126" s="945">
        <v>71184</v>
      </c>
      <c r="I126" s="59"/>
      <c r="J126" s="1582"/>
      <c r="K126" s="60">
        <v>71184</v>
      </c>
      <c r="L126" s="61">
        <v>450033</v>
      </c>
      <c r="M126" s="61">
        <v>636838</v>
      </c>
      <c r="N126" s="1564"/>
      <c r="O126" s="165"/>
      <c r="P126" s="165"/>
      <c r="Q126" s="674"/>
    </row>
    <row r="127" spans="1:17" ht="14.25" customHeight="1">
      <c r="A127" s="694"/>
      <c r="B127" s="363"/>
      <c r="C127" s="364"/>
      <c r="D127" s="733"/>
      <c r="E127" s="649"/>
      <c r="F127" s="695"/>
      <c r="G127" s="1686"/>
      <c r="H127" s="918"/>
      <c r="I127" s="107"/>
      <c r="J127" s="1391"/>
      <c r="K127" s="1584"/>
      <c r="L127" s="111">
        <v>186805</v>
      </c>
      <c r="M127" s="111"/>
      <c r="N127" s="1566" t="s">
        <v>519</v>
      </c>
      <c r="O127" s="795"/>
      <c r="P127" s="795"/>
      <c r="Q127" s="796" t="s">
        <v>140</v>
      </c>
    </row>
    <row r="128" spans="1:17" ht="47.25" customHeight="1" thickBot="1">
      <c r="A128" s="703"/>
      <c r="B128" s="704"/>
      <c r="C128" s="280"/>
      <c r="D128" s="675"/>
      <c r="E128" s="660"/>
      <c r="F128" s="424"/>
      <c r="G128" s="114" t="s">
        <v>13</v>
      </c>
      <c r="H128" s="803">
        <f t="shared" ref="H128:M128" si="38">SUM(H126:H127)</f>
        <v>71184</v>
      </c>
      <c r="I128" s="803">
        <f t="shared" si="38"/>
        <v>0</v>
      </c>
      <c r="J128" s="803">
        <f t="shared" si="38"/>
        <v>0</v>
      </c>
      <c r="K128" s="803">
        <f t="shared" si="38"/>
        <v>71184</v>
      </c>
      <c r="L128" s="122">
        <f t="shared" si="38"/>
        <v>636838</v>
      </c>
      <c r="M128" s="122">
        <f t="shared" si="38"/>
        <v>636838</v>
      </c>
      <c r="N128" s="1566"/>
      <c r="O128" s="795"/>
      <c r="P128" s="795"/>
      <c r="Q128" s="796"/>
    </row>
    <row r="129" spans="1:17" ht="18" customHeight="1">
      <c r="A129" s="687" t="s">
        <v>12</v>
      </c>
      <c r="B129" s="688" t="s">
        <v>60</v>
      </c>
      <c r="C129" s="279" t="s">
        <v>556</v>
      </c>
      <c r="D129" s="670" t="s">
        <v>557</v>
      </c>
      <c r="E129" s="263" t="s">
        <v>90</v>
      </c>
      <c r="F129" s="423" t="s">
        <v>558</v>
      </c>
      <c r="G129" s="99" t="s">
        <v>91</v>
      </c>
      <c r="H129" s="945"/>
      <c r="I129" s="59"/>
      <c r="J129" s="1582"/>
      <c r="K129" s="60"/>
      <c r="L129" s="61">
        <v>507704</v>
      </c>
      <c r="M129" s="61">
        <v>507704</v>
      </c>
      <c r="N129" s="1564" t="s">
        <v>559</v>
      </c>
      <c r="O129" s="165"/>
      <c r="P129" s="165"/>
      <c r="Q129" s="674" t="s">
        <v>140</v>
      </c>
    </row>
    <row r="130" spans="1:17" ht="12.75" customHeight="1">
      <c r="A130" s="694"/>
      <c r="B130" s="363"/>
      <c r="C130" s="364"/>
      <c r="D130" s="733"/>
      <c r="E130" s="1601"/>
      <c r="F130" s="695"/>
      <c r="G130" s="121" t="s">
        <v>212</v>
      </c>
      <c r="H130" s="918"/>
      <c r="I130" s="657"/>
      <c r="J130" s="659"/>
      <c r="K130" s="1584"/>
      <c r="L130" s="111">
        <v>78000</v>
      </c>
      <c r="M130" s="111">
        <v>78000</v>
      </c>
      <c r="N130" s="1566"/>
      <c r="O130" s="795"/>
      <c r="P130" s="795"/>
      <c r="Q130" s="796"/>
    </row>
    <row r="131" spans="1:17" ht="14.25" customHeight="1" thickBot="1">
      <c r="A131" s="703"/>
      <c r="B131" s="704"/>
      <c r="C131" s="280"/>
      <c r="D131" s="675"/>
      <c r="E131" s="660"/>
      <c r="F131" s="424"/>
      <c r="G131" s="114" t="s">
        <v>13</v>
      </c>
      <c r="H131" s="803">
        <f t="shared" ref="H131:M131" si="39">SUM(H129:H130)</f>
        <v>0</v>
      </c>
      <c r="I131" s="803">
        <f t="shared" si="39"/>
        <v>0</v>
      </c>
      <c r="J131" s="803">
        <f t="shared" si="39"/>
        <v>0</v>
      </c>
      <c r="K131" s="803">
        <f t="shared" si="39"/>
        <v>0</v>
      </c>
      <c r="L131" s="122">
        <f t="shared" si="39"/>
        <v>585704</v>
      </c>
      <c r="M131" s="122">
        <f t="shared" si="39"/>
        <v>585704</v>
      </c>
      <c r="N131" s="1566"/>
      <c r="O131" s="795"/>
      <c r="P131" s="795"/>
      <c r="Q131" s="796"/>
    </row>
    <row r="132" spans="1:17" ht="13.5" customHeight="1">
      <c r="A132" s="687" t="s">
        <v>12</v>
      </c>
      <c r="B132" s="688" t="s">
        <v>60</v>
      </c>
      <c r="C132" s="279" t="s">
        <v>560</v>
      </c>
      <c r="D132" s="670" t="s">
        <v>561</v>
      </c>
      <c r="E132" s="263" t="s">
        <v>90</v>
      </c>
      <c r="F132" s="423" t="s">
        <v>506</v>
      </c>
      <c r="G132" s="99" t="s">
        <v>91</v>
      </c>
      <c r="H132" s="945">
        <v>0</v>
      </c>
      <c r="I132" s="59"/>
      <c r="J132" s="126"/>
      <c r="K132" s="60">
        <v>0</v>
      </c>
      <c r="L132" s="61">
        <v>540000</v>
      </c>
      <c r="M132" s="61">
        <v>540000</v>
      </c>
      <c r="N132" s="1564" t="s">
        <v>559</v>
      </c>
      <c r="O132" s="165"/>
      <c r="P132" s="165"/>
      <c r="Q132" s="674" t="s">
        <v>140</v>
      </c>
    </row>
    <row r="133" spans="1:17" ht="14.25" customHeight="1">
      <c r="A133" s="694"/>
      <c r="B133" s="363"/>
      <c r="C133" s="364"/>
      <c r="D133" s="733"/>
      <c r="E133" s="1601"/>
      <c r="F133" s="695"/>
      <c r="G133" s="121" t="s">
        <v>212</v>
      </c>
      <c r="H133" s="918">
        <v>71247</v>
      </c>
      <c r="I133" s="657"/>
      <c r="J133" s="659"/>
      <c r="K133" s="1584">
        <v>71247</v>
      </c>
      <c r="L133" s="1687"/>
      <c r="M133" s="1687"/>
      <c r="N133" s="1566" t="s">
        <v>562</v>
      </c>
      <c r="O133" s="795" t="s">
        <v>140</v>
      </c>
      <c r="P133" s="795"/>
      <c r="Q133" s="796"/>
    </row>
    <row r="134" spans="1:17" ht="35.25" customHeight="1" thickBot="1">
      <c r="A134" s="703"/>
      <c r="B134" s="704"/>
      <c r="C134" s="280"/>
      <c r="D134" s="675"/>
      <c r="E134" s="660"/>
      <c r="F134" s="424"/>
      <c r="G134" s="114" t="s">
        <v>13</v>
      </c>
      <c r="H134" s="803">
        <f t="shared" ref="H134:M134" si="40">SUM(H132:H133)</f>
        <v>71247</v>
      </c>
      <c r="I134" s="803">
        <f t="shared" si="40"/>
        <v>0</v>
      </c>
      <c r="J134" s="803">
        <f t="shared" si="40"/>
        <v>0</v>
      </c>
      <c r="K134" s="803">
        <f t="shared" si="40"/>
        <v>71247</v>
      </c>
      <c r="L134" s="122">
        <f t="shared" si="40"/>
        <v>540000</v>
      </c>
      <c r="M134" s="122">
        <f t="shared" si="40"/>
        <v>540000</v>
      </c>
      <c r="N134" s="1688"/>
      <c r="O134" s="1689"/>
      <c r="P134" s="1689"/>
      <c r="Q134" s="1690"/>
    </row>
    <row r="135" spans="1:17" ht="18.75" customHeight="1">
      <c r="A135" s="687" t="s">
        <v>12</v>
      </c>
      <c r="B135" s="688" t="s">
        <v>60</v>
      </c>
      <c r="C135" s="279" t="s">
        <v>563</v>
      </c>
      <c r="D135" s="670" t="s">
        <v>564</v>
      </c>
      <c r="E135" s="263" t="s">
        <v>90</v>
      </c>
      <c r="F135" s="287" t="s">
        <v>565</v>
      </c>
      <c r="G135" s="99" t="s">
        <v>212</v>
      </c>
      <c r="H135" s="945">
        <v>31586</v>
      </c>
      <c r="I135" s="59"/>
      <c r="J135" s="1582"/>
      <c r="K135" s="60">
        <v>31586</v>
      </c>
      <c r="L135" s="61"/>
      <c r="M135" s="61"/>
      <c r="N135" s="1564" t="s">
        <v>559</v>
      </c>
      <c r="O135" s="165"/>
      <c r="P135" s="165"/>
      <c r="Q135" s="674" t="s">
        <v>140</v>
      </c>
    </row>
    <row r="136" spans="1:17" ht="15.75" customHeight="1">
      <c r="A136" s="694"/>
      <c r="B136" s="363"/>
      <c r="C136" s="364"/>
      <c r="D136" s="733"/>
      <c r="E136" s="649"/>
      <c r="F136" s="695"/>
      <c r="G136" s="754" t="s">
        <v>566</v>
      </c>
      <c r="H136" s="912"/>
      <c r="I136" s="1691"/>
      <c r="J136" s="1639"/>
      <c r="K136" s="188"/>
      <c r="L136" s="189">
        <v>325000</v>
      </c>
      <c r="M136" s="189">
        <v>325000</v>
      </c>
      <c r="N136" s="1566" t="s">
        <v>562</v>
      </c>
      <c r="O136" s="795" t="s">
        <v>140</v>
      </c>
      <c r="P136" s="795"/>
      <c r="Q136" s="796"/>
    </row>
    <row r="137" spans="1:17" ht="15.75" customHeight="1" thickBot="1">
      <c r="A137" s="703"/>
      <c r="B137" s="704"/>
      <c r="C137" s="280"/>
      <c r="D137" s="675"/>
      <c r="E137" s="660"/>
      <c r="F137" s="424"/>
      <c r="G137" s="114" t="s">
        <v>13</v>
      </c>
      <c r="H137" s="803">
        <f t="shared" ref="H137:M137" si="41">SUM(H135:H136)</f>
        <v>31586</v>
      </c>
      <c r="I137" s="803">
        <f t="shared" si="41"/>
        <v>0</v>
      </c>
      <c r="J137" s="803">
        <f t="shared" si="41"/>
        <v>0</v>
      </c>
      <c r="K137" s="803">
        <f t="shared" si="41"/>
        <v>31586</v>
      </c>
      <c r="L137" s="122">
        <f t="shared" si="41"/>
        <v>325000</v>
      </c>
      <c r="M137" s="122">
        <f t="shared" si="41"/>
        <v>325000</v>
      </c>
      <c r="N137" s="1566"/>
      <c r="O137" s="795"/>
      <c r="P137" s="795"/>
      <c r="Q137" s="796"/>
    </row>
    <row r="138" spans="1:17" ht="17.25" customHeight="1" thickBot="1">
      <c r="A138" s="687" t="s">
        <v>12</v>
      </c>
      <c r="B138" s="688" t="s">
        <v>60</v>
      </c>
      <c r="C138" s="279" t="s">
        <v>567</v>
      </c>
      <c r="D138" s="670" t="s">
        <v>568</v>
      </c>
      <c r="E138" s="263" t="s">
        <v>90</v>
      </c>
      <c r="F138" s="423" t="s">
        <v>506</v>
      </c>
      <c r="G138" s="99"/>
      <c r="H138" s="945"/>
      <c r="I138" s="59"/>
      <c r="J138" s="1582"/>
      <c r="K138" s="60"/>
      <c r="L138" s="61"/>
      <c r="M138" s="1692"/>
      <c r="N138" s="1564" t="s">
        <v>559</v>
      </c>
      <c r="O138" s="165"/>
      <c r="P138" s="165"/>
      <c r="Q138" s="674" t="s">
        <v>140</v>
      </c>
    </row>
    <row r="139" spans="1:17" ht="14.25" customHeight="1">
      <c r="A139" s="694"/>
      <c r="B139" s="363"/>
      <c r="C139" s="364"/>
      <c r="D139" s="733"/>
      <c r="E139" s="1601"/>
      <c r="F139" s="695"/>
      <c r="G139" s="495" t="s">
        <v>212</v>
      </c>
      <c r="H139" s="917">
        <v>0</v>
      </c>
      <c r="I139" s="497"/>
      <c r="J139" s="653">
        <v>0</v>
      </c>
      <c r="K139" s="1526"/>
      <c r="L139" s="501">
        <v>170000</v>
      </c>
      <c r="M139" s="61">
        <v>170000</v>
      </c>
      <c r="N139" s="1585"/>
      <c r="O139" s="795"/>
      <c r="P139" s="795"/>
      <c r="Q139" s="796"/>
    </row>
    <row r="140" spans="1:17" ht="14.25" customHeight="1">
      <c r="A140" s="694"/>
      <c r="B140" s="363"/>
      <c r="C140" s="364"/>
      <c r="D140" s="733"/>
      <c r="E140" s="649"/>
      <c r="F140" s="695"/>
      <c r="G140" s="121" t="s">
        <v>91</v>
      </c>
      <c r="H140" s="918">
        <v>0</v>
      </c>
      <c r="I140" s="107"/>
      <c r="J140" s="1391"/>
      <c r="K140" s="1584">
        <v>0</v>
      </c>
      <c r="L140" s="111">
        <v>579240</v>
      </c>
      <c r="M140" s="111">
        <v>579240</v>
      </c>
      <c r="N140" s="1585"/>
      <c r="O140" s="795"/>
      <c r="P140" s="795"/>
      <c r="Q140" s="796"/>
    </row>
    <row r="141" spans="1:17" ht="12.75" customHeight="1" thickBot="1">
      <c r="A141" s="703"/>
      <c r="B141" s="704"/>
      <c r="C141" s="280"/>
      <c r="D141" s="675"/>
      <c r="E141" s="660"/>
      <c r="F141" s="424"/>
      <c r="G141" s="114" t="s">
        <v>13</v>
      </c>
      <c r="H141" s="803">
        <f t="shared" ref="H141:M141" si="42">SUM(H138:H140)</f>
        <v>0</v>
      </c>
      <c r="I141" s="803">
        <f t="shared" si="42"/>
        <v>0</v>
      </c>
      <c r="J141" s="803">
        <f t="shared" si="42"/>
        <v>0</v>
      </c>
      <c r="K141" s="803">
        <f t="shared" si="42"/>
        <v>0</v>
      </c>
      <c r="L141" s="803">
        <f t="shared" si="42"/>
        <v>749240</v>
      </c>
      <c r="M141" s="803">
        <f t="shared" si="42"/>
        <v>749240</v>
      </c>
      <c r="N141" s="225"/>
      <c r="O141" s="123"/>
      <c r="P141" s="123"/>
      <c r="Q141" s="124"/>
    </row>
    <row r="142" spans="1:17" ht="48" customHeight="1">
      <c r="A142" s="687" t="s">
        <v>12</v>
      </c>
      <c r="B142" s="688" t="s">
        <v>60</v>
      </c>
      <c r="C142" s="279" t="s">
        <v>569</v>
      </c>
      <c r="D142" s="670" t="s">
        <v>570</v>
      </c>
      <c r="E142" s="263" t="s">
        <v>90</v>
      </c>
      <c r="F142" s="423" t="s">
        <v>571</v>
      </c>
      <c r="G142" s="99" t="s">
        <v>62</v>
      </c>
      <c r="H142" s="945">
        <v>10146</v>
      </c>
      <c r="I142" s="60"/>
      <c r="J142" s="1666"/>
      <c r="K142" s="60">
        <v>10146</v>
      </c>
      <c r="L142" s="61">
        <v>579000</v>
      </c>
      <c r="M142" s="61"/>
      <c r="N142" s="1564" t="s">
        <v>572</v>
      </c>
      <c r="O142" s="165" t="s">
        <v>140</v>
      </c>
      <c r="P142" s="165"/>
      <c r="Q142" s="674"/>
    </row>
    <row r="143" spans="1:17" ht="15.75" customHeight="1" thickBot="1">
      <c r="A143" s="703"/>
      <c r="B143" s="704"/>
      <c r="C143" s="280"/>
      <c r="D143" s="675"/>
      <c r="E143" s="660"/>
      <c r="F143" s="424"/>
      <c r="G143" s="114"/>
      <c r="H143" s="803">
        <f>H142*1</f>
        <v>10146</v>
      </c>
      <c r="I143" s="803">
        <f t="shared" ref="I143:K143" si="43">I142*1</f>
        <v>0</v>
      </c>
      <c r="J143" s="803">
        <f t="shared" si="43"/>
        <v>0</v>
      </c>
      <c r="K143" s="803">
        <f t="shared" si="43"/>
        <v>10146</v>
      </c>
      <c r="L143" s="122"/>
      <c r="M143" s="122"/>
      <c r="N143" s="524" t="s">
        <v>573</v>
      </c>
      <c r="O143" s="123"/>
      <c r="P143" s="123" t="s">
        <v>140</v>
      </c>
      <c r="Q143" s="124"/>
    </row>
    <row r="144" spans="1:17" ht="15.75" customHeight="1">
      <c r="A144" s="898" t="s">
        <v>12</v>
      </c>
      <c r="B144" s="1589" t="s">
        <v>60</v>
      </c>
      <c r="C144" s="244" t="s">
        <v>574</v>
      </c>
      <c r="D144" s="1693" t="s">
        <v>575</v>
      </c>
      <c r="E144" s="256"/>
      <c r="F144" s="1694" t="s">
        <v>511</v>
      </c>
      <c r="G144" s="1695" t="s">
        <v>62</v>
      </c>
      <c r="H144" s="1696">
        <v>8292</v>
      </c>
      <c r="I144" s="1697"/>
      <c r="J144" s="1698"/>
      <c r="K144" s="1697"/>
      <c r="L144" s="789"/>
      <c r="M144" s="789"/>
      <c r="N144" s="1569"/>
      <c r="O144" s="85"/>
      <c r="P144" s="85"/>
      <c r="Q144" s="105"/>
    </row>
    <row r="145" spans="1:17" ht="15.75" customHeight="1" thickBot="1">
      <c r="A145" s="901"/>
      <c r="B145" s="73"/>
      <c r="C145" s="245"/>
      <c r="D145" s="1486"/>
      <c r="E145" s="257"/>
      <c r="F145" s="1699"/>
      <c r="G145" s="1700"/>
      <c r="H145" s="72">
        <f>H144*1</f>
        <v>8292</v>
      </c>
      <c r="I145" s="1701"/>
      <c r="J145" s="1702"/>
      <c r="K145" s="1701"/>
      <c r="L145" s="71"/>
      <c r="M145" s="71"/>
      <c r="N145" s="524"/>
      <c r="O145" s="123"/>
      <c r="P145" s="123"/>
      <c r="Q145" s="124"/>
    </row>
    <row r="146" spans="1:17" ht="15.75" customHeight="1">
      <c r="A146" s="233" t="s">
        <v>12</v>
      </c>
      <c r="B146" s="235" t="s">
        <v>60</v>
      </c>
      <c r="C146" s="236" t="s">
        <v>576</v>
      </c>
      <c r="D146" s="733" t="s">
        <v>577</v>
      </c>
      <c r="E146" s="230" t="s">
        <v>90</v>
      </c>
      <c r="F146" s="1703" t="s">
        <v>571</v>
      </c>
      <c r="G146" s="1602" t="s">
        <v>62</v>
      </c>
      <c r="H146" s="912">
        <v>924</v>
      </c>
      <c r="I146" s="188"/>
      <c r="J146" s="1691"/>
      <c r="K146" s="188">
        <v>924</v>
      </c>
      <c r="L146" s="189"/>
      <c r="M146" s="111"/>
      <c r="N146" s="895" t="s">
        <v>578</v>
      </c>
      <c r="O146" s="112" t="s">
        <v>105</v>
      </c>
      <c r="P146" s="112"/>
      <c r="Q146" s="113"/>
    </row>
    <row r="147" spans="1:17" ht="39.75" customHeight="1" thickBot="1">
      <c r="A147" s="233"/>
      <c r="B147" s="235"/>
      <c r="C147" s="236"/>
      <c r="D147" s="675"/>
      <c r="E147" s="230"/>
      <c r="F147" s="1703"/>
      <c r="G147" s="114"/>
      <c r="H147" s="803">
        <f>H146*1</f>
        <v>924</v>
      </c>
      <c r="I147" s="803">
        <f t="shared" ref="I147:K147" si="44">I146*1</f>
        <v>0</v>
      </c>
      <c r="J147" s="803">
        <f t="shared" si="44"/>
        <v>0</v>
      </c>
      <c r="K147" s="803">
        <f t="shared" si="44"/>
        <v>924</v>
      </c>
      <c r="L147" s="122"/>
      <c r="M147" s="122"/>
      <c r="N147" s="783"/>
      <c r="O147" s="112"/>
      <c r="P147" s="112"/>
      <c r="Q147" s="113"/>
    </row>
    <row r="148" spans="1:17" ht="37.5" customHeight="1">
      <c r="A148" s="360" t="s">
        <v>12</v>
      </c>
      <c r="B148" s="358" t="s">
        <v>60</v>
      </c>
      <c r="C148" s="285" t="s">
        <v>579</v>
      </c>
      <c r="D148" s="266" t="s">
        <v>580</v>
      </c>
      <c r="E148" s="366" t="s">
        <v>90</v>
      </c>
      <c r="F148" s="1571" t="s">
        <v>571</v>
      </c>
      <c r="G148" s="99" t="s">
        <v>62</v>
      </c>
      <c r="H148" s="100">
        <v>26063</v>
      </c>
      <c r="I148" s="59"/>
      <c r="J148" s="101"/>
      <c r="K148" s="60">
        <v>26063</v>
      </c>
      <c r="L148" s="61"/>
      <c r="M148" s="61"/>
      <c r="N148" s="779" t="s">
        <v>581</v>
      </c>
      <c r="O148" s="165" t="s">
        <v>105</v>
      </c>
      <c r="P148" s="165"/>
      <c r="Q148" s="674"/>
    </row>
    <row r="149" spans="1:17" ht="38.25" customHeight="1" thickBot="1">
      <c r="A149" s="361"/>
      <c r="B149" s="359"/>
      <c r="C149" s="286"/>
      <c r="D149" s="268"/>
      <c r="E149" s="367"/>
      <c r="F149" s="278"/>
      <c r="G149" s="114"/>
      <c r="H149" s="115">
        <f>H148*1</f>
        <v>26063</v>
      </c>
      <c r="I149" s="115">
        <f t="shared" ref="I149:K149" si="45">I148*1</f>
        <v>0</v>
      </c>
      <c r="J149" s="115">
        <f t="shared" si="45"/>
        <v>0</v>
      </c>
      <c r="K149" s="115">
        <f t="shared" si="45"/>
        <v>26063</v>
      </c>
      <c r="L149" s="122"/>
      <c r="M149" s="122"/>
      <c r="N149" s="1704"/>
      <c r="O149" s="123"/>
      <c r="P149" s="123"/>
      <c r="Q149" s="124"/>
    </row>
    <row r="150" spans="1:17" ht="13.5" customHeight="1">
      <c r="A150" s="360" t="s">
        <v>12</v>
      </c>
      <c r="B150" s="358" t="s">
        <v>60</v>
      </c>
      <c r="C150" s="285" t="s">
        <v>582</v>
      </c>
      <c r="D150" s="266" t="s">
        <v>583</v>
      </c>
      <c r="E150" s="366" t="s">
        <v>90</v>
      </c>
      <c r="F150" s="1571" t="s">
        <v>506</v>
      </c>
      <c r="G150" s="99" t="s">
        <v>212</v>
      </c>
      <c r="H150" s="100">
        <v>111585</v>
      </c>
      <c r="I150" s="59"/>
      <c r="J150" s="101"/>
      <c r="K150" s="60">
        <v>111585</v>
      </c>
      <c r="L150" s="61"/>
      <c r="M150" s="61"/>
      <c r="N150" s="779" t="s">
        <v>584</v>
      </c>
      <c r="O150" s="165" t="s">
        <v>105</v>
      </c>
      <c r="P150" s="165"/>
      <c r="Q150" s="674"/>
    </row>
    <row r="151" spans="1:17" ht="12" customHeight="1">
      <c r="A151" s="362"/>
      <c r="B151" s="363"/>
      <c r="C151" s="364"/>
      <c r="D151" s="267"/>
      <c r="E151" s="447"/>
      <c r="F151" s="1565"/>
      <c r="G151" s="121"/>
      <c r="H151" s="106"/>
      <c r="I151" s="1705"/>
      <c r="J151" s="108"/>
      <c r="K151" s="659"/>
      <c r="L151" s="111"/>
      <c r="M151" s="111"/>
      <c r="N151" s="895"/>
      <c r="O151" s="112"/>
      <c r="P151" s="112"/>
      <c r="Q151" s="113"/>
    </row>
    <row r="152" spans="1:17" ht="12" customHeight="1" thickBot="1">
      <c r="A152" s="361"/>
      <c r="B152" s="359"/>
      <c r="C152" s="286"/>
      <c r="D152" s="268"/>
      <c r="E152" s="367"/>
      <c r="F152" s="278"/>
      <c r="G152" s="114"/>
      <c r="H152" s="115">
        <f>H150+H151</f>
        <v>111585</v>
      </c>
      <c r="I152" s="115">
        <f t="shared" ref="I152:K152" si="46">I150*1</f>
        <v>0</v>
      </c>
      <c r="J152" s="115">
        <f t="shared" si="46"/>
        <v>0</v>
      </c>
      <c r="K152" s="115">
        <f t="shared" si="46"/>
        <v>111585</v>
      </c>
      <c r="L152" s="122"/>
      <c r="M152" s="122"/>
      <c r="N152" s="558"/>
      <c r="O152" s="123"/>
      <c r="P152" s="123"/>
      <c r="Q152" s="124"/>
    </row>
    <row r="153" spans="1:17" ht="12" customHeight="1">
      <c r="A153" s="360" t="s">
        <v>12</v>
      </c>
      <c r="B153" s="358" t="s">
        <v>60</v>
      </c>
      <c r="C153" s="285" t="s">
        <v>585</v>
      </c>
      <c r="D153" s="266" t="s">
        <v>586</v>
      </c>
      <c r="E153" s="366" t="s">
        <v>90</v>
      </c>
      <c r="F153" s="1571" t="s">
        <v>506</v>
      </c>
      <c r="G153" s="99" t="s">
        <v>212</v>
      </c>
      <c r="H153" s="100">
        <v>5300</v>
      </c>
      <c r="I153" s="59"/>
      <c r="J153" s="101"/>
      <c r="K153" s="60">
        <v>5300</v>
      </c>
      <c r="L153" s="61"/>
      <c r="M153" s="61"/>
      <c r="N153" s="779" t="s">
        <v>584</v>
      </c>
      <c r="O153" s="165" t="s">
        <v>105</v>
      </c>
      <c r="P153" s="165"/>
      <c r="Q153" s="674"/>
    </row>
    <row r="154" spans="1:17" ht="19.5" customHeight="1" thickBot="1">
      <c r="A154" s="361"/>
      <c r="B154" s="359"/>
      <c r="C154" s="286"/>
      <c r="D154" s="268"/>
      <c r="E154" s="367"/>
      <c r="F154" s="278"/>
      <c r="G154" s="114"/>
      <c r="H154" s="115">
        <f>H153*1</f>
        <v>5300</v>
      </c>
      <c r="I154" s="115">
        <f t="shared" ref="I154:K154" si="47">I153*1</f>
        <v>0</v>
      </c>
      <c r="J154" s="115">
        <f t="shared" si="47"/>
        <v>0</v>
      </c>
      <c r="K154" s="115">
        <f t="shared" si="47"/>
        <v>5300</v>
      </c>
      <c r="L154" s="122"/>
      <c r="M154" s="122"/>
      <c r="N154" s="558"/>
      <c r="O154" s="123"/>
      <c r="P154" s="123"/>
      <c r="Q154" s="124"/>
    </row>
    <row r="155" spans="1:17" ht="12" customHeight="1">
      <c r="A155" s="360" t="s">
        <v>12</v>
      </c>
      <c r="B155" s="358" t="s">
        <v>60</v>
      </c>
      <c r="C155" s="285" t="s">
        <v>587</v>
      </c>
      <c r="D155" s="266" t="s">
        <v>588</v>
      </c>
      <c r="E155" s="366" t="s">
        <v>90</v>
      </c>
      <c r="F155" s="1571" t="s">
        <v>506</v>
      </c>
      <c r="G155" s="99" t="s">
        <v>212</v>
      </c>
      <c r="H155" s="100">
        <v>7762</v>
      </c>
      <c r="I155" s="59"/>
      <c r="J155" s="101"/>
      <c r="K155" s="60">
        <v>7762</v>
      </c>
      <c r="L155" s="61"/>
      <c r="M155" s="61"/>
      <c r="N155" s="779" t="s">
        <v>584</v>
      </c>
      <c r="O155" s="165" t="s">
        <v>105</v>
      </c>
      <c r="P155" s="165"/>
      <c r="Q155" s="674"/>
    </row>
    <row r="156" spans="1:17" ht="14.25" customHeight="1">
      <c r="A156" s="362"/>
      <c r="B156" s="363"/>
      <c r="C156" s="364"/>
      <c r="D156" s="267"/>
      <c r="E156" s="447"/>
      <c r="F156" s="1565"/>
      <c r="G156" s="121" t="s">
        <v>62</v>
      </c>
      <c r="H156" s="106">
        <v>2600</v>
      </c>
      <c r="I156" s="1705"/>
      <c r="J156" s="108"/>
      <c r="K156" s="659">
        <v>2600</v>
      </c>
      <c r="L156" s="111"/>
      <c r="M156" s="111"/>
      <c r="N156" s="895"/>
      <c r="O156" s="112"/>
      <c r="P156" s="112"/>
      <c r="Q156" s="113"/>
    </row>
    <row r="157" spans="1:17" ht="12" customHeight="1" thickBot="1">
      <c r="A157" s="361"/>
      <c r="B157" s="359"/>
      <c r="C157" s="286"/>
      <c r="D157" s="268"/>
      <c r="E157" s="367"/>
      <c r="F157" s="278"/>
      <c r="G157" s="114"/>
      <c r="H157" s="115">
        <f>H155+H156</f>
        <v>10362</v>
      </c>
      <c r="I157" s="115">
        <f t="shared" ref="I157:K157" si="48">I155+I156</f>
        <v>0</v>
      </c>
      <c r="J157" s="115">
        <f t="shared" si="48"/>
        <v>0</v>
      </c>
      <c r="K157" s="115">
        <f t="shared" si="48"/>
        <v>10362</v>
      </c>
      <c r="L157" s="122"/>
      <c r="M157" s="122"/>
      <c r="N157" s="558"/>
      <c r="O157" s="123"/>
      <c r="P157" s="123"/>
      <c r="Q157" s="124"/>
    </row>
    <row r="158" spans="1:17" ht="25.5" customHeight="1">
      <c r="A158" s="360" t="s">
        <v>12</v>
      </c>
      <c r="B158" s="358" t="s">
        <v>60</v>
      </c>
      <c r="C158" s="285" t="s">
        <v>589</v>
      </c>
      <c r="D158" s="266" t="s">
        <v>590</v>
      </c>
      <c r="E158" s="366" t="s">
        <v>90</v>
      </c>
      <c r="F158" s="1571" t="s">
        <v>571</v>
      </c>
      <c r="G158" s="1665" t="s">
        <v>555</v>
      </c>
      <c r="H158" s="100">
        <v>298837</v>
      </c>
      <c r="I158" s="59"/>
      <c r="J158" s="101"/>
      <c r="K158" s="60">
        <v>298837</v>
      </c>
      <c r="L158" s="61"/>
      <c r="M158" s="61"/>
      <c r="N158" s="779" t="s">
        <v>591</v>
      </c>
      <c r="O158" s="165" t="s">
        <v>105</v>
      </c>
      <c r="P158" s="165"/>
      <c r="Q158" s="674"/>
    </row>
    <row r="159" spans="1:17" ht="14.25" customHeight="1">
      <c r="A159" s="362"/>
      <c r="B159" s="363"/>
      <c r="C159" s="364"/>
      <c r="D159" s="267"/>
      <c r="E159" s="447"/>
      <c r="F159" s="1565"/>
      <c r="G159" s="121" t="s">
        <v>62</v>
      </c>
      <c r="H159" s="106">
        <v>11974</v>
      </c>
      <c r="I159" s="1705"/>
      <c r="J159" s="108"/>
      <c r="K159" s="659">
        <v>11974</v>
      </c>
      <c r="L159" s="111"/>
      <c r="M159" s="111"/>
      <c r="N159" s="895"/>
      <c r="O159" s="112"/>
      <c r="P159" s="112"/>
      <c r="Q159" s="113"/>
    </row>
    <row r="160" spans="1:17" ht="12" customHeight="1" thickBot="1">
      <c r="A160" s="361"/>
      <c r="B160" s="359"/>
      <c r="C160" s="286"/>
      <c r="D160" s="268"/>
      <c r="E160" s="367"/>
      <c r="F160" s="278"/>
      <c r="G160" s="114"/>
      <c r="H160" s="115">
        <f>H158+H159</f>
        <v>310811</v>
      </c>
      <c r="I160" s="115">
        <f t="shared" ref="I160:K160" si="49">I158+I159</f>
        <v>0</v>
      </c>
      <c r="J160" s="115">
        <f t="shared" si="49"/>
        <v>0</v>
      </c>
      <c r="K160" s="115">
        <f t="shared" si="49"/>
        <v>310811</v>
      </c>
      <c r="L160" s="122"/>
      <c r="M160" s="122"/>
      <c r="N160" s="558"/>
      <c r="O160" s="123"/>
      <c r="P160" s="123"/>
      <c r="Q160" s="124"/>
    </row>
    <row r="161" spans="1:37" ht="21.75" customHeight="1">
      <c r="A161" s="360" t="s">
        <v>12</v>
      </c>
      <c r="B161" s="358" t="s">
        <v>60</v>
      </c>
      <c r="C161" s="285" t="s">
        <v>592</v>
      </c>
      <c r="D161" s="266" t="s">
        <v>593</v>
      </c>
      <c r="E161" s="366" t="s">
        <v>90</v>
      </c>
      <c r="F161" s="1571" t="s">
        <v>571</v>
      </c>
      <c r="G161" s="1665" t="s">
        <v>555</v>
      </c>
      <c r="H161" s="100">
        <v>135593</v>
      </c>
      <c r="I161" s="59"/>
      <c r="J161" s="101"/>
      <c r="K161" s="60">
        <v>135593</v>
      </c>
      <c r="L161" s="61"/>
      <c r="M161" s="61"/>
      <c r="N161" s="779" t="s">
        <v>594</v>
      </c>
      <c r="O161" s="165" t="s">
        <v>105</v>
      </c>
      <c r="P161" s="165"/>
      <c r="Q161" s="674"/>
    </row>
    <row r="162" spans="1:37" ht="12" customHeight="1">
      <c r="A162" s="362"/>
      <c r="B162" s="363"/>
      <c r="C162" s="364"/>
      <c r="D162" s="267"/>
      <c r="E162" s="447"/>
      <c r="F162" s="1565"/>
      <c r="G162" s="121"/>
      <c r="H162" s="106">
        <v>0</v>
      </c>
      <c r="I162" s="1705"/>
      <c r="J162" s="108"/>
      <c r="K162" s="659">
        <v>0</v>
      </c>
      <c r="L162" s="111"/>
      <c r="M162" s="111"/>
      <c r="N162" s="895"/>
      <c r="O162" s="112"/>
      <c r="P162" s="112"/>
      <c r="Q162" s="113"/>
    </row>
    <row r="163" spans="1:37" ht="12" customHeight="1" thickBot="1">
      <c r="A163" s="361"/>
      <c r="B163" s="359"/>
      <c r="C163" s="286"/>
      <c r="D163" s="268"/>
      <c r="E163" s="367"/>
      <c r="F163" s="278"/>
      <c r="G163" s="114"/>
      <c r="H163" s="115">
        <f>H161+H162</f>
        <v>135593</v>
      </c>
      <c r="I163" s="115">
        <f t="shared" ref="I163:K163" si="50">I161+I162</f>
        <v>0</v>
      </c>
      <c r="J163" s="115">
        <f t="shared" si="50"/>
        <v>0</v>
      </c>
      <c r="K163" s="115">
        <f t="shared" si="50"/>
        <v>135593</v>
      </c>
      <c r="L163" s="122"/>
      <c r="M163" s="122"/>
      <c r="N163" s="558"/>
      <c r="O163" s="123"/>
      <c r="P163" s="123"/>
      <c r="Q163" s="124"/>
    </row>
    <row r="164" spans="1:37" ht="14.25" customHeight="1" thickBot="1">
      <c r="A164" s="24" t="s">
        <v>12</v>
      </c>
      <c r="B164" s="73" t="s">
        <v>60</v>
      </c>
      <c r="C164" s="310" t="s">
        <v>15</v>
      </c>
      <c r="D164" s="311"/>
      <c r="E164" s="311"/>
      <c r="F164" s="311"/>
      <c r="G164" s="311"/>
      <c r="H164" s="74">
        <f>H73+H76+H79+H83+H88+H92+H96+H100+H105+H109+H111+H114+H116+H119+H121+H123+H125+H128+H131+H134+H137+H141+H143+H145+H147+H149+H152+H154+H157+H160+H163</f>
        <v>3317233</v>
      </c>
      <c r="I164" s="74">
        <f>I73+I76+I79+I83+I88+I92+I96+I100+I105+I109+I111+I114+I116+I119+I121+I123+I125+I128+I131+I134+I137+I141+I143+I145+I147+I149+I152+I154+I157+I160+I163</f>
        <v>0</v>
      </c>
      <c r="J164" s="74">
        <f>J73+J76+J79+J83+J88+J92+J96+J100+J105+J109+J111+J114+J116+J119+J121+J123+J125+J128+J131+J134+J137+J141+J143+J145+J147+J149+J152+J154+J157+J160+J163</f>
        <v>12295</v>
      </c>
      <c r="K164" s="74">
        <f>K73+K76+K79+K83+K88+K92+K96+K100+K105+K109+K111+K114+K116+K119+K121+K123+K125+K128+K131+K134+K137+K141+K143+K145+K147+K149+K152+K154+K157+K160+K163</f>
        <v>2985520</v>
      </c>
      <c r="L164" s="74">
        <f>L73+L76+L79+L83+L88+L92+L96+L100+L105+L109+L111+L114+L116+L119+L121+L123+L125+L128+L131+L134+L137+L141+L143+L145+L147+L149+L152+L154+L157+L160</f>
        <v>3129582</v>
      </c>
      <c r="M164" s="74">
        <f>M73+M76+M83+M88+M92+M96+M100+M105+M109+M111+M114+M116+M119+M121+M123+M125+M128+M131+M134+M137+M143+M160+M147+M145</f>
        <v>2380342</v>
      </c>
      <c r="N164" s="76"/>
      <c r="O164" s="76"/>
      <c r="P164" s="76"/>
      <c r="Q164" s="77"/>
    </row>
    <row r="165" spans="1:37" ht="14.25" customHeight="1" thickBot="1">
      <c r="A165" s="50" t="s">
        <v>12</v>
      </c>
      <c r="B165" s="312" t="s">
        <v>595</v>
      </c>
      <c r="C165" s="313"/>
      <c r="D165" s="313"/>
      <c r="E165" s="313"/>
      <c r="F165" s="313"/>
      <c r="G165" s="313"/>
      <c r="H165" s="78">
        <f t="shared" ref="H165:M165" si="51">H164+H70+H39+H20</f>
        <v>9466756</v>
      </c>
      <c r="I165" s="78">
        <f t="shared" si="51"/>
        <v>0</v>
      </c>
      <c r="J165" s="78">
        <f t="shared" si="51"/>
        <v>12295</v>
      </c>
      <c r="K165" s="78">
        <f t="shared" si="51"/>
        <v>5774083</v>
      </c>
      <c r="L165" s="78">
        <f t="shared" si="51"/>
        <v>11696770</v>
      </c>
      <c r="M165" s="78">
        <f t="shared" si="51"/>
        <v>11539679</v>
      </c>
      <c r="N165" s="80"/>
      <c r="O165" s="80"/>
      <c r="P165" s="80"/>
      <c r="Q165" s="81"/>
    </row>
    <row r="166" spans="1:37" ht="12.75" customHeight="1" thickBot="1">
      <c r="A166" s="175"/>
      <c r="B166" s="969" t="s">
        <v>17</v>
      </c>
      <c r="C166" s="304"/>
      <c r="D166" s="304"/>
      <c r="E166" s="304"/>
      <c r="F166" s="304"/>
      <c r="G166" s="304"/>
      <c r="H166" s="132">
        <f>H165</f>
        <v>9466756</v>
      </c>
      <c r="I166" s="132">
        <f t="shared" ref="I166:M166" si="52">I165</f>
        <v>0</v>
      </c>
      <c r="J166" s="132">
        <f t="shared" si="52"/>
        <v>12295</v>
      </c>
      <c r="K166" s="132">
        <f t="shared" si="52"/>
        <v>5774083</v>
      </c>
      <c r="L166" s="132">
        <f t="shared" si="52"/>
        <v>11696770</v>
      </c>
      <c r="M166" s="132">
        <f t="shared" si="52"/>
        <v>11539679</v>
      </c>
      <c r="N166" s="972"/>
      <c r="O166" s="972"/>
      <c r="P166" s="972"/>
      <c r="Q166" s="973"/>
    </row>
    <row r="167" spans="1:37" s="26" customFormat="1" ht="13.5" customHeight="1">
      <c r="A167" s="201"/>
      <c r="B167" s="202"/>
      <c r="C167" s="202"/>
      <c r="D167" s="202"/>
      <c r="E167" s="202"/>
      <c r="F167" s="347"/>
      <c r="G167" s="347"/>
      <c r="H167" s="347"/>
      <c r="I167" s="347"/>
      <c r="J167" s="347"/>
      <c r="K167" s="347"/>
      <c r="L167" s="347"/>
      <c r="M167" s="347"/>
      <c r="N167" s="868"/>
      <c r="O167" s="868"/>
      <c r="P167" s="868"/>
      <c r="Q167" s="868"/>
      <c r="R167" s="25"/>
      <c r="S167" s="25"/>
      <c r="T167" s="25"/>
      <c r="U167" s="25"/>
      <c r="V167" s="25"/>
      <c r="W167" s="25"/>
      <c r="X167" s="25"/>
      <c r="Y167" s="25"/>
      <c r="Z167" s="25"/>
      <c r="AA167" s="25"/>
      <c r="AB167" s="25"/>
      <c r="AC167" s="25"/>
      <c r="AD167" s="25"/>
      <c r="AE167" s="25"/>
      <c r="AF167" s="25"/>
      <c r="AG167" s="25"/>
      <c r="AH167" s="25"/>
      <c r="AI167" s="25"/>
      <c r="AJ167" s="25"/>
      <c r="AK167" s="25"/>
    </row>
    <row r="168" spans="1:37" s="26" customFormat="1" ht="13.5" customHeight="1">
      <c r="A168" s="201"/>
      <c r="B168" s="202"/>
      <c r="C168" s="202"/>
      <c r="D168" s="202"/>
      <c r="E168" s="202"/>
      <c r="F168" s="258"/>
      <c r="G168" s="258"/>
      <c r="H168" s="258"/>
      <c r="I168" s="258"/>
      <c r="J168" s="258"/>
      <c r="K168" s="258"/>
      <c r="L168" s="258"/>
      <c r="M168" s="258"/>
      <c r="N168" s="868"/>
      <c r="O168" s="868"/>
      <c r="P168" s="868"/>
      <c r="Q168" s="868"/>
      <c r="R168" s="25"/>
      <c r="S168" s="25"/>
      <c r="T168" s="25"/>
      <c r="U168" s="25"/>
      <c r="V168" s="25"/>
      <c r="W168" s="25"/>
      <c r="X168" s="25"/>
      <c r="Y168" s="25"/>
      <c r="Z168" s="25"/>
      <c r="AA168" s="25"/>
      <c r="AB168" s="25"/>
      <c r="AC168" s="25"/>
      <c r="AD168" s="25"/>
      <c r="AE168" s="25"/>
      <c r="AF168" s="25"/>
      <c r="AG168" s="25"/>
      <c r="AH168" s="25"/>
      <c r="AI168" s="25"/>
      <c r="AJ168" s="25"/>
      <c r="AK168" s="25"/>
    </row>
    <row r="169" spans="1:37" s="26" customFormat="1" ht="13.5" customHeight="1">
      <c r="A169" s="201"/>
      <c r="B169" s="202"/>
      <c r="C169" s="202"/>
      <c r="D169" s="202"/>
      <c r="E169" s="202"/>
      <c r="F169" s="258"/>
      <c r="G169" s="258"/>
      <c r="H169" s="258"/>
      <c r="I169" s="258"/>
      <c r="J169" s="258"/>
      <c r="K169" s="258"/>
      <c r="L169" s="258"/>
      <c r="M169" s="258"/>
      <c r="N169" s="868"/>
      <c r="O169" s="868"/>
      <c r="P169" s="868"/>
      <c r="Q169" s="868"/>
      <c r="R169" s="25"/>
      <c r="S169" s="25"/>
      <c r="T169" s="25"/>
      <c r="U169" s="25"/>
      <c r="V169" s="25"/>
      <c r="W169" s="25"/>
      <c r="X169" s="25"/>
      <c r="Y169" s="25"/>
      <c r="Z169" s="25"/>
      <c r="AA169" s="25"/>
      <c r="AB169" s="25"/>
      <c r="AC169" s="25"/>
      <c r="AD169" s="25"/>
      <c r="AE169" s="25"/>
      <c r="AF169" s="25"/>
      <c r="AG169" s="25"/>
      <c r="AH169" s="25"/>
      <c r="AI169" s="25"/>
      <c r="AJ169" s="25"/>
      <c r="AK169" s="25"/>
    </row>
    <row r="170" spans="1:37" s="26" customFormat="1" ht="13.5" customHeight="1">
      <c r="A170" s="201"/>
      <c r="B170" s="202"/>
      <c r="C170" s="202"/>
      <c r="D170" s="202"/>
      <c r="E170" s="202"/>
      <c r="F170" s="258"/>
      <c r="G170" s="258"/>
      <c r="H170" s="258"/>
      <c r="I170" s="258"/>
      <c r="J170" s="258"/>
      <c r="K170" s="258"/>
      <c r="L170" s="258"/>
      <c r="M170" s="258"/>
      <c r="N170" s="868"/>
      <c r="O170" s="868"/>
      <c r="P170" s="868"/>
      <c r="Q170" s="868"/>
      <c r="R170" s="25"/>
      <c r="S170" s="25"/>
      <c r="T170" s="25"/>
      <c r="U170" s="25"/>
      <c r="V170" s="25"/>
      <c r="W170" s="25"/>
      <c r="X170" s="25"/>
      <c r="Y170" s="25"/>
      <c r="Z170" s="25"/>
      <c r="AA170" s="25"/>
      <c r="AB170" s="25"/>
      <c r="AC170" s="25"/>
      <c r="AD170" s="25"/>
      <c r="AE170" s="25"/>
      <c r="AF170" s="25"/>
      <c r="AG170" s="25"/>
      <c r="AH170" s="25"/>
      <c r="AI170" s="25"/>
      <c r="AJ170" s="25"/>
      <c r="AK170" s="25"/>
    </row>
    <row r="171" spans="1:37" s="26" customFormat="1" ht="13.5" customHeight="1">
      <c r="A171" s="201"/>
      <c r="B171" s="202"/>
      <c r="C171" s="202"/>
      <c r="D171" s="202"/>
      <c r="E171" s="202"/>
      <c r="F171" s="258"/>
      <c r="G171" s="258"/>
      <c r="H171" s="258"/>
      <c r="I171" s="258"/>
      <c r="J171" s="258"/>
      <c r="K171" s="258"/>
      <c r="L171" s="258"/>
      <c r="M171" s="258"/>
      <c r="N171" s="868"/>
      <c r="O171" s="868"/>
      <c r="P171" s="868"/>
      <c r="Q171" s="868"/>
      <c r="R171" s="25"/>
      <c r="S171" s="25"/>
      <c r="T171" s="25"/>
      <c r="U171" s="25"/>
      <c r="V171" s="25"/>
      <c r="W171" s="25"/>
      <c r="X171" s="25"/>
      <c r="Y171" s="25"/>
      <c r="Z171" s="25"/>
      <c r="AA171" s="25"/>
      <c r="AB171" s="25"/>
      <c r="AC171" s="25"/>
      <c r="AD171" s="25"/>
      <c r="AE171" s="25"/>
      <c r="AF171" s="25"/>
      <c r="AG171" s="25"/>
      <c r="AH171" s="25"/>
      <c r="AI171" s="25"/>
      <c r="AJ171" s="25"/>
      <c r="AK171" s="25"/>
    </row>
    <row r="172" spans="1:37" s="26" customFormat="1" ht="19.5" customHeight="1" thickBot="1">
      <c r="A172" s="201"/>
      <c r="B172" s="202"/>
      <c r="C172" s="202"/>
      <c r="D172" s="202"/>
      <c r="E172" s="202"/>
      <c r="F172" s="347" t="s">
        <v>18</v>
      </c>
      <c r="G172" s="347"/>
      <c r="H172" s="347"/>
      <c r="I172" s="347"/>
      <c r="J172" s="347"/>
      <c r="K172" s="347"/>
      <c r="L172" s="347"/>
      <c r="M172" s="347"/>
      <c r="N172" s="868"/>
      <c r="O172" s="868"/>
      <c r="P172" s="868"/>
      <c r="Q172" s="868"/>
      <c r="R172" s="25"/>
      <c r="S172" s="25"/>
      <c r="T172" s="25"/>
      <c r="U172" s="25"/>
      <c r="V172" s="25"/>
      <c r="W172" s="25"/>
      <c r="X172" s="25"/>
      <c r="Y172" s="25"/>
      <c r="Z172" s="25"/>
      <c r="AA172" s="25"/>
      <c r="AB172" s="25"/>
      <c r="AC172" s="25"/>
      <c r="AD172" s="25"/>
      <c r="AE172" s="25"/>
      <c r="AF172" s="25"/>
      <c r="AG172" s="25"/>
      <c r="AH172" s="25"/>
      <c r="AI172" s="25"/>
      <c r="AJ172" s="25"/>
      <c r="AK172" s="25"/>
    </row>
    <row r="173" spans="1:37" ht="35.25" customHeight="1" thickBot="1">
      <c r="C173" s="301" t="s">
        <v>19</v>
      </c>
      <c r="D173" s="302"/>
      <c r="E173" s="302"/>
      <c r="F173" s="302"/>
      <c r="G173" s="303"/>
      <c r="H173" s="334" t="s">
        <v>146</v>
      </c>
      <c r="I173" s="335"/>
      <c r="J173" s="335"/>
      <c r="K173" s="336"/>
      <c r="L173" s="5"/>
      <c r="M173" s="5"/>
      <c r="N173" s="5"/>
    </row>
    <row r="174" spans="1:37" ht="14.1" customHeight="1" thickBot="1">
      <c r="C174" s="295" t="s">
        <v>20</v>
      </c>
      <c r="D174" s="1395"/>
      <c r="E174" s="1395"/>
      <c r="F174" s="1395"/>
      <c r="G174" s="1396"/>
      <c r="H174" s="298">
        <f>H175+H176+H177+H178+H179</f>
        <v>3989265</v>
      </c>
      <c r="I174" s="299"/>
      <c r="J174" s="299"/>
      <c r="K174" s="300"/>
      <c r="L174" s="5"/>
      <c r="M174" s="5"/>
    </row>
    <row r="175" spans="1:37" ht="14.1" customHeight="1">
      <c r="C175" s="349" t="s">
        <v>151</v>
      </c>
      <c r="D175" s="1397"/>
      <c r="E175" s="1397"/>
      <c r="F175" s="1397"/>
      <c r="G175" s="1398"/>
      <c r="H175" s="352">
        <v>2937217</v>
      </c>
      <c r="I175" s="353"/>
      <c r="J175" s="353"/>
      <c r="K175" s="354"/>
      <c r="L175" s="5"/>
      <c r="M175" s="5"/>
    </row>
    <row r="176" spans="1:37" ht="24" customHeight="1">
      <c r="C176" s="342" t="s">
        <v>152</v>
      </c>
      <c r="D176" s="1399"/>
      <c r="E176" s="1399"/>
      <c r="F176" s="1399"/>
      <c r="G176" s="1400"/>
      <c r="H176" s="345">
        <v>0</v>
      </c>
      <c r="I176" s="293"/>
      <c r="J176" s="293"/>
      <c r="K176" s="294"/>
      <c r="L176" s="5"/>
      <c r="M176" s="5"/>
    </row>
    <row r="177" spans="3:13" ht="14.1" customHeight="1">
      <c r="C177" s="328" t="s">
        <v>196</v>
      </c>
      <c r="D177" s="682"/>
      <c r="E177" s="682"/>
      <c r="F177" s="682"/>
      <c r="G177" s="1401"/>
      <c r="H177" s="345">
        <v>0</v>
      </c>
      <c r="I177" s="293"/>
      <c r="J177" s="293"/>
      <c r="K177" s="294"/>
      <c r="L177" s="5"/>
      <c r="M177" s="5"/>
    </row>
    <row r="178" spans="3:13" ht="25.5" customHeight="1">
      <c r="C178" s="328" t="s">
        <v>596</v>
      </c>
      <c r="D178" s="682"/>
      <c r="E178" s="682"/>
      <c r="F178" s="682"/>
      <c r="G178" s="1401"/>
      <c r="H178" s="345">
        <v>1005614</v>
      </c>
      <c r="I178" s="293"/>
      <c r="J178" s="293"/>
      <c r="K178" s="294"/>
      <c r="L178" s="5"/>
      <c r="M178" s="5"/>
    </row>
    <row r="179" spans="3:13" ht="12.75" customHeight="1" thickBot="1">
      <c r="C179" s="342" t="s">
        <v>597</v>
      </c>
      <c r="D179" s="1399"/>
      <c r="E179" s="1399"/>
      <c r="F179" s="1399"/>
      <c r="G179" s="1400"/>
      <c r="H179" s="345">
        <v>46434</v>
      </c>
      <c r="I179" s="293"/>
      <c r="J179" s="293"/>
      <c r="K179" s="294"/>
      <c r="L179" s="5"/>
      <c r="M179" s="5"/>
    </row>
    <row r="180" spans="3:13" ht="14.1" customHeight="1">
      <c r="C180" s="1706" t="s">
        <v>21</v>
      </c>
      <c r="D180" s="1707"/>
      <c r="E180" s="1707"/>
      <c r="F180" s="1707"/>
      <c r="G180" s="1708"/>
      <c r="H180" s="1709">
        <f>SUM(H181:K186)</f>
        <v>5477491</v>
      </c>
      <c r="I180" s="1710"/>
      <c r="J180" s="1710"/>
      <c r="K180" s="1711"/>
      <c r="L180" s="5"/>
      <c r="M180" s="5"/>
    </row>
    <row r="181" spans="3:13" ht="14.1" customHeight="1">
      <c r="C181" s="328" t="s">
        <v>155</v>
      </c>
      <c r="D181" s="682"/>
      <c r="E181" s="682"/>
      <c r="F181" s="682"/>
      <c r="G181" s="683"/>
      <c r="H181" s="293">
        <v>1449423</v>
      </c>
      <c r="I181" s="293"/>
      <c r="J181" s="293"/>
      <c r="K181" s="294"/>
      <c r="L181" s="5"/>
      <c r="M181" s="5"/>
    </row>
    <row r="182" spans="3:13" ht="14.1" customHeight="1">
      <c r="C182" s="328"/>
      <c r="D182" s="682"/>
      <c r="E182" s="682"/>
      <c r="F182" s="682"/>
      <c r="G182" s="683"/>
      <c r="H182" s="293">
        <v>0</v>
      </c>
      <c r="I182" s="293"/>
      <c r="J182" s="293"/>
      <c r="K182" s="294"/>
      <c r="L182" s="5"/>
      <c r="M182" s="5"/>
    </row>
    <row r="183" spans="3:13" ht="14.1" customHeight="1">
      <c r="C183" s="1712" t="s">
        <v>156</v>
      </c>
      <c r="D183" s="1713"/>
      <c r="E183" s="1713"/>
      <c r="F183" s="1713"/>
      <c r="G183" s="1714"/>
      <c r="H183" s="353">
        <v>0</v>
      </c>
      <c r="I183" s="353"/>
      <c r="J183" s="353"/>
      <c r="K183" s="354"/>
      <c r="L183" s="5"/>
      <c r="M183" s="5"/>
    </row>
    <row r="184" spans="3:13" ht="14.1" customHeight="1">
      <c r="C184" s="337" t="s">
        <v>157</v>
      </c>
      <c r="D184" s="338"/>
      <c r="E184" s="338"/>
      <c r="F184" s="338"/>
      <c r="G184" s="339"/>
      <c r="H184" s="293">
        <v>1553350</v>
      </c>
      <c r="I184" s="293"/>
      <c r="J184" s="293"/>
      <c r="K184" s="294"/>
      <c r="L184" s="5"/>
      <c r="M184" s="5"/>
    </row>
    <row r="185" spans="3:13" ht="14.1" customHeight="1">
      <c r="C185" s="355" t="s">
        <v>158</v>
      </c>
      <c r="D185" s="356"/>
      <c r="E185" s="356"/>
      <c r="F185" s="356"/>
      <c r="G185" s="357"/>
      <c r="H185" s="293">
        <v>2474718</v>
      </c>
      <c r="I185" s="293"/>
      <c r="J185" s="293"/>
      <c r="K185" s="294"/>
      <c r="L185" s="5"/>
      <c r="M185" s="5"/>
    </row>
    <row r="186" spans="3:13" ht="14.1" customHeight="1" thickBot="1">
      <c r="C186" s="328" t="s">
        <v>598</v>
      </c>
      <c r="D186" s="682"/>
      <c r="E186" s="682"/>
      <c r="F186" s="682"/>
      <c r="G186" s="683"/>
      <c r="H186" s="293">
        <v>0</v>
      </c>
      <c r="I186" s="293"/>
      <c r="J186" s="293"/>
      <c r="K186" s="294"/>
      <c r="L186" s="5"/>
      <c r="M186" s="5"/>
    </row>
    <row r="187" spans="3:13" ht="12" customHeight="1" thickBot="1">
      <c r="C187" s="323" t="s">
        <v>22</v>
      </c>
      <c r="D187" s="1404"/>
      <c r="E187" s="1404"/>
      <c r="F187" s="1404"/>
      <c r="G187" s="1405"/>
      <c r="H187" s="326">
        <f>H180+H174</f>
        <v>9466756</v>
      </c>
      <c r="I187" s="326"/>
      <c r="J187" s="326"/>
      <c r="K187" s="327"/>
      <c r="L187" s="1715"/>
    </row>
    <row r="188" spans="3:13" ht="10.5" customHeight="1"/>
  </sheetData>
  <mergeCells count="376">
    <mergeCell ref="C185:G185"/>
    <mergeCell ref="H185:K185"/>
    <mergeCell ref="C186:G186"/>
    <mergeCell ref="H186:K186"/>
    <mergeCell ref="C187:G187"/>
    <mergeCell ref="H187:K187"/>
    <mergeCell ref="C182:G182"/>
    <mergeCell ref="H182:K182"/>
    <mergeCell ref="C183:G183"/>
    <mergeCell ref="H183:K183"/>
    <mergeCell ref="C184:G184"/>
    <mergeCell ref="H184:K184"/>
    <mergeCell ref="C179:G179"/>
    <mergeCell ref="H179:K179"/>
    <mergeCell ref="C180:G180"/>
    <mergeCell ref="H180:K180"/>
    <mergeCell ref="C181:G181"/>
    <mergeCell ref="H181:K181"/>
    <mergeCell ref="C176:G176"/>
    <mergeCell ref="H176:K176"/>
    <mergeCell ref="C177:G177"/>
    <mergeCell ref="H177:K177"/>
    <mergeCell ref="C178:G178"/>
    <mergeCell ref="H178:K178"/>
    <mergeCell ref="F172:M172"/>
    <mergeCell ref="C173:G173"/>
    <mergeCell ref="H173:K173"/>
    <mergeCell ref="C174:G174"/>
    <mergeCell ref="H174:K174"/>
    <mergeCell ref="C175:G175"/>
    <mergeCell ref="H175:K175"/>
    <mergeCell ref="N161:N163"/>
    <mergeCell ref="C164:G164"/>
    <mergeCell ref="B165:G165"/>
    <mergeCell ref="B166:G166"/>
    <mergeCell ref="N166:Q166"/>
    <mergeCell ref="F167:M167"/>
    <mergeCell ref="A161:A163"/>
    <mergeCell ref="B161:B163"/>
    <mergeCell ref="C161:C163"/>
    <mergeCell ref="D161:D163"/>
    <mergeCell ref="E161:E163"/>
    <mergeCell ref="F161:F163"/>
    <mergeCell ref="N155:N157"/>
    <mergeCell ref="A158:A160"/>
    <mergeCell ref="B158:B160"/>
    <mergeCell ref="C158:C160"/>
    <mergeCell ref="D158:D160"/>
    <mergeCell ref="E158:E160"/>
    <mergeCell ref="F158:F160"/>
    <mergeCell ref="N158:N160"/>
    <mergeCell ref="A155:A157"/>
    <mergeCell ref="B155:B157"/>
    <mergeCell ref="C155:C157"/>
    <mergeCell ref="D155:D157"/>
    <mergeCell ref="E155:E157"/>
    <mergeCell ref="F155:F157"/>
    <mergeCell ref="N150:N152"/>
    <mergeCell ref="A153:A154"/>
    <mergeCell ref="B153:B154"/>
    <mergeCell ref="C153:C154"/>
    <mergeCell ref="D153:D154"/>
    <mergeCell ref="E153:E154"/>
    <mergeCell ref="F153:F154"/>
    <mergeCell ref="N153:N154"/>
    <mergeCell ref="A150:A152"/>
    <mergeCell ref="B150:B152"/>
    <mergeCell ref="C150:C152"/>
    <mergeCell ref="D150:D152"/>
    <mergeCell ref="E150:E152"/>
    <mergeCell ref="F150:F152"/>
    <mergeCell ref="D146:D147"/>
    <mergeCell ref="N146:N147"/>
    <mergeCell ref="A148:A149"/>
    <mergeCell ref="B148:B149"/>
    <mergeCell ref="C148:C149"/>
    <mergeCell ref="D148:D149"/>
    <mergeCell ref="E148:E149"/>
    <mergeCell ref="F148:F149"/>
    <mergeCell ref="N148:N149"/>
    <mergeCell ref="A142:A143"/>
    <mergeCell ref="B142:B143"/>
    <mergeCell ref="C142:C143"/>
    <mergeCell ref="D142:D143"/>
    <mergeCell ref="E142:E143"/>
    <mergeCell ref="F142:F143"/>
    <mergeCell ref="A138:A141"/>
    <mergeCell ref="B138:B141"/>
    <mergeCell ref="C138:C141"/>
    <mergeCell ref="D138:D141"/>
    <mergeCell ref="E138:E141"/>
    <mergeCell ref="F138:F141"/>
    <mergeCell ref="A135:A137"/>
    <mergeCell ref="B135:B137"/>
    <mergeCell ref="C135:C137"/>
    <mergeCell ref="D135:D137"/>
    <mergeCell ref="E135:E137"/>
    <mergeCell ref="F135:F137"/>
    <mergeCell ref="A132:A134"/>
    <mergeCell ref="B132:B134"/>
    <mergeCell ref="C132:C134"/>
    <mergeCell ref="D132:D134"/>
    <mergeCell ref="E132:E134"/>
    <mergeCell ref="F132:F134"/>
    <mergeCell ref="G126:G127"/>
    <mergeCell ref="A129:A131"/>
    <mergeCell ref="B129:B131"/>
    <mergeCell ref="C129:C131"/>
    <mergeCell ref="D129:D131"/>
    <mergeCell ref="E129:E131"/>
    <mergeCell ref="F129:F131"/>
    <mergeCell ref="A126:A128"/>
    <mergeCell ref="B126:B128"/>
    <mergeCell ref="C126:C128"/>
    <mergeCell ref="D126:D128"/>
    <mergeCell ref="E126:E128"/>
    <mergeCell ref="F126:F128"/>
    <mergeCell ref="N122:N123"/>
    <mergeCell ref="A124:A125"/>
    <mergeCell ref="B124:B125"/>
    <mergeCell ref="C124:C125"/>
    <mergeCell ref="D124:D125"/>
    <mergeCell ref="E124:E125"/>
    <mergeCell ref="F124:F125"/>
    <mergeCell ref="A122:A123"/>
    <mergeCell ref="B122:B123"/>
    <mergeCell ref="C122:C123"/>
    <mergeCell ref="D122:D123"/>
    <mergeCell ref="E122:E123"/>
    <mergeCell ref="F122:F123"/>
    <mergeCell ref="N117:N119"/>
    <mergeCell ref="A120:A121"/>
    <mergeCell ref="B120:B121"/>
    <mergeCell ref="C120:C121"/>
    <mergeCell ref="D120:D121"/>
    <mergeCell ref="E120:E121"/>
    <mergeCell ref="F120:F121"/>
    <mergeCell ref="N120:N121"/>
    <mergeCell ref="A117:A119"/>
    <mergeCell ref="B117:B119"/>
    <mergeCell ref="C117:C119"/>
    <mergeCell ref="D117:D119"/>
    <mergeCell ref="E117:E119"/>
    <mergeCell ref="F117:F119"/>
    <mergeCell ref="N112:N114"/>
    <mergeCell ref="A115:A116"/>
    <mergeCell ref="B115:B116"/>
    <mergeCell ref="C115:C116"/>
    <mergeCell ref="D115:D116"/>
    <mergeCell ref="E115:E116"/>
    <mergeCell ref="F115:F116"/>
    <mergeCell ref="N115:N116"/>
    <mergeCell ref="A112:A114"/>
    <mergeCell ref="B112:B114"/>
    <mergeCell ref="C112:C114"/>
    <mergeCell ref="D112:D114"/>
    <mergeCell ref="E112:E114"/>
    <mergeCell ref="F112:F114"/>
    <mergeCell ref="N106:N109"/>
    <mergeCell ref="A110:A111"/>
    <mergeCell ref="B110:B111"/>
    <mergeCell ref="C110:C111"/>
    <mergeCell ref="D110:D111"/>
    <mergeCell ref="E110:E111"/>
    <mergeCell ref="F110:F111"/>
    <mergeCell ref="A106:A109"/>
    <mergeCell ref="B106:B109"/>
    <mergeCell ref="C106:C109"/>
    <mergeCell ref="D106:D109"/>
    <mergeCell ref="E106:E109"/>
    <mergeCell ref="F106:F109"/>
    <mergeCell ref="E97:E100"/>
    <mergeCell ref="F97:F100"/>
    <mergeCell ref="N97:N100"/>
    <mergeCell ref="A101:A105"/>
    <mergeCell ref="B101:B105"/>
    <mergeCell ref="C101:C105"/>
    <mergeCell ref="D101:D105"/>
    <mergeCell ref="E101:E105"/>
    <mergeCell ref="F101:F105"/>
    <mergeCell ref="N101:N105"/>
    <mergeCell ref="A93:A96"/>
    <mergeCell ref="B93:B96"/>
    <mergeCell ref="C93:C96"/>
    <mergeCell ref="D93:D96"/>
    <mergeCell ref="A97:A100"/>
    <mergeCell ref="B97:B100"/>
    <mergeCell ref="C97:C100"/>
    <mergeCell ref="D97:D100"/>
    <mergeCell ref="N87:N88"/>
    <mergeCell ref="A89:A92"/>
    <mergeCell ref="B89:B92"/>
    <mergeCell ref="C89:C92"/>
    <mergeCell ref="D89:D92"/>
    <mergeCell ref="E89:E92"/>
    <mergeCell ref="F89:F92"/>
    <mergeCell ref="N89:N92"/>
    <mergeCell ref="E80:E83"/>
    <mergeCell ref="F80:F83"/>
    <mergeCell ref="N80:N83"/>
    <mergeCell ref="A84:A88"/>
    <mergeCell ref="B84:B88"/>
    <mergeCell ref="C84:C88"/>
    <mergeCell ref="D84:D88"/>
    <mergeCell ref="E84:E88"/>
    <mergeCell ref="F84:F88"/>
    <mergeCell ref="N84:N85"/>
    <mergeCell ref="D74:D76"/>
    <mergeCell ref="D77:D79"/>
    <mergeCell ref="A80:A83"/>
    <mergeCell ref="B80:B83"/>
    <mergeCell ref="C80:C83"/>
    <mergeCell ref="D80:D83"/>
    <mergeCell ref="N68:N69"/>
    <mergeCell ref="C70:G70"/>
    <mergeCell ref="C71:Q71"/>
    <mergeCell ref="A72:A73"/>
    <mergeCell ref="B72:B73"/>
    <mergeCell ref="C72:C73"/>
    <mergeCell ref="D72:D73"/>
    <mergeCell ref="E72:E73"/>
    <mergeCell ref="F72:F73"/>
    <mergeCell ref="N72:N73"/>
    <mergeCell ref="A68:A69"/>
    <mergeCell ref="B68:B69"/>
    <mergeCell ref="C68:C69"/>
    <mergeCell ref="D68:D69"/>
    <mergeCell ref="E68:E69"/>
    <mergeCell ref="F68:F69"/>
    <mergeCell ref="N59:N61"/>
    <mergeCell ref="A63:A65"/>
    <mergeCell ref="B63:B65"/>
    <mergeCell ref="C63:C65"/>
    <mergeCell ref="D63:D65"/>
    <mergeCell ref="E63:E65"/>
    <mergeCell ref="F63:F65"/>
    <mergeCell ref="A59:A62"/>
    <mergeCell ref="B59:B62"/>
    <mergeCell ref="C59:C62"/>
    <mergeCell ref="D59:D62"/>
    <mergeCell ref="E59:E62"/>
    <mergeCell ref="F59:F62"/>
    <mergeCell ref="A57:A58"/>
    <mergeCell ref="B57:B58"/>
    <mergeCell ref="C57:C58"/>
    <mergeCell ref="D57:D58"/>
    <mergeCell ref="E57:E58"/>
    <mergeCell ref="F57:F58"/>
    <mergeCell ref="A55:A56"/>
    <mergeCell ref="B55:B56"/>
    <mergeCell ref="C55:C56"/>
    <mergeCell ref="D55:D56"/>
    <mergeCell ref="E55:E56"/>
    <mergeCell ref="F55:F56"/>
    <mergeCell ref="F51:F52"/>
    <mergeCell ref="N51:N52"/>
    <mergeCell ref="A53:A54"/>
    <mergeCell ref="B53:B54"/>
    <mergeCell ref="C53:C54"/>
    <mergeCell ref="D53:D54"/>
    <mergeCell ref="E53:E54"/>
    <mergeCell ref="F53:F54"/>
    <mergeCell ref="N53:N54"/>
    <mergeCell ref="A48:A50"/>
    <mergeCell ref="B48:B50"/>
    <mergeCell ref="C48:C50"/>
    <mergeCell ref="E48:E50"/>
    <mergeCell ref="F48:F50"/>
    <mergeCell ref="A51:A52"/>
    <mergeCell ref="B51:B52"/>
    <mergeCell ref="C51:C52"/>
    <mergeCell ref="D51:D52"/>
    <mergeCell ref="E51:E52"/>
    <mergeCell ref="N44:N45"/>
    <mergeCell ref="A46:A47"/>
    <mergeCell ref="B46:B47"/>
    <mergeCell ref="C46:C47"/>
    <mergeCell ref="D46:D47"/>
    <mergeCell ref="E46:E47"/>
    <mergeCell ref="F46:F47"/>
    <mergeCell ref="N46:N47"/>
    <mergeCell ref="A44:A45"/>
    <mergeCell ref="B44:B45"/>
    <mergeCell ref="C44:C45"/>
    <mergeCell ref="D44:D45"/>
    <mergeCell ref="E44:E45"/>
    <mergeCell ref="F44:F45"/>
    <mergeCell ref="C39:G39"/>
    <mergeCell ref="C40:Q40"/>
    <mergeCell ref="A41:A43"/>
    <mergeCell ref="B41:B43"/>
    <mergeCell ref="C41:C43"/>
    <mergeCell ref="D41:D43"/>
    <mergeCell ref="E41:E43"/>
    <mergeCell ref="F41:F43"/>
    <mergeCell ref="N41:N43"/>
    <mergeCell ref="N34:N36"/>
    <mergeCell ref="A37:A38"/>
    <mergeCell ref="B37:B38"/>
    <mergeCell ref="C37:C38"/>
    <mergeCell ref="D37:D38"/>
    <mergeCell ref="E37:E38"/>
    <mergeCell ref="F37:F38"/>
    <mergeCell ref="A34:A36"/>
    <mergeCell ref="B34:B36"/>
    <mergeCell ref="C34:C36"/>
    <mergeCell ref="D34:D36"/>
    <mergeCell ref="E34:E36"/>
    <mergeCell ref="F34:F36"/>
    <mergeCell ref="A31:A33"/>
    <mergeCell ref="B31:B33"/>
    <mergeCell ref="C31:C33"/>
    <mergeCell ref="D31:D33"/>
    <mergeCell ref="E31:E33"/>
    <mergeCell ref="F31:F33"/>
    <mergeCell ref="N24:N25"/>
    <mergeCell ref="A26:A30"/>
    <mergeCell ref="B26:B30"/>
    <mergeCell ref="C26:C30"/>
    <mergeCell ref="D26:D30"/>
    <mergeCell ref="E26:E30"/>
    <mergeCell ref="F26:F30"/>
    <mergeCell ref="N26:N30"/>
    <mergeCell ref="A24:A25"/>
    <mergeCell ref="B24:B25"/>
    <mergeCell ref="C24:C25"/>
    <mergeCell ref="D24:D25"/>
    <mergeCell ref="E24:E25"/>
    <mergeCell ref="F24:F25"/>
    <mergeCell ref="A22:A23"/>
    <mergeCell ref="B22:B23"/>
    <mergeCell ref="C22:C23"/>
    <mergeCell ref="D22:D23"/>
    <mergeCell ref="E22:E23"/>
    <mergeCell ref="F22:F23"/>
    <mergeCell ref="C17:C19"/>
    <mergeCell ref="D17:D19"/>
    <mergeCell ref="E17:E19"/>
    <mergeCell ref="F17:F19"/>
    <mergeCell ref="C20:G20"/>
    <mergeCell ref="C21:Q21"/>
    <mergeCell ref="C12:C14"/>
    <mergeCell ref="D12:D14"/>
    <mergeCell ref="E12:E14"/>
    <mergeCell ref="F12:F14"/>
    <mergeCell ref="N13:N14"/>
    <mergeCell ref="C15:C16"/>
    <mergeCell ref="D15:D16"/>
    <mergeCell ref="E15:E16"/>
    <mergeCell ref="F15:F16"/>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U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AM140"/>
  <sheetViews>
    <sheetView zoomScaleNormal="100" workbookViewId="0">
      <selection activeCell="D1" sqref="D1"/>
    </sheetView>
  </sheetViews>
  <sheetFormatPr defaultRowHeight="11.25"/>
  <cols>
    <col min="1" max="1" width="2.7109375" style="1" customWidth="1"/>
    <col min="2" max="3" width="2.5703125" style="1" customWidth="1"/>
    <col min="4" max="4" width="22" style="1" customWidth="1"/>
    <col min="5" max="5" width="7.85546875" style="2" customWidth="1"/>
    <col min="6" max="6" width="4.42578125" style="1" customWidth="1"/>
    <col min="7" max="7" width="5.28515625" style="3" customWidth="1"/>
    <col min="8" max="8" width="8.28515625" style="1" customWidth="1"/>
    <col min="9" max="9" width="5.5703125" style="1" customWidth="1"/>
    <col min="10" max="10" width="8" style="1" customWidth="1"/>
    <col min="11" max="11" width="6.5703125" style="1" customWidth="1"/>
    <col min="12" max="12" width="8" style="1" customWidth="1"/>
    <col min="13" max="13" width="8.85546875" style="1" customWidth="1"/>
    <col min="14" max="14" width="21.28515625" style="1" customWidth="1"/>
    <col min="15" max="15" width="6.140625" style="4" customWidth="1"/>
    <col min="16" max="16" width="5.85546875" style="1" customWidth="1"/>
    <col min="17" max="17" width="5.7109375" style="1" customWidth="1"/>
    <col min="18" max="18" width="18.7109375" style="5" customWidth="1"/>
    <col min="19" max="16384" width="9.140625" style="5"/>
  </cols>
  <sheetData>
    <row r="1" spans="1:23" ht="74.25" customHeight="1">
      <c r="L1" s="869" t="s">
        <v>318</v>
      </c>
      <c r="M1" s="870"/>
      <c r="N1" s="870"/>
      <c r="O1" s="870"/>
      <c r="P1" s="870"/>
      <c r="Q1" s="870"/>
    </row>
    <row r="2" spans="1:23" ht="12.75" customHeight="1">
      <c r="D2" s="586"/>
      <c r="E2" s="134" t="s">
        <v>599</v>
      </c>
      <c r="F2" s="135"/>
      <c r="G2" s="136"/>
      <c r="H2" s="135"/>
      <c r="I2" s="135"/>
      <c r="J2" s="135"/>
      <c r="K2" s="586"/>
      <c r="L2" s="589"/>
      <c r="M2" s="590"/>
      <c r="N2" s="590"/>
      <c r="O2" s="590"/>
      <c r="P2" s="590"/>
      <c r="Q2" s="590"/>
      <c r="R2" s="591"/>
      <c r="S2" s="591"/>
      <c r="T2" s="591"/>
      <c r="U2" s="591"/>
      <c r="V2" s="591"/>
      <c r="W2" s="591"/>
    </row>
    <row r="3" spans="1:23" ht="15.75" customHeight="1" thickBot="1">
      <c r="A3" s="157"/>
      <c r="B3" s="158"/>
      <c r="C3" s="158"/>
      <c r="D3" s="454" t="s">
        <v>58</v>
      </c>
      <c r="E3" s="454"/>
      <c r="F3" s="454"/>
      <c r="G3" s="454"/>
      <c r="H3" s="454"/>
      <c r="I3" s="454"/>
      <c r="J3" s="454"/>
      <c r="K3" s="454"/>
      <c r="L3" s="454"/>
      <c r="M3" s="454"/>
      <c r="N3" s="454"/>
      <c r="O3" s="454"/>
      <c r="P3" s="454"/>
      <c r="Q3" s="454"/>
      <c r="R3" s="454"/>
      <c r="S3" s="454"/>
      <c r="T3" s="454"/>
      <c r="U3" s="454"/>
      <c r="V3" s="454"/>
      <c r="W3" s="454"/>
    </row>
    <row r="4" spans="1:23" ht="36.75" customHeight="1">
      <c r="A4" s="409" t="s">
        <v>0</v>
      </c>
      <c r="B4" s="412" t="s">
        <v>1</v>
      </c>
      <c r="C4" s="412" t="s">
        <v>2</v>
      </c>
      <c r="D4" s="415" t="s">
        <v>3</v>
      </c>
      <c r="E4" s="418" t="s">
        <v>4</v>
      </c>
      <c r="F4" s="380" t="s">
        <v>5</v>
      </c>
      <c r="G4" s="399" t="s">
        <v>6</v>
      </c>
      <c r="H4" s="334" t="s">
        <v>600</v>
      </c>
      <c r="I4" s="335"/>
      <c r="J4" s="335"/>
      <c r="K4" s="336"/>
      <c r="L4" s="396" t="s">
        <v>358</v>
      </c>
      <c r="M4" s="426" t="s">
        <v>359</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88.5" customHeight="1" thickBot="1">
      <c r="A6" s="411"/>
      <c r="B6" s="414"/>
      <c r="C6" s="414"/>
      <c r="D6" s="417"/>
      <c r="E6" s="420"/>
      <c r="F6" s="382"/>
      <c r="G6" s="401"/>
      <c r="H6" s="403"/>
      <c r="I6" s="241" t="s">
        <v>7</v>
      </c>
      <c r="J6" s="34" t="s">
        <v>11</v>
      </c>
      <c r="K6" s="387"/>
      <c r="L6" s="398"/>
      <c r="M6" s="428"/>
      <c r="N6" s="393"/>
      <c r="O6" s="7" t="s">
        <v>136</v>
      </c>
      <c r="P6" s="7" t="s">
        <v>142</v>
      </c>
      <c r="Q6" s="8" t="s">
        <v>145</v>
      </c>
    </row>
    <row r="7" spans="1:23" ht="12.75" customHeight="1" thickBot="1">
      <c r="A7" s="49" t="s">
        <v>12</v>
      </c>
      <c r="B7" s="388" t="s">
        <v>601</v>
      </c>
      <c r="C7" s="388"/>
      <c r="D7" s="388"/>
      <c r="E7" s="388"/>
      <c r="F7" s="388"/>
      <c r="G7" s="388"/>
      <c r="H7" s="388"/>
      <c r="I7" s="388"/>
      <c r="J7" s="388"/>
      <c r="K7" s="388"/>
      <c r="L7" s="388"/>
      <c r="M7" s="388"/>
      <c r="N7" s="388"/>
      <c r="O7" s="388"/>
      <c r="P7" s="388"/>
      <c r="Q7" s="389"/>
    </row>
    <row r="8" spans="1:23" ht="12.75" customHeight="1" thickBot="1">
      <c r="A8" s="50" t="s">
        <v>12</v>
      </c>
      <c r="B8" s="51" t="s">
        <v>12</v>
      </c>
      <c r="C8" s="369" t="s">
        <v>602</v>
      </c>
      <c r="D8" s="370"/>
      <c r="E8" s="371"/>
      <c r="F8" s="371"/>
      <c r="G8" s="370"/>
      <c r="H8" s="370"/>
      <c r="I8" s="370"/>
      <c r="J8" s="370"/>
      <c r="K8" s="370"/>
      <c r="L8" s="370"/>
      <c r="M8" s="370"/>
      <c r="N8" s="370"/>
      <c r="O8" s="370"/>
      <c r="P8" s="370"/>
      <c r="Q8" s="372"/>
    </row>
    <row r="9" spans="1:23" ht="12.75" customHeight="1">
      <c r="A9" s="687" t="s">
        <v>12</v>
      </c>
      <c r="B9" s="688" t="s">
        <v>12</v>
      </c>
      <c r="C9" s="279" t="s">
        <v>12</v>
      </c>
      <c r="D9" s="281" t="s">
        <v>603</v>
      </c>
      <c r="E9" s="457" t="s">
        <v>604</v>
      </c>
      <c r="F9" s="383" t="s">
        <v>605</v>
      </c>
      <c r="G9" s="91" t="s">
        <v>62</v>
      </c>
      <c r="H9" s="1716">
        <v>207592</v>
      </c>
      <c r="I9" s="459"/>
      <c r="J9" s="459">
        <v>126473</v>
      </c>
      <c r="K9" s="1458">
        <v>0</v>
      </c>
      <c r="L9" s="462">
        <v>210000</v>
      </c>
      <c r="M9" s="462">
        <v>210500</v>
      </c>
      <c r="N9" s="1717" t="s">
        <v>606</v>
      </c>
      <c r="O9" s="165" t="s">
        <v>607</v>
      </c>
      <c r="P9" s="165" t="s">
        <v>608</v>
      </c>
      <c r="Q9" s="674" t="s">
        <v>609</v>
      </c>
      <c r="R9" s="1718"/>
      <c r="S9" s="1718"/>
      <c r="T9" s="1718"/>
      <c r="U9" s="1718"/>
      <c r="V9" s="1718"/>
      <c r="W9" s="1718"/>
    </row>
    <row r="10" spans="1:23" ht="12.75" customHeight="1">
      <c r="A10" s="694"/>
      <c r="B10" s="363"/>
      <c r="C10" s="364"/>
      <c r="D10" s="368"/>
      <c r="E10" s="443"/>
      <c r="F10" s="384"/>
      <c r="G10" s="159" t="s">
        <v>161</v>
      </c>
      <c r="H10" s="612">
        <v>6924</v>
      </c>
      <c r="I10" s="140"/>
      <c r="J10" s="140">
        <v>5286</v>
      </c>
      <c r="K10" s="697"/>
      <c r="L10" s="161"/>
      <c r="M10" s="161"/>
      <c r="N10" s="1719" t="s">
        <v>610</v>
      </c>
      <c r="O10" s="774" t="s">
        <v>87</v>
      </c>
      <c r="P10" s="774" t="s">
        <v>87</v>
      </c>
      <c r="Q10" s="775" t="s">
        <v>87</v>
      </c>
      <c r="R10" s="1718"/>
      <c r="S10" s="1718"/>
      <c r="T10" s="1718"/>
      <c r="U10" s="1718"/>
      <c r="V10" s="1718"/>
      <c r="W10" s="1718"/>
    </row>
    <row r="11" spans="1:23" ht="12.75" customHeight="1">
      <c r="A11" s="694"/>
      <c r="B11" s="363"/>
      <c r="C11" s="364"/>
      <c r="D11" s="368"/>
      <c r="E11" s="443"/>
      <c r="F11" s="384"/>
      <c r="G11" s="159"/>
      <c r="H11" s="612"/>
      <c r="I11" s="140"/>
      <c r="J11" s="140"/>
      <c r="K11" s="697"/>
      <c r="L11" s="161"/>
      <c r="M11" s="161"/>
      <c r="N11" s="1720" t="s">
        <v>611</v>
      </c>
      <c r="O11" s="774" t="s">
        <v>612</v>
      </c>
      <c r="P11" s="774" t="s">
        <v>613</v>
      </c>
      <c r="Q11" s="775" t="s">
        <v>614</v>
      </c>
      <c r="R11" s="1718"/>
      <c r="S11" s="1718"/>
      <c r="T11" s="1718"/>
      <c r="U11" s="1718"/>
      <c r="V11" s="1718"/>
      <c r="W11" s="1718"/>
    </row>
    <row r="12" spans="1:23" ht="18" customHeight="1" thickBot="1">
      <c r="A12" s="703"/>
      <c r="B12" s="704"/>
      <c r="C12" s="280"/>
      <c r="D12" s="282"/>
      <c r="E12" s="472"/>
      <c r="F12" s="385"/>
      <c r="G12" s="9" t="s">
        <v>13</v>
      </c>
      <c r="H12" s="1721">
        <f>H9+H10</f>
        <v>214516</v>
      </c>
      <c r="I12" s="1721">
        <f t="shared" ref="I12:J12" si="0">I9+I10</f>
        <v>0</v>
      </c>
      <c r="J12" s="1721">
        <f t="shared" si="0"/>
        <v>131759</v>
      </c>
      <c r="K12" s="1721">
        <f t="shared" ref="K12:M12" si="1">K9*1</f>
        <v>0</v>
      </c>
      <c r="L12" s="1721">
        <f t="shared" si="1"/>
        <v>210000</v>
      </c>
      <c r="M12" s="1721">
        <f t="shared" si="1"/>
        <v>210500</v>
      </c>
      <c r="N12" s="606"/>
      <c r="O12" s="1722"/>
      <c r="P12" s="1722"/>
      <c r="Q12" s="1723"/>
      <c r="R12" s="1718"/>
      <c r="S12" s="1718"/>
      <c r="T12" s="1718"/>
      <c r="U12" s="1718"/>
      <c r="V12" s="1718"/>
      <c r="W12" s="1718"/>
    </row>
    <row r="13" spans="1:23" ht="12.75" customHeight="1">
      <c r="A13" s="687" t="s">
        <v>12</v>
      </c>
      <c r="B13" s="688" t="s">
        <v>12</v>
      </c>
      <c r="C13" s="279" t="s">
        <v>14</v>
      </c>
      <c r="D13" s="281" t="s">
        <v>615</v>
      </c>
      <c r="E13" s="457" t="s">
        <v>616</v>
      </c>
      <c r="F13" s="383" t="s">
        <v>605</v>
      </c>
      <c r="G13" s="91" t="s">
        <v>62</v>
      </c>
      <c r="H13" s="1716">
        <v>252977</v>
      </c>
      <c r="I13" s="459"/>
      <c r="J13" s="459">
        <v>154477</v>
      </c>
      <c r="K13" s="1458">
        <v>6000</v>
      </c>
      <c r="L13" s="462">
        <v>250000</v>
      </c>
      <c r="M13" s="462">
        <v>255000</v>
      </c>
      <c r="N13" s="1717" t="s">
        <v>606</v>
      </c>
      <c r="O13" s="1346">
        <v>130</v>
      </c>
      <c r="P13" s="1346">
        <v>140</v>
      </c>
      <c r="Q13" s="1347">
        <v>150</v>
      </c>
      <c r="R13" s="1718"/>
      <c r="S13" s="1718"/>
      <c r="T13" s="1718"/>
      <c r="U13" s="1718"/>
      <c r="V13" s="1718"/>
      <c r="W13" s="1718"/>
    </row>
    <row r="14" spans="1:23" ht="12.75" customHeight="1">
      <c r="A14" s="694"/>
      <c r="B14" s="363"/>
      <c r="C14" s="364"/>
      <c r="D14" s="368"/>
      <c r="E14" s="443"/>
      <c r="F14" s="384"/>
      <c r="G14" s="159" t="s">
        <v>161</v>
      </c>
      <c r="H14" s="612">
        <v>9826</v>
      </c>
      <c r="I14" s="140"/>
      <c r="J14" s="140">
        <v>7502</v>
      </c>
      <c r="K14" s="697"/>
      <c r="L14" s="161"/>
      <c r="M14" s="161"/>
      <c r="N14" s="1719" t="s">
        <v>610</v>
      </c>
      <c r="O14" s="1349">
        <v>3</v>
      </c>
      <c r="P14" s="1349">
        <v>3</v>
      </c>
      <c r="Q14" s="1350">
        <v>3</v>
      </c>
      <c r="R14" s="1718"/>
      <c r="S14" s="1718"/>
      <c r="T14" s="1718"/>
      <c r="U14" s="1718"/>
      <c r="V14" s="1718"/>
      <c r="W14" s="1718"/>
    </row>
    <row r="15" spans="1:23" ht="12.75" customHeight="1">
      <c r="A15" s="694"/>
      <c r="B15" s="363"/>
      <c r="C15" s="364"/>
      <c r="D15" s="368"/>
      <c r="E15" s="443"/>
      <c r="F15" s="384"/>
      <c r="G15" s="159"/>
      <c r="H15" s="612"/>
      <c r="I15" s="140"/>
      <c r="J15" s="140"/>
      <c r="K15" s="697"/>
      <c r="L15" s="161"/>
      <c r="M15" s="161"/>
      <c r="N15" s="1720" t="s">
        <v>611</v>
      </c>
      <c r="O15" s="774" t="s">
        <v>613</v>
      </c>
      <c r="P15" s="774" t="s">
        <v>614</v>
      </c>
      <c r="Q15" s="775" t="s">
        <v>617</v>
      </c>
      <c r="R15" s="1718"/>
      <c r="S15" s="1718"/>
      <c r="T15" s="1718"/>
      <c r="U15" s="1718"/>
      <c r="V15" s="1718"/>
      <c r="W15" s="1718"/>
    </row>
    <row r="16" spans="1:23" ht="20.25" customHeight="1" thickBot="1">
      <c r="A16" s="703"/>
      <c r="B16" s="704"/>
      <c r="C16" s="280"/>
      <c r="D16" s="282"/>
      <c r="E16" s="472"/>
      <c r="F16" s="385"/>
      <c r="G16" s="9" t="s">
        <v>13</v>
      </c>
      <c r="H16" s="1721">
        <f>H13+H14</f>
        <v>262803</v>
      </c>
      <c r="I16" s="1721">
        <f t="shared" ref="I16:J16" si="2">I13+I14</f>
        <v>0</v>
      </c>
      <c r="J16" s="1721">
        <f t="shared" si="2"/>
        <v>161979</v>
      </c>
      <c r="K16" s="1721">
        <f t="shared" ref="K16:M16" si="3">K13*1</f>
        <v>6000</v>
      </c>
      <c r="L16" s="1721">
        <f t="shared" si="3"/>
        <v>250000</v>
      </c>
      <c r="M16" s="1721">
        <f t="shared" si="3"/>
        <v>255000</v>
      </c>
      <c r="N16" s="606"/>
      <c r="O16" s="1598"/>
      <c r="P16" s="1598"/>
      <c r="Q16" s="1599"/>
      <c r="R16" s="1718"/>
      <c r="S16" s="1718"/>
      <c r="T16" s="1718"/>
      <c r="U16" s="1718"/>
      <c r="V16" s="1718"/>
      <c r="W16" s="1718"/>
    </row>
    <row r="17" spans="1:23" ht="12.75" customHeight="1">
      <c r="A17" s="687" t="s">
        <v>12</v>
      </c>
      <c r="B17" s="688" t="s">
        <v>12</v>
      </c>
      <c r="C17" s="279" t="s">
        <v>59</v>
      </c>
      <c r="D17" s="281" t="s">
        <v>618</v>
      </c>
      <c r="E17" s="457" t="s">
        <v>619</v>
      </c>
      <c r="F17" s="383" t="s">
        <v>605</v>
      </c>
      <c r="G17" s="91" t="s">
        <v>62</v>
      </c>
      <c r="H17" s="1716">
        <v>505482</v>
      </c>
      <c r="I17" s="459">
        <v>0</v>
      </c>
      <c r="J17" s="459">
        <v>329038</v>
      </c>
      <c r="K17" s="1458">
        <v>6500</v>
      </c>
      <c r="L17" s="462">
        <v>500000</v>
      </c>
      <c r="M17" s="462">
        <v>505000</v>
      </c>
      <c r="N17" s="1717" t="s">
        <v>606</v>
      </c>
      <c r="O17" s="165" t="s">
        <v>620</v>
      </c>
      <c r="P17" s="165" t="s">
        <v>262</v>
      </c>
      <c r="Q17" s="674" t="s">
        <v>336</v>
      </c>
      <c r="R17" s="1718"/>
      <c r="S17" s="1718"/>
      <c r="T17" s="1718"/>
      <c r="U17" s="1718"/>
      <c r="V17" s="1718"/>
      <c r="W17" s="1718"/>
    </row>
    <row r="18" spans="1:23" ht="12.75" customHeight="1" thickBot="1">
      <c r="A18" s="694"/>
      <c r="B18" s="363"/>
      <c r="C18" s="364"/>
      <c r="D18" s="368"/>
      <c r="E18" s="443"/>
      <c r="F18" s="384"/>
      <c r="G18" s="159" t="s">
        <v>161</v>
      </c>
      <c r="H18" s="612">
        <v>22159</v>
      </c>
      <c r="I18" s="140"/>
      <c r="J18" s="140">
        <v>16918</v>
      </c>
      <c r="K18" s="697"/>
      <c r="L18" s="161"/>
      <c r="M18" s="161"/>
      <c r="N18" s="1719" t="s">
        <v>610</v>
      </c>
      <c r="O18" s="774" t="s">
        <v>83</v>
      </c>
      <c r="P18" s="774" t="s">
        <v>83</v>
      </c>
      <c r="Q18" s="775" t="s">
        <v>83</v>
      </c>
      <c r="R18" s="1718"/>
      <c r="S18" s="1718"/>
      <c r="T18" s="1718"/>
      <c r="U18" s="1718"/>
      <c r="V18" s="1718"/>
      <c r="W18" s="1718"/>
    </row>
    <row r="19" spans="1:23" ht="12.75" customHeight="1">
      <c r="A19" s="694"/>
      <c r="B19" s="363"/>
      <c r="C19" s="364"/>
      <c r="D19" s="368"/>
      <c r="E19" s="443"/>
      <c r="F19" s="384"/>
      <c r="G19" s="159"/>
      <c r="H19" s="612"/>
      <c r="I19" s="140"/>
      <c r="J19" s="140"/>
      <c r="K19" s="697"/>
      <c r="L19" s="161"/>
      <c r="M19" s="161"/>
      <c r="N19" s="1717" t="s">
        <v>621</v>
      </c>
      <c r="O19" s="795" t="s">
        <v>262</v>
      </c>
      <c r="P19" s="795" t="s">
        <v>336</v>
      </c>
      <c r="Q19" s="796" t="s">
        <v>546</v>
      </c>
      <c r="R19" s="1718"/>
      <c r="S19" s="1718"/>
      <c r="T19" s="1718"/>
      <c r="U19" s="1718"/>
      <c r="V19" s="1718"/>
      <c r="W19" s="1718"/>
    </row>
    <row r="20" spans="1:23" ht="12.75" customHeight="1">
      <c r="A20" s="694"/>
      <c r="B20" s="363"/>
      <c r="C20" s="364"/>
      <c r="D20" s="368"/>
      <c r="E20" s="443"/>
      <c r="F20" s="384"/>
      <c r="G20" s="159"/>
      <c r="H20" s="612"/>
      <c r="I20" s="140"/>
      <c r="J20" s="140"/>
      <c r="K20" s="697"/>
      <c r="L20" s="161"/>
      <c r="M20" s="161"/>
      <c r="N20" s="1724" t="s">
        <v>622</v>
      </c>
      <c r="O20" s="795" t="s">
        <v>323</v>
      </c>
      <c r="P20" s="795" t="s">
        <v>323</v>
      </c>
      <c r="Q20" s="796" t="s">
        <v>323</v>
      </c>
      <c r="R20" s="1718"/>
      <c r="S20" s="1718"/>
      <c r="T20" s="1718"/>
      <c r="U20" s="1718"/>
      <c r="V20" s="1718"/>
      <c r="W20" s="1718"/>
    </row>
    <row r="21" spans="1:23" ht="21.75" customHeight="1" thickBot="1">
      <c r="A21" s="703"/>
      <c r="B21" s="704"/>
      <c r="C21" s="280"/>
      <c r="D21" s="282"/>
      <c r="E21" s="472"/>
      <c r="F21" s="385"/>
      <c r="G21" s="9" t="s">
        <v>13</v>
      </c>
      <c r="H21" s="1721">
        <f>H17+H18</f>
        <v>527641</v>
      </c>
      <c r="I21" s="1721">
        <f t="shared" ref="I21:J21" si="4">I17+I18</f>
        <v>0</v>
      </c>
      <c r="J21" s="1721">
        <f t="shared" si="4"/>
        <v>345956</v>
      </c>
      <c r="K21" s="1721">
        <f t="shared" ref="K21:M21" si="5">K17*1</f>
        <v>6500</v>
      </c>
      <c r="L21" s="1721">
        <f t="shared" si="5"/>
        <v>500000</v>
      </c>
      <c r="M21" s="1721">
        <f t="shared" si="5"/>
        <v>505000</v>
      </c>
      <c r="N21" s="1720" t="s">
        <v>611</v>
      </c>
      <c r="O21" s="774" t="s">
        <v>614</v>
      </c>
      <c r="P21" s="774" t="s">
        <v>617</v>
      </c>
      <c r="Q21" s="775" t="s">
        <v>623</v>
      </c>
      <c r="R21" s="1718"/>
      <c r="S21" s="1718"/>
      <c r="T21" s="1718"/>
      <c r="U21" s="1718"/>
      <c r="V21" s="1718"/>
      <c r="W21" s="1718"/>
    </row>
    <row r="22" spans="1:23" ht="12.75" customHeight="1">
      <c r="A22" s="687" t="s">
        <v>12</v>
      </c>
      <c r="B22" s="688" t="s">
        <v>12</v>
      </c>
      <c r="C22" s="279" t="s">
        <v>60</v>
      </c>
      <c r="D22" s="281" t="s">
        <v>624</v>
      </c>
      <c r="E22" s="457" t="s">
        <v>625</v>
      </c>
      <c r="F22" s="383" t="s">
        <v>605</v>
      </c>
      <c r="G22" s="91" t="s">
        <v>62</v>
      </c>
      <c r="H22" s="1716">
        <v>286897</v>
      </c>
      <c r="I22" s="459"/>
      <c r="J22" s="459">
        <v>189739</v>
      </c>
      <c r="K22" s="1458">
        <v>0</v>
      </c>
      <c r="L22" s="462">
        <v>280000</v>
      </c>
      <c r="M22" s="462">
        <v>285000</v>
      </c>
      <c r="N22" s="1725" t="s">
        <v>621</v>
      </c>
      <c r="O22" s="165" t="s">
        <v>576</v>
      </c>
      <c r="P22" s="165" t="s">
        <v>587</v>
      </c>
      <c r="Q22" s="674" t="s">
        <v>181</v>
      </c>
      <c r="R22" s="1718"/>
      <c r="S22" s="1718"/>
      <c r="T22" s="1718"/>
      <c r="U22" s="1718"/>
      <c r="V22" s="1718"/>
      <c r="W22" s="1718"/>
    </row>
    <row r="23" spans="1:23" ht="12.75" customHeight="1">
      <c r="A23" s="694"/>
      <c r="B23" s="363"/>
      <c r="C23" s="364"/>
      <c r="D23" s="368"/>
      <c r="E23" s="443"/>
      <c r="F23" s="384"/>
      <c r="G23" s="159" t="s">
        <v>161</v>
      </c>
      <c r="H23" s="612">
        <v>12151</v>
      </c>
      <c r="I23" s="140"/>
      <c r="J23" s="140">
        <v>9277</v>
      </c>
      <c r="K23" s="697"/>
      <c r="L23" s="161"/>
      <c r="M23" s="161"/>
      <c r="N23" s="1726" t="s">
        <v>626</v>
      </c>
      <c r="O23" s="774" t="s">
        <v>87</v>
      </c>
      <c r="P23" s="774" t="s">
        <v>87</v>
      </c>
      <c r="Q23" s="775" t="s">
        <v>87</v>
      </c>
      <c r="R23" s="1718"/>
      <c r="S23" s="1718"/>
      <c r="T23" s="1718"/>
      <c r="U23" s="1718"/>
      <c r="V23" s="1718"/>
      <c r="W23" s="1718"/>
    </row>
    <row r="24" spans="1:23" ht="12.75" customHeight="1" thickBot="1">
      <c r="A24" s="703"/>
      <c r="B24" s="704"/>
      <c r="C24" s="280"/>
      <c r="D24" s="282"/>
      <c r="E24" s="472"/>
      <c r="F24" s="385"/>
      <c r="G24" s="9" t="s">
        <v>13</v>
      </c>
      <c r="H24" s="1721">
        <f>H22+H23</f>
        <v>299048</v>
      </c>
      <c r="I24" s="1721">
        <f t="shared" ref="I24:J24" si="6">I22+I23</f>
        <v>0</v>
      </c>
      <c r="J24" s="1721">
        <f t="shared" si="6"/>
        <v>199016</v>
      </c>
      <c r="K24" s="1721">
        <f t="shared" ref="K24:M24" si="7">K22*1</f>
        <v>0</v>
      </c>
      <c r="L24" s="1721">
        <f t="shared" si="7"/>
        <v>280000</v>
      </c>
      <c r="M24" s="1721">
        <f t="shared" si="7"/>
        <v>285000</v>
      </c>
      <c r="N24" s="606"/>
      <c r="O24" s="1598"/>
      <c r="P24" s="1598"/>
      <c r="Q24" s="1599"/>
      <c r="R24" s="1718"/>
      <c r="S24" s="1718"/>
      <c r="T24" s="1718"/>
      <c r="U24" s="1718"/>
      <c r="V24" s="1718"/>
      <c r="W24" s="1718"/>
    </row>
    <row r="25" spans="1:23" ht="12.75" customHeight="1">
      <c r="A25" s="687" t="s">
        <v>12</v>
      </c>
      <c r="B25" s="688" t="s">
        <v>12</v>
      </c>
      <c r="C25" s="279" t="s">
        <v>64</v>
      </c>
      <c r="D25" s="281" t="s">
        <v>627</v>
      </c>
      <c r="E25" s="457" t="s">
        <v>628</v>
      </c>
      <c r="F25" s="383" t="s">
        <v>605</v>
      </c>
      <c r="G25" s="91" t="s">
        <v>62</v>
      </c>
      <c r="H25" s="1716">
        <v>126634</v>
      </c>
      <c r="I25" s="459"/>
      <c r="J25" s="459">
        <v>78053</v>
      </c>
      <c r="K25" s="1458">
        <v>580</v>
      </c>
      <c r="L25" s="462">
        <v>120000</v>
      </c>
      <c r="M25" s="462">
        <v>125000</v>
      </c>
      <c r="N25" s="1727" t="s">
        <v>629</v>
      </c>
      <c r="O25" s="165" t="s">
        <v>563</v>
      </c>
      <c r="P25" s="165" t="s">
        <v>563</v>
      </c>
      <c r="Q25" s="674" t="s">
        <v>563</v>
      </c>
      <c r="R25" s="1718"/>
      <c r="S25" s="1718"/>
      <c r="T25" s="1718"/>
      <c r="U25" s="1718"/>
      <c r="V25" s="1718"/>
      <c r="W25" s="1718"/>
    </row>
    <row r="26" spans="1:23" ht="12.75" customHeight="1" thickBot="1">
      <c r="A26" s="694"/>
      <c r="B26" s="363"/>
      <c r="C26" s="364"/>
      <c r="D26" s="368"/>
      <c r="E26" s="443"/>
      <c r="F26" s="384"/>
      <c r="G26" s="159" t="s">
        <v>161</v>
      </c>
      <c r="H26" s="612">
        <v>3306</v>
      </c>
      <c r="I26" s="140"/>
      <c r="J26" s="140">
        <v>2524</v>
      </c>
      <c r="K26" s="697"/>
      <c r="L26" s="161"/>
      <c r="M26" s="161"/>
      <c r="N26" s="1727" t="s">
        <v>630</v>
      </c>
      <c r="O26" s="654" t="s">
        <v>631</v>
      </c>
      <c r="P26" s="654" t="s">
        <v>632</v>
      </c>
      <c r="Q26" s="655" t="s">
        <v>633</v>
      </c>
      <c r="R26" s="1718"/>
      <c r="S26" s="1718"/>
      <c r="T26" s="1718"/>
      <c r="U26" s="1718"/>
      <c r="V26" s="1718"/>
      <c r="W26" s="1718"/>
    </row>
    <row r="27" spans="1:23" ht="12.75" customHeight="1">
      <c r="A27" s="694"/>
      <c r="B27" s="363"/>
      <c r="C27" s="364"/>
      <c r="D27" s="368"/>
      <c r="E27" s="443"/>
      <c r="F27" s="384"/>
      <c r="G27" s="159"/>
      <c r="H27" s="612"/>
      <c r="I27" s="140"/>
      <c r="J27" s="140"/>
      <c r="K27" s="697"/>
      <c r="L27" s="161"/>
      <c r="M27" s="161"/>
      <c r="N27" s="1727" t="s">
        <v>634</v>
      </c>
      <c r="O27" s="165" t="s">
        <v>262</v>
      </c>
      <c r="P27" s="165" t="s">
        <v>336</v>
      </c>
      <c r="Q27" s="674" t="s">
        <v>546</v>
      </c>
      <c r="R27" s="1718"/>
      <c r="S27" s="1718"/>
      <c r="T27" s="1718"/>
      <c r="U27" s="1718"/>
      <c r="V27" s="1718"/>
      <c r="W27" s="1718"/>
    </row>
    <row r="28" spans="1:23" ht="12.75" customHeight="1" thickBot="1">
      <c r="A28" s="703"/>
      <c r="B28" s="704"/>
      <c r="C28" s="280"/>
      <c r="D28" s="282"/>
      <c r="E28" s="472"/>
      <c r="F28" s="385"/>
      <c r="G28" s="9" t="s">
        <v>13</v>
      </c>
      <c r="H28" s="1721">
        <f>H25+H26</f>
        <v>129940</v>
      </c>
      <c r="I28" s="1721">
        <f t="shared" ref="I28:J28" si="8">I25+I26</f>
        <v>0</v>
      </c>
      <c r="J28" s="1721">
        <f t="shared" si="8"/>
        <v>80577</v>
      </c>
      <c r="K28" s="1721">
        <f t="shared" ref="K28:M28" si="9">K25*1</f>
        <v>580</v>
      </c>
      <c r="L28" s="1721">
        <f t="shared" si="9"/>
        <v>120000</v>
      </c>
      <c r="M28" s="473">
        <f t="shared" si="9"/>
        <v>125000</v>
      </c>
      <c r="N28" s="1727" t="s">
        <v>635</v>
      </c>
      <c r="O28" s="795" t="s">
        <v>636</v>
      </c>
      <c r="P28" s="795" t="s">
        <v>637</v>
      </c>
      <c r="Q28" s="796" t="s">
        <v>637</v>
      </c>
      <c r="R28" s="1718"/>
      <c r="S28" s="1718"/>
      <c r="T28" s="1718"/>
      <c r="U28" s="1718"/>
      <c r="V28" s="1718"/>
      <c r="W28" s="1718"/>
    </row>
    <row r="29" spans="1:23" ht="12.75" customHeight="1">
      <c r="A29" s="687" t="s">
        <v>12</v>
      </c>
      <c r="B29" s="688" t="s">
        <v>12</v>
      </c>
      <c r="C29" s="279" t="s">
        <v>65</v>
      </c>
      <c r="D29" s="281" t="s">
        <v>638</v>
      </c>
      <c r="E29" s="457" t="s">
        <v>639</v>
      </c>
      <c r="F29" s="383" t="s">
        <v>605</v>
      </c>
      <c r="G29" s="91" t="s">
        <v>62</v>
      </c>
      <c r="H29" s="1716">
        <v>241875</v>
      </c>
      <c r="I29" s="459"/>
      <c r="J29" s="459">
        <v>87376</v>
      </c>
      <c r="K29" s="1458">
        <v>2000</v>
      </c>
      <c r="L29" s="462">
        <v>180000</v>
      </c>
      <c r="M29" s="1728">
        <v>185000</v>
      </c>
      <c r="N29" s="1729" t="s">
        <v>640</v>
      </c>
      <c r="O29" s="1730" t="s">
        <v>641</v>
      </c>
      <c r="P29" s="1730" t="s">
        <v>641</v>
      </c>
      <c r="Q29" s="1731" t="s">
        <v>642</v>
      </c>
      <c r="R29" s="1718"/>
      <c r="S29" s="1718"/>
      <c r="T29" s="1718"/>
      <c r="U29" s="1718"/>
      <c r="V29" s="1718"/>
      <c r="W29" s="1718"/>
    </row>
    <row r="30" spans="1:23" ht="12.75" customHeight="1">
      <c r="A30" s="694"/>
      <c r="B30" s="363"/>
      <c r="C30" s="364"/>
      <c r="D30" s="368"/>
      <c r="E30" s="443"/>
      <c r="F30" s="384"/>
      <c r="G30" s="159" t="s">
        <v>161</v>
      </c>
      <c r="H30" s="612">
        <v>3753</v>
      </c>
      <c r="I30" s="140"/>
      <c r="J30" s="140">
        <v>2865</v>
      </c>
      <c r="K30" s="697"/>
      <c r="L30" s="161"/>
      <c r="M30" s="696"/>
      <c r="N30" s="1720" t="s">
        <v>643</v>
      </c>
      <c r="O30" s="1732" t="s">
        <v>620</v>
      </c>
      <c r="P30" s="1732" t="s">
        <v>620</v>
      </c>
      <c r="Q30" s="1733" t="s">
        <v>620</v>
      </c>
      <c r="R30" s="1718"/>
      <c r="S30" s="1718"/>
      <c r="T30" s="1718"/>
      <c r="U30" s="1718"/>
      <c r="V30" s="1718"/>
      <c r="W30" s="1718"/>
    </row>
    <row r="31" spans="1:23" ht="11.25" customHeight="1" thickBot="1">
      <c r="A31" s="694"/>
      <c r="B31" s="363"/>
      <c r="C31" s="364"/>
      <c r="D31" s="368"/>
      <c r="E31" s="443"/>
      <c r="F31" s="384"/>
      <c r="G31" s="159"/>
      <c r="H31" s="612"/>
      <c r="I31" s="140"/>
      <c r="J31" s="140"/>
      <c r="K31" s="697"/>
      <c r="L31" s="1734"/>
      <c r="M31" s="1735"/>
      <c r="N31" s="1736"/>
      <c r="O31" s="1737"/>
      <c r="P31" s="1737"/>
      <c r="Q31" s="1738"/>
      <c r="R31" s="1718"/>
      <c r="S31" s="1718"/>
      <c r="T31" s="1718"/>
      <c r="U31" s="1718"/>
      <c r="V31" s="1718"/>
      <c r="W31" s="1718"/>
    </row>
    <row r="32" spans="1:23" ht="12.75" customHeight="1" thickBot="1">
      <c r="A32" s="703"/>
      <c r="B32" s="704"/>
      <c r="C32" s="280"/>
      <c r="D32" s="282"/>
      <c r="E32" s="472"/>
      <c r="F32" s="385"/>
      <c r="G32" s="9" t="s">
        <v>13</v>
      </c>
      <c r="H32" s="1721">
        <f>H29+H30</f>
        <v>245628</v>
      </c>
      <c r="I32" s="1721">
        <f t="shared" ref="I32:J32" si="10">I29+I30</f>
        <v>0</v>
      </c>
      <c r="J32" s="1721">
        <f t="shared" si="10"/>
        <v>90241</v>
      </c>
      <c r="K32" s="1721">
        <f t="shared" ref="K32:M32" si="11">K29*1</f>
        <v>2000</v>
      </c>
      <c r="L32" s="1739">
        <f t="shared" si="11"/>
        <v>180000</v>
      </c>
      <c r="M32" s="1740">
        <f t="shared" si="11"/>
        <v>185000</v>
      </c>
      <c r="N32" s="1741" t="s">
        <v>611</v>
      </c>
      <c r="O32" s="1576" t="s">
        <v>644</v>
      </c>
      <c r="P32" s="1576" t="s">
        <v>645</v>
      </c>
      <c r="Q32" s="1742" t="s">
        <v>646</v>
      </c>
      <c r="R32" s="1718"/>
      <c r="S32" s="1718"/>
      <c r="T32" s="1718"/>
      <c r="U32" s="1718"/>
      <c r="V32" s="1718"/>
      <c r="W32" s="1718"/>
    </row>
    <row r="33" spans="1:23" ht="12.75" customHeight="1">
      <c r="A33" s="687" t="s">
        <v>12</v>
      </c>
      <c r="B33" s="688" t="s">
        <v>12</v>
      </c>
      <c r="C33" s="279" t="s">
        <v>66</v>
      </c>
      <c r="D33" s="281" t="s">
        <v>647</v>
      </c>
      <c r="E33" s="457" t="s">
        <v>90</v>
      </c>
      <c r="F33" s="383" t="s">
        <v>605</v>
      </c>
      <c r="G33" s="91" t="s">
        <v>62</v>
      </c>
      <c r="H33" s="1716">
        <v>3300</v>
      </c>
      <c r="I33" s="459"/>
      <c r="J33" s="459"/>
      <c r="K33" s="1458"/>
      <c r="L33" s="462">
        <v>4000</v>
      </c>
      <c r="M33" s="1728">
        <v>4500</v>
      </c>
      <c r="N33" s="1743" t="s">
        <v>648</v>
      </c>
      <c r="O33" s="1744">
        <v>6</v>
      </c>
      <c r="P33" s="1744">
        <v>8</v>
      </c>
      <c r="Q33" s="166">
        <v>10</v>
      </c>
      <c r="R33" s="1718"/>
      <c r="S33" s="1718"/>
      <c r="T33" s="1718"/>
      <c r="U33" s="1718"/>
      <c r="V33" s="1718"/>
      <c r="W33" s="1718"/>
    </row>
    <row r="34" spans="1:23" ht="12.75" customHeight="1" thickBot="1">
      <c r="A34" s="703"/>
      <c r="B34" s="704"/>
      <c r="C34" s="280"/>
      <c r="D34" s="282"/>
      <c r="E34" s="472"/>
      <c r="F34" s="385"/>
      <c r="G34" s="9" t="s">
        <v>13</v>
      </c>
      <c r="H34" s="1721">
        <f t="shared" ref="H34:M34" si="12">H33*1</f>
        <v>3300</v>
      </c>
      <c r="I34" s="1721">
        <f t="shared" si="12"/>
        <v>0</v>
      </c>
      <c r="J34" s="1721">
        <f t="shared" si="12"/>
        <v>0</v>
      </c>
      <c r="K34" s="1721">
        <f t="shared" si="12"/>
        <v>0</v>
      </c>
      <c r="L34" s="1721">
        <f t="shared" si="12"/>
        <v>4000</v>
      </c>
      <c r="M34" s="473">
        <f t="shared" si="12"/>
        <v>4500</v>
      </c>
      <c r="N34" s="849"/>
      <c r="O34" s="123"/>
      <c r="P34" s="123"/>
      <c r="Q34" s="124"/>
      <c r="R34" s="1718"/>
      <c r="S34" s="1718"/>
      <c r="T34" s="1718"/>
      <c r="U34" s="1718"/>
      <c r="V34" s="1718"/>
      <c r="W34" s="1718"/>
    </row>
    <row r="35" spans="1:23" ht="12.75" customHeight="1">
      <c r="A35" s="687" t="s">
        <v>12</v>
      </c>
      <c r="B35" s="688" t="s">
        <v>12</v>
      </c>
      <c r="C35" s="279" t="s">
        <v>67</v>
      </c>
      <c r="D35" s="281" t="s">
        <v>649</v>
      </c>
      <c r="E35" s="457" t="s">
        <v>90</v>
      </c>
      <c r="F35" s="383" t="s">
        <v>605</v>
      </c>
      <c r="G35" s="91" t="s">
        <v>62</v>
      </c>
      <c r="H35" s="1716"/>
      <c r="I35" s="459"/>
      <c r="J35" s="459"/>
      <c r="K35" s="1458"/>
      <c r="L35" s="462">
        <v>2000</v>
      </c>
      <c r="M35" s="1728">
        <v>3000</v>
      </c>
      <c r="N35" s="1745" t="s">
        <v>650</v>
      </c>
      <c r="O35" s="1744"/>
      <c r="P35" s="1744">
        <v>7</v>
      </c>
      <c r="Q35" s="674" t="s">
        <v>69</v>
      </c>
      <c r="R35" s="1718"/>
      <c r="S35" s="1718"/>
      <c r="T35" s="1718"/>
      <c r="U35" s="1718"/>
      <c r="V35" s="1718"/>
      <c r="W35" s="1718"/>
    </row>
    <row r="36" spans="1:23" ht="12.75" customHeight="1">
      <c r="A36" s="694"/>
      <c r="B36" s="363"/>
      <c r="C36" s="364"/>
      <c r="D36" s="368"/>
      <c r="E36" s="443"/>
      <c r="F36" s="384"/>
      <c r="G36" s="159"/>
      <c r="H36" s="612"/>
      <c r="I36" s="140"/>
      <c r="J36" s="140"/>
      <c r="K36" s="697"/>
      <c r="L36" s="161"/>
      <c r="M36" s="696"/>
      <c r="N36" s="1746"/>
      <c r="O36" s="774"/>
      <c r="P36" s="774"/>
      <c r="Q36" s="775"/>
      <c r="R36" s="1718"/>
      <c r="S36" s="1718"/>
      <c r="T36" s="1718"/>
      <c r="U36" s="1718"/>
      <c r="V36" s="1718"/>
      <c r="W36" s="1718"/>
    </row>
    <row r="37" spans="1:23" ht="12.75" customHeight="1">
      <c r="A37" s="694"/>
      <c r="B37" s="363"/>
      <c r="C37" s="364"/>
      <c r="D37" s="368"/>
      <c r="E37" s="443"/>
      <c r="F37" s="384"/>
      <c r="G37" s="159"/>
      <c r="H37" s="612"/>
      <c r="I37" s="140"/>
      <c r="J37" s="140"/>
      <c r="K37" s="697"/>
      <c r="L37" s="161"/>
      <c r="M37" s="696"/>
      <c r="N37" s="1747"/>
      <c r="O37" s="774"/>
      <c r="P37" s="774"/>
      <c r="Q37" s="775"/>
      <c r="R37" s="1718"/>
      <c r="S37" s="1718"/>
      <c r="T37" s="1718"/>
      <c r="U37" s="1718"/>
      <c r="V37" s="1718"/>
      <c r="W37" s="1718"/>
    </row>
    <row r="38" spans="1:23" ht="12.75" customHeight="1" thickBot="1">
      <c r="A38" s="703"/>
      <c r="B38" s="704"/>
      <c r="C38" s="280"/>
      <c r="D38" s="282"/>
      <c r="E38" s="472"/>
      <c r="F38" s="385"/>
      <c r="G38" s="9" t="s">
        <v>13</v>
      </c>
      <c r="H38" s="1721">
        <f t="shared" ref="H38:M38" si="13">H35*1</f>
        <v>0</v>
      </c>
      <c r="I38" s="1721">
        <f t="shared" si="13"/>
        <v>0</v>
      </c>
      <c r="J38" s="1721">
        <f t="shared" si="13"/>
        <v>0</v>
      </c>
      <c r="K38" s="1721">
        <f t="shared" si="13"/>
        <v>0</v>
      </c>
      <c r="L38" s="1721">
        <f t="shared" si="13"/>
        <v>2000</v>
      </c>
      <c r="M38" s="473">
        <f t="shared" si="13"/>
        <v>3000</v>
      </c>
      <c r="N38" s="849"/>
      <c r="O38" s="123"/>
      <c r="P38" s="123"/>
      <c r="Q38" s="124"/>
      <c r="R38" s="1718"/>
      <c r="S38" s="1718"/>
      <c r="T38" s="1718"/>
      <c r="U38" s="1718"/>
      <c r="V38" s="1718"/>
      <c r="W38" s="1718"/>
    </row>
    <row r="39" spans="1:23" ht="12.75" customHeight="1" thickBot="1">
      <c r="A39" s="687" t="s">
        <v>12</v>
      </c>
      <c r="B39" s="688" t="s">
        <v>12</v>
      </c>
      <c r="C39" s="279" t="s">
        <v>68</v>
      </c>
      <c r="D39" s="281" t="s">
        <v>651</v>
      </c>
      <c r="E39" s="457" t="s">
        <v>90</v>
      </c>
      <c r="F39" s="383" t="s">
        <v>605</v>
      </c>
      <c r="G39" s="91" t="s">
        <v>62</v>
      </c>
      <c r="H39" s="1716"/>
      <c r="I39" s="459"/>
      <c r="J39" s="459"/>
      <c r="K39" s="1458"/>
      <c r="L39" s="462"/>
      <c r="M39" s="1728"/>
      <c r="N39" s="1748" t="s">
        <v>652</v>
      </c>
      <c r="O39" s="165"/>
      <c r="P39" s="165"/>
      <c r="Q39" s="674" t="s">
        <v>140</v>
      </c>
      <c r="R39" s="1718"/>
      <c r="S39" s="1718"/>
      <c r="T39" s="1718"/>
      <c r="U39" s="1718"/>
      <c r="V39" s="1718"/>
      <c r="W39" s="1718"/>
    </row>
    <row r="40" spans="1:23" ht="37.5" customHeight="1" thickBot="1">
      <c r="A40" s="703"/>
      <c r="B40" s="704"/>
      <c r="C40" s="280"/>
      <c r="D40" s="282"/>
      <c r="E40" s="472"/>
      <c r="F40" s="385"/>
      <c r="G40" s="9" t="s">
        <v>13</v>
      </c>
      <c r="H40" s="1721">
        <f t="shared" ref="H40:M40" si="14">H39*1</f>
        <v>0</v>
      </c>
      <c r="I40" s="1721">
        <f t="shared" si="14"/>
        <v>0</v>
      </c>
      <c r="J40" s="1721">
        <f t="shared" si="14"/>
        <v>0</v>
      </c>
      <c r="K40" s="1721">
        <f t="shared" si="14"/>
        <v>0</v>
      </c>
      <c r="L40" s="1721">
        <f t="shared" si="14"/>
        <v>0</v>
      </c>
      <c r="M40" s="473">
        <f t="shared" si="14"/>
        <v>0</v>
      </c>
      <c r="N40" s="1748" t="s">
        <v>653</v>
      </c>
      <c r="O40" s="123"/>
      <c r="P40" s="123"/>
      <c r="Q40" s="124"/>
      <c r="R40" s="1718"/>
      <c r="S40" s="1718"/>
      <c r="T40" s="1718"/>
      <c r="U40" s="1718"/>
      <c r="V40" s="1718"/>
      <c r="W40" s="1718"/>
    </row>
    <row r="41" spans="1:23" ht="12.75" customHeight="1">
      <c r="A41" s="687" t="s">
        <v>12</v>
      </c>
      <c r="B41" s="688" t="s">
        <v>12</v>
      </c>
      <c r="C41" s="279" t="s">
        <v>69</v>
      </c>
      <c r="D41" s="281" t="s">
        <v>654</v>
      </c>
      <c r="E41" s="457" t="s">
        <v>90</v>
      </c>
      <c r="F41" s="383" t="s">
        <v>605</v>
      </c>
      <c r="G41" s="91" t="s">
        <v>62</v>
      </c>
      <c r="H41" s="1716"/>
      <c r="I41" s="459"/>
      <c r="J41" s="459"/>
      <c r="K41" s="1458"/>
      <c r="L41" s="462">
        <v>1000</v>
      </c>
      <c r="M41" s="1728">
        <v>1000</v>
      </c>
      <c r="N41" s="1749" t="s">
        <v>655</v>
      </c>
      <c r="O41" s="165"/>
      <c r="P41" s="165" t="s">
        <v>269</v>
      </c>
      <c r="Q41" s="674" t="s">
        <v>89</v>
      </c>
      <c r="R41" s="1718"/>
      <c r="S41" s="1718"/>
      <c r="T41" s="1718"/>
      <c r="U41" s="1718"/>
      <c r="V41" s="1718"/>
      <c r="W41" s="1718"/>
    </row>
    <row r="42" spans="1:23" ht="53.25" customHeight="1" thickBot="1">
      <c r="A42" s="703"/>
      <c r="B42" s="704"/>
      <c r="C42" s="280"/>
      <c r="D42" s="282"/>
      <c r="E42" s="472"/>
      <c r="F42" s="385"/>
      <c r="G42" s="9" t="s">
        <v>13</v>
      </c>
      <c r="H42" s="1721">
        <f t="shared" ref="H42:M42" si="15">H41*1</f>
        <v>0</v>
      </c>
      <c r="I42" s="1721">
        <f t="shared" si="15"/>
        <v>0</v>
      </c>
      <c r="J42" s="1721">
        <f t="shared" si="15"/>
        <v>0</v>
      </c>
      <c r="K42" s="1721">
        <f t="shared" si="15"/>
        <v>0</v>
      </c>
      <c r="L42" s="1721">
        <f t="shared" si="15"/>
        <v>1000</v>
      </c>
      <c r="M42" s="473">
        <f t="shared" si="15"/>
        <v>1000</v>
      </c>
      <c r="N42" s="1750"/>
      <c r="O42" s="1598"/>
      <c r="P42" s="1598"/>
      <c r="Q42" s="1599"/>
      <c r="R42" s="1718"/>
      <c r="S42" s="1718"/>
      <c r="T42" s="1718"/>
      <c r="U42" s="1718"/>
      <c r="V42" s="1718"/>
      <c r="W42" s="1718"/>
    </row>
    <row r="43" spans="1:23" ht="12.75" customHeight="1" thickBot="1">
      <c r="A43" s="50" t="s">
        <v>12</v>
      </c>
      <c r="B43" s="97" t="s">
        <v>12</v>
      </c>
      <c r="C43" s="289" t="s">
        <v>15</v>
      </c>
      <c r="D43" s="290"/>
      <c r="E43" s="290"/>
      <c r="F43" s="290"/>
      <c r="G43" s="292"/>
      <c r="H43" s="206">
        <f t="shared" ref="H43:M43" si="16">H12+H16+H21+H24+H28+H32+H34+H38+H40+H42</f>
        <v>1682876</v>
      </c>
      <c r="I43" s="206">
        <f t="shared" si="16"/>
        <v>0</v>
      </c>
      <c r="J43" s="206">
        <f t="shared" si="16"/>
        <v>1009528</v>
      </c>
      <c r="K43" s="206">
        <f t="shared" si="16"/>
        <v>15080</v>
      </c>
      <c r="L43" s="206">
        <f t="shared" si="16"/>
        <v>1547000</v>
      </c>
      <c r="M43" s="1751">
        <f t="shared" si="16"/>
        <v>1574000</v>
      </c>
      <c r="N43" s="1752"/>
      <c r="O43" s="129"/>
      <c r="P43" s="129"/>
      <c r="Q43" s="130"/>
      <c r="R43" s="1718"/>
      <c r="S43" s="1718"/>
      <c r="T43" s="1718"/>
      <c r="U43" s="1718"/>
      <c r="V43" s="1718"/>
      <c r="W43" s="1718"/>
    </row>
    <row r="44" spans="1:23" ht="12.75" customHeight="1" thickBot="1">
      <c r="A44" s="50" t="s">
        <v>12</v>
      </c>
      <c r="B44" s="51" t="s">
        <v>14</v>
      </c>
      <c r="C44" s="369" t="s">
        <v>656</v>
      </c>
      <c r="D44" s="370"/>
      <c r="E44" s="371"/>
      <c r="F44" s="371"/>
      <c r="G44" s="370"/>
      <c r="H44" s="370"/>
      <c r="I44" s="370"/>
      <c r="J44" s="370"/>
      <c r="K44" s="370"/>
      <c r="L44" s="370"/>
      <c r="M44" s="370"/>
      <c r="N44" s="370"/>
      <c r="O44" s="370"/>
      <c r="P44" s="370"/>
      <c r="Q44" s="372"/>
      <c r="R44" s="1718"/>
      <c r="S44" s="1718"/>
      <c r="T44" s="1718"/>
      <c r="U44" s="1718"/>
      <c r="V44" s="1718"/>
      <c r="W44" s="1718"/>
    </row>
    <row r="45" spans="1:23" ht="24.75" customHeight="1">
      <c r="A45" s="687" t="s">
        <v>12</v>
      </c>
      <c r="B45" s="688" t="s">
        <v>14</v>
      </c>
      <c r="C45" s="279" t="s">
        <v>12</v>
      </c>
      <c r="D45" s="281" t="s">
        <v>657</v>
      </c>
      <c r="E45" s="457" t="s">
        <v>658</v>
      </c>
      <c r="F45" s="383" t="s">
        <v>605</v>
      </c>
      <c r="G45" s="91" t="s">
        <v>62</v>
      </c>
      <c r="H45" s="1716">
        <v>507540</v>
      </c>
      <c r="I45" s="459"/>
      <c r="J45" s="459">
        <v>330794</v>
      </c>
      <c r="K45" s="1458">
        <v>920</v>
      </c>
      <c r="L45" s="462">
        <v>486000</v>
      </c>
      <c r="M45" s="462">
        <v>487000</v>
      </c>
      <c r="N45" s="1753" t="s">
        <v>659</v>
      </c>
      <c r="O45" s="85" t="s">
        <v>660</v>
      </c>
      <c r="P45" s="85" t="s">
        <v>660</v>
      </c>
      <c r="Q45" s="86">
        <v>12500</v>
      </c>
      <c r="R45" s="1718"/>
      <c r="S45" s="1718"/>
      <c r="T45" s="1718"/>
      <c r="U45" s="1718"/>
      <c r="V45" s="1718"/>
      <c r="W45" s="1718"/>
    </row>
    <row r="46" spans="1:23" ht="16.5" customHeight="1">
      <c r="A46" s="694"/>
      <c r="B46" s="363"/>
      <c r="C46" s="364"/>
      <c r="D46" s="368"/>
      <c r="E46" s="443"/>
      <c r="F46" s="384"/>
      <c r="G46" s="159" t="s">
        <v>161</v>
      </c>
      <c r="H46" s="612">
        <v>17729</v>
      </c>
      <c r="I46" s="140"/>
      <c r="J46" s="140">
        <v>13536</v>
      </c>
      <c r="K46" s="697"/>
      <c r="L46" s="161"/>
      <c r="M46" s="161"/>
      <c r="N46" s="1754" t="s">
        <v>661</v>
      </c>
      <c r="O46" s="774" t="s">
        <v>662</v>
      </c>
      <c r="P46" s="774" t="s">
        <v>662</v>
      </c>
      <c r="Q46" s="775" t="s">
        <v>662</v>
      </c>
      <c r="R46" s="1718"/>
      <c r="S46" s="1718"/>
      <c r="T46" s="1718"/>
      <c r="U46" s="1718"/>
      <c r="V46" s="1718"/>
      <c r="W46" s="1718"/>
    </row>
    <row r="47" spans="1:23" ht="24.75" customHeight="1">
      <c r="A47" s="694"/>
      <c r="B47" s="363"/>
      <c r="C47" s="364"/>
      <c r="D47" s="368"/>
      <c r="E47" s="443"/>
      <c r="F47" s="384"/>
      <c r="G47" s="159"/>
      <c r="H47" s="612"/>
      <c r="I47" s="140"/>
      <c r="J47" s="140"/>
      <c r="K47" s="697"/>
      <c r="L47" s="161"/>
      <c r="M47" s="161"/>
      <c r="N47" s="1755" t="s">
        <v>663</v>
      </c>
      <c r="O47" s="795" t="s">
        <v>664</v>
      </c>
      <c r="P47" s="795" t="s">
        <v>664</v>
      </c>
      <c r="Q47" s="796" t="s">
        <v>664</v>
      </c>
      <c r="R47" s="1718"/>
      <c r="S47" s="1718"/>
      <c r="T47" s="1718"/>
      <c r="U47" s="1718"/>
      <c r="V47" s="1718"/>
      <c r="W47" s="1718"/>
    </row>
    <row r="48" spans="1:23" ht="21" customHeight="1" thickBot="1">
      <c r="A48" s="703"/>
      <c r="B48" s="704"/>
      <c r="C48" s="280"/>
      <c r="D48" s="282"/>
      <c r="E48" s="472"/>
      <c r="F48" s="385"/>
      <c r="G48" s="9" t="s">
        <v>13</v>
      </c>
      <c r="H48" s="1721">
        <f>H45+H46</f>
        <v>525269</v>
      </c>
      <c r="I48" s="1721">
        <f t="shared" ref="I48:K48" si="17">I45+I46</f>
        <v>0</v>
      </c>
      <c r="J48" s="1721">
        <f t="shared" si="17"/>
        <v>344330</v>
      </c>
      <c r="K48" s="1721">
        <f t="shared" si="17"/>
        <v>920</v>
      </c>
      <c r="L48" s="1721">
        <f t="shared" ref="L48:M48" si="18">L45*1</f>
        <v>486000</v>
      </c>
      <c r="M48" s="1721">
        <f t="shared" si="18"/>
        <v>487000</v>
      </c>
      <c r="N48" s="1756" t="s">
        <v>665</v>
      </c>
      <c r="O48" s="1757">
        <v>42000</v>
      </c>
      <c r="P48" s="1757">
        <v>42000</v>
      </c>
      <c r="Q48" s="1758">
        <v>42000</v>
      </c>
      <c r="R48" s="1718"/>
      <c r="S48" s="1718"/>
      <c r="T48" s="1718"/>
      <c r="U48" s="1718"/>
      <c r="V48" s="1718"/>
      <c r="W48" s="1718"/>
    </row>
    <row r="49" spans="1:23" ht="25.5" customHeight="1">
      <c r="A49" s="687" t="s">
        <v>12</v>
      </c>
      <c r="B49" s="688" t="s">
        <v>14</v>
      </c>
      <c r="C49" s="279" t="s">
        <v>14</v>
      </c>
      <c r="D49" s="281" t="s">
        <v>666</v>
      </c>
      <c r="E49" s="457" t="s">
        <v>658</v>
      </c>
      <c r="F49" s="383" t="s">
        <v>605</v>
      </c>
      <c r="G49" s="91" t="s">
        <v>62</v>
      </c>
      <c r="H49" s="1716"/>
      <c r="I49" s="459"/>
      <c r="J49" s="459"/>
      <c r="K49" s="1458"/>
      <c r="L49" s="462"/>
      <c r="M49" s="462"/>
      <c r="N49" s="1759" t="s">
        <v>667</v>
      </c>
      <c r="O49" s="1760" t="s">
        <v>633</v>
      </c>
      <c r="P49" s="1760" t="s">
        <v>633</v>
      </c>
      <c r="Q49" s="1761" t="s">
        <v>633</v>
      </c>
      <c r="R49" s="1718"/>
      <c r="S49" s="1718"/>
      <c r="T49" s="1718"/>
      <c r="U49" s="1718"/>
      <c r="V49" s="1718"/>
      <c r="W49" s="1718"/>
    </row>
    <row r="50" spans="1:23" ht="12.75" customHeight="1">
      <c r="A50" s="694"/>
      <c r="B50" s="363"/>
      <c r="C50" s="364"/>
      <c r="D50" s="368"/>
      <c r="E50" s="443"/>
      <c r="F50" s="384"/>
      <c r="G50" s="159"/>
      <c r="H50" s="612"/>
      <c r="I50" s="140"/>
      <c r="J50" s="140"/>
      <c r="K50" s="697"/>
      <c r="L50" s="161"/>
      <c r="M50" s="161"/>
      <c r="N50" s="1762" t="s">
        <v>668</v>
      </c>
      <c r="O50" s="1763" t="s">
        <v>669</v>
      </c>
      <c r="P50" s="1763" t="s">
        <v>669</v>
      </c>
      <c r="Q50" s="1764" t="s">
        <v>669</v>
      </c>
      <c r="R50" s="1718"/>
      <c r="S50" s="1718"/>
      <c r="T50" s="1718"/>
      <c r="U50" s="1718"/>
      <c r="V50" s="1718"/>
      <c r="W50" s="1718"/>
    </row>
    <row r="51" spans="1:23" ht="12.75" customHeight="1" thickBot="1">
      <c r="A51" s="703"/>
      <c r="B51" s="704"/>
      <c r="C51" s="280"/>
      <c r="D51" s="282"/>
      <c r="E51" s="472"/>
      <c r="F51" s="385"/>
      <c r="G51" s="9" t="s">
        <v>13</v>
      </c>
      <c r="H51" s="1721">
        <f t="shared" ref="H51:M51" si="19">H49*1</f>
        <v>0</v>
      </c>
      <c r="I51" s="1721">
        <f t="shared" si="19"/>
        <v>0</v>
      </c>
      <c r="J51" s="1721">
        <f t="shared" si="19"/>
        <v>0</v>
      </c>
      <c r="K51" s="1721">
        <f t="shared" si="19"/>
        <v>0</v>
      </c>
      <c r="L51" s="1721">
        <f t="shared" si="19"/>
        <v>0</v>
      </c>
      <c r="M51" s="1721">
        <f t="shared" si="19"/>
        <v>0</v>
      </c>
      <c r="N51" s="1765"/>
      <c r="O51" s="321"/>
      <c r="P51" s="321"/>
      <c r="Q51" s="1766"/>
      <c r="R51" s="1718"/>
      <c r="S51" s="1718"/>
      <c r="T51" s="1718"/>
      <c r="U51" s="1718"/>
      <c r="V51" s="1718"/>
      <c r="W51" s="1718"/>
    </row>
    <row r="52" spans="1:23" ht="28.5" customHeight="1">
      <c r="A52" s="687" t="s">
        <v>12</v>
      </c>
      <c r="B52" s="688" t="s">
        <v>14</v>
      </c>
      <c r="C52" s="279" t="s">
        <v>59</v>
      </c>
      <c r="D52" s="281" t="s">
        <v>670</v>
      </c>
      <c r="E52" s="457" t="s">
        <v>90</v>
      </c>
      <c r="F52" s="383" t="s">
        <v>605</v>
      </c>
      <c r="G52" s="91" t="s">
        <v>62</v>
      </c>
      <c r="H52" s="1716"/>
      <c r="I52" s="459"/>
      <c r="J52" s="459"/>
      <c r="K52" s="1458"/>
      <c r="L52" s="462"/>
      <c r="M52" s="462"/>
      <c r="N52" s="1767" t="s">
        <v>671</v>
      </c>
      <c r="O52" s="165" t="s">
        <v>140</v>
      </c>
      <c r="P52" s="165"/>
      <c r="Q52" s="674"/>
      <c r="R52" s="1718"/>
      <c r="S52" s="1718"/>
      <c r="T52" s="1718"/>
      <c r="U52" s="1718"/>
      <c r="V52" s="1718"/>
      <c r="W52" s="1718"/>
    </row>
    <row r="53" spans="1:23" ht="12.75" customHeight="1">
      <c r="A53" s="694"/>
      <c r="B53" s="363"/>
      <c r="C53" s="364"/>
      <c r="D53" s="368"/>
      <c r="E53" s="443"/>
      <c r="F53" s="384"/>
      <c r="G53" s="159"/>
      <c r="H53" s="612"/>
      <c r="I53" s="140"/>
      <c r="J53" s="140"/>
      <c r="K53" s="697"/>
      <c r="L53" s="161"/>
      <c r="M53" s="161"/>
      <c r="N53" s="1768" t="s">
        <v>672</v>
      </c>
      <c r="O53" s="774" t="s">
        <v>83</v>
      </c>
      <c r="P53" s="774" t="s">
        <v>140</v>
      </c>
      <c r="Q53" s="775" t="s">
        <v>140</v>
      </c>
      <c r="R53" s="1718"/>
      <c r="S53" s="1718"/>
      <c r="T53" s="1718"/>
      <c r="U53" s="1718"/>
      <c r="V53" s="1718"/>
      <c r="W53" s="1718"/>
    </row>
    <row r="54" spans="1:23" ht="12.75" customHeight="1" thickBot="1">
      <c r="A54" s="703"/>
      <c r="B54" s="704"/>
      <c r="C54" s="280"/>
      <c r="D54" s="282"/>
      <c r="E54" s="472"/>
      <c r="F54" s="385"/>
      <c r="G54" s="9" t="s">
        <v>13</v>
      </c>
      <c r="H54" s="1721">
        <f t="shared" ref="H54:M54" si="20">H52*1</f>
        <v>0</v>
      </c>
      <c r="I54" s="1721">
        <f t="shared" si="20"/>
        <v>0</v>
      </c>
      <c r="J54" s="1721">
        <f t="shared" si="20"/>
        <v>0</v>
      </c>
      <c r="K54" s="1721">
        <f t="shared" si="20"/>
        <v>0</v>
      </c>
      <c r="L54" s="1721">
        <f t="shared" si="20"/>
        <v>0</v>
      </c>
      <c r="M54" s="1721">
        <f t="shared" si="20"/>
        <v>0</v>
      </c>
      <c r="N54" s="1769"/>
      <c r="O54" s="123"/>
      <c r="P54" s="123"/>
      <c r="Q54" s="124"/>
      <c r="R54" s="1718"/>
      <c r="S54" s="1718"/>
      <c r="T54" s="1718"/>
      <c r="U54" s="1718"/>
      <c r="V54" s="1718"/>
      <c r="W54" s="1718"/>
    </row>
    <row r="55" spans="1:23" ht="12.75" customHeight="1">
      <c r="A55" s="687" t="s">
        <v>12</v>
      </c>
      <c r="B55" s="688" t="s">
        <v>14</v>
      </c>
      <c r="C55" s="279" t="s">
        <v>60</v>
      </c>
      <c r="D55" s="281" t="s">
        <v>673</v>
      </c>
      <c r="E55" s="457" t="s">
        <v>90</v>
      </c>
      <c r="F55" s="383" t="s">
        <v>605</v>
      </c>
      <c r="G55" s="91" t="s">
        <v>62</v>
      </c>
      <c r="H55" s="1716"/>
      <c r="I55" s="459"/>
      <c r="J55" s="459"/>
      <c r="K55" s="1458"/>
      <c r="L55" s="462">
        <v>10</v>
      </c>
      <c r="M55" s="462"/>
      <c r="N55" s="1770" t="s">
        <v>674</v>
      </c>
      <c r="O55" s="165"/>
      <c r="P55" s="165" t="s">
        <v>140</v>
      </c>
      <c r="Q55" s="674"/>
      <c r="R55" s="1718"/>
      <c r="S55" s="1718"/>
      <c r="T55" s="1718"/>
      <c r="U55" s="1718"/>
      <c r="V55" s="1718"/>
      <c r="W55" s="1718"/>
    </row>
    <row r="56" spans="1:23" ht="12.75" customHeight="1" thickBot="1">
      <c r="A56" s="703"/>
      <c r="B56" s="704"/>
      <c r="C56" s="280"/>
      <c r="D56" s="282"/>
      <c r="E56" s="472"/>
      <c r="F56" s="385"/>
      <c r="G56" s="9" t="s">
        <v>13</v>
      </c>
      <c r="H56" s="1721">
        <f t="shared" ref="H56:M56" si="21">H55*1</f>
        <v>0</v>
      </c>
      <c r="I56" s="1721">
        <f t="shared" si="21"/>
        <v>0</v>
      </c>
      <c r="J56" s="1721">
        <f t="shared" si="21"/>
        <v>0</v>
      </c>
      <c r="K56" s="1721">
        <f t="shared" si="21"/>
        <v>0</v>
      </c>
      <c r="L56" s="1721">
        <f t="shared" si="21"/>
        <v>10</v>
      </c>
      <c r="M56" s="1721">
        <f t="shared" si="21"/>
        <v>0</v>
      </c>
      <c r="N56" s="5"/>
      <c r="O56" s="1598"/>
      <c r="P56" s="1598"/>
      <c r="Q56" s="1599"/>
      <c r="R56" s="1718"/>
      <c r="S56" s="1718"/>
      <c r="T56" s="1718"/>
      <c r="U56" s="1718"/>
      <c r="V56" s="1718"/>
      <c r="W56" s="1718"/>
    </row>
    <row r="57" spans="1:23" ht="25.5" customHeight="1">
      <c r="A57" s="687" t="s">
        <v>12</v>
      </c>
      <c r="B57" s="688" t="s">
        <v>14</v>
      </c>
      <c r="C57" s="279" t="s">
        <v>64</v>
      </c>
      <c r="D57" s="281" t="s">
        <v>675</v>
      </c>
      <c r="E57" s="457" t="s">
        <v>90</v>
      </c>
      <c r="F57" s="383" t="s">
        <v>605</v>
      </c>
      <c r="G57" s="91" t="s">
        <v>62</v>
      </c>
      <c r="H57" s="1716"/>
      <c r="I57" s="459"/>
      <c r="J57" s="459"/>
      <c r="K57" s="1458"/>
      <c r="L57" s="462">
        <v>10</v>
      </c>
      <c r="M57" s="462">
        <v>10</v>
      </c>
      <c r="N57" s="1771" t="s">
        <v>676</v>
      </c>
      <c r="O57" s="165" t="s">
        <v>140</v>
      </c>
      <c r="P57" s="165" t="s">
        <v>140</v>
      </c>
      <c r="Q57" s="674" t="s">
        <v>140</v>
      </c>
      <c r="R57" s="1718"/>
      <c r="S57" s="1718"/>
      <c r="T57" s="1718"/>
      <c r="U57" s="1718"/>
      <c r="V57" s="1718"/>
      <c r="W57" s="1718"/>
    </row>
    <row r="58" spans="1:23" ht="12.75" customHeight="1">
      <c r="A58" s="694"/>
      <c r="B58" s="363"/>
      <c r="C58" s="364"/>
      <c r="D58" s="368"/>
      <c r="E58" s="443"/>
      <c r="F58" s="384"/>
      <c r="G58" s="159"/>
      <c r="H58" s="612"/>
      <c r="I58" s="140"/>
      <c r="J58" s="140"/>
      <c r="K58" s="697"/>
      <c r="L58" s="161"/>
      <c r="M58" s="161"/>
      <c r="N58" s="1772"/>
      <c r="O58" s="1773"/>
      <c r="P58" s="1773"/>
      <c r="Q58" s="1774"/>
      <c r="R58" s="1718"/>
      <c r="S58" s="1718"/>
      <c r="T58" s="1718"/>
      <c r="U58" s="1718"/>
      <c r="V58" s="1718"/>
      <c r="W58" s="1718"/>
    </row>
    <row r="59" spans="1:23" ht="40.5" customHeight="1" thickBot="1">
      <c r="A59" s="703"/>
      <c r="B59" s="704"/>
      <c r="C59" s="280"/>
      <c r="D59" s="282"/>
      <c r="E59" s="472"/>
      <c r="F59" s="385"/>
      <c r="G59" s="9" t="s">
        <v>13</v>
      </c>
      <c r="H59" s="1721">
        <f t="shared" ref="H59:M59" si="22">H57*1</f>
        <v>0</v>
      </c>
      <c r="I59" s="1721">
        <f t="shared" si="22"/>
        <v>0</v>
      </c>
      <c r="J59" s="1721">
        <f t="shared" si="22"/>
        <v>0</v>
      </c>
      <c r="K59" s="1721">
        <f t="shared" si="22"/>
        <v>0</v>
      </c>
      <c r="L59" s="1721">
        <f t="shared" si="22"/>
        <v>10</v>
      </c>
      <c r="M59" s="1721">
        <f t="shared" si="22"/>
        <v>10</v>
      </c>
      <c r="N59" s="606"/>
      <c r="O59" s="1598"/>
      <c r="P59" s="1598"/>
      <c r="Q59" s="1599"/>
      <c r="R59" s="1718"/>
      <c r="S59" s="1718"/>
      <c r="T59" s="1718"/>
      <c r="U59" s="1718"/>
      <c r="V59" s="1718"/>
      <c r="W59" s="1718"/>
    </row>
    <row r="60" spans="1:23" ht="25.5" customHeight="1">
      <c r="A60" s="687" t="s">
        <v>12</v>
      </c>
      <c r="B60" s="688" t="s">
        <v>14</v>
      </c>
      <c r="C60" s="279" t="s">
        <v>65</v>
      </c>
      <c r="D60" s="281" t="s">
        <v>677</v>
      </c>
      <c r="E60" s="457" t="s">
        <v>90</v>
      </c>
      <c r="F60" s="383" t="s">
        <v>605</v>
      </c>
      <c r="G60" s="91" t="s">
        <v>62</v>
      </c>
      <c r="H60" s="1716"/>
      <c r="I60" s="459"/>
      <c r="J60" s="459"/>
      <c r="K60" s="1458"/>
      <c r="L60" s="462"/>
      <c r="M60" s="462"/>
      <c r="N60" s="1775" t="s">
        <v>678</v>
      </c>
      <c r="O60" s="165"/>
      <c r="P60" s="165"/>
      <c r="Q60" s="674" t="s">
        <v>140</v>
      </c>
      <c r="R60" s="1718"/>
      <c r="S60" s="1718"/>
      <c r="T60" s="1718"/>
      <c r="U60" s="1718"/>
      <c r="V60" s="1718"/>
      <c r="W60" s="1718"/>
    </row>
    <row r="61" spans="1:23" ht="24.75" customHeight="1" thickBot="1">
      <c r="A61" s="703"/>
      <c r="B61" s="704"/>
      <c r="C61" s="280"/>
      <c r="D61" s="282"/>
      <c r="E61" s="472"/>
      <c r="F61" s="385"/>
      <c r="G61" s="9" t="s">
        <v>13</v>
      </c>
      <c r="H61" s="1721">
        <f t="shared" ref="H61:M61" si="23">H60*1</f>
        <v>0</v>
      </c>
      <c r="I61" s="1721">
        <f t="shared" si="23"/>
        <v>0</v>
      </c>
      <c r="J61" s="1721">
        <f t="shared" si="23"/>
        <v>0</v>
      </c>
      <c r="K61" s="1721">
        <f t="shared" si="23"/>
        <v>0</v>
      </c>
      <c r="L61" s="1721">
        <f t="shared" si="23"/>
        <v>0</v>
      </c>
      <c r="M61" s="1721">
        <f t="shared" si="23"/>
        <v>0</v>
      </c>
      <c r="N61" s="606"/>
      <c r="O61" s="123"/>
      <c r="P61" s="123"/>
      <c r="Q61" s="124"/>
      <c r="R61" s="1718"/>
      <c r="S61" s="1718"/>
      <c r="T61" s="1718"/>
      <c r="U61" s="1718"/>
      <c r="V61" s="1718"/>
      <c r="W61" s="1718"/>
    </row>
    <row r="62" spans="1:23" ht="12.75" customHeight="1">
      <c r="A62" s="687" t="s">
        <v>12</v>
      </c>
      <c r="B62" s="688" t="s">
        <v>14</v>
      </c>
      <c r="C62" s="279" t="s">
        <v>66</v>
      </c>
      <c r="D62" s="281" t="s">
        <v>679</v>
      </c>
      <c r="E62" s="457" t="s">
        <v>90</v>
      </c>
      <c r="F62" s="383" t="s">
        <v>605</v>
      </c>
      <c r="G62" s="91" t="s">
        <v>62</v>
      </c>
      <c r="H62" s="1716">
        <v>1910</v>
      </c>
      <c r="I62" s="459"/>
      <c r="J62" s="459"/>
      <c r="K62" s="1458"/>
      <c r="L62" s="462">
        <v>3000</v>
      </c>
      <c r="M62" s="462">
        <v>3000</v>
      </c>
      <c r="N62" s="1749" t="s">
        <v>680</v>
      </c>
      <c r="O62" s="165" t="s">
        <v>140</v>
      </c>
      <c r="P62" s="165" t="s">
        <v>140</v>
      </c>
      <c r="Q62" s="674" t="s">
        <v>140</v>
      </c>
      <c r="R62" s="1718"/>
      <c r="S62" s="1718"/>
      <c r="T62" s="1718"/>
      <c r="U62" s="1718"/>
      <c r="V62" s="1718"/>
      <c r="W62" s="1718"/>
    </row>
    <row r="63" spans="1:23" ht="12.75" customHeight="1">
      <c r="A63" s="694"/>
      <c r="B63" s="363"/>
      <c r="C63" s="364"/>
      <c r="D63" s="368"/>
      <c r="E63" s="443"/>
      <c r="F63" s="384"/>
      <c r="G63" s="159"/>
      <c r="H63" s="612"/>
      <c r="I63" s="140"/>
      <c r="J63" s="140"/>
      <c r="K63" s="697"/>
      <c r="L63" s="161"/>
      <c r="M63" s="161"/>
      <c r="N63" s="1335"/>
      <c r="O63" s="774"/>
      <c r="P63" s="774"/>
      <c r="Q63" s="775"/>
      <c r="R63" s="1718"/>
      <c r="S63" s="1718"/>
      <c r="T63" s="1718"/>
      <c r="U63" s="1718"/>
      <c r="V63" s="1718"/>
      <c r="W63" s="1718"/>
    </row>
    <row r="64" spans="1:23" ht="12.75" customHeight="1" thickBot="1">
      <c r="A64" s="703"/>
      <c r="B64" s="704"/>
      <c r="C64" s="280"/>
      <c r="D64" s="282"/>
      <c r="E64" s="472"/>
      <c r="F64" s="385"/>
      <c r="G64" s="9" t="s">
        <v>13</v>
      </c>
      <c r="H64" s="1721">
        <f t="shared" ref="H64:M64" si="24">H62*1</f>
        <v>1910</v>
      </c>
      <c r="I64" s="1721">
        <f t="shared" si="24"/>
        <v>0</v>
      </c>
      <c r="J64" s="1721">
        <f t="shared" si="24"/>
        <v>0</v>
      </c>
      <c r="K64" s="1721">
        <f t="shared" si="24"/>
        <v>0</v>
      </c>
      <c r="L64" s="1721">
        <f t="shared" si="24"/>
        <v>3000</v>
      </c>
      <c r="M64" s="1721">
        <f t="shared" si="24"/>
        <v>3000</v>
      </c>
      <c r="N64" s="1776"/>
      <c r="O64" s="123"/>
      <c r="P64" s="123"/>
      <c r="Q64" s="124"/>
      <c r="R64" s="1718"/>
      <c r="S64" s="1718"/>
      <c r="T64" s="1718"/>
      <c r="U64" s="1718"/>
      <c r="V64" s="1718"/>
      <c r="W64" s="1718"/>
    </row>
    <row r="65" spans="1:23" ht="12.75" customHeight="1" thickBot="1">
      <c r="A65" s="50" t="s">
        <v>12</v>
      </c>
      <c r="B65" s="97" t="s">
        <v>14</v>
      </c>
      <c r="C65" s="289" t="s">
        <v>15</v>
      </c>
      <c r="D65" s="290"/>
      <c r="E65" s="290"/>
      <c r="F65" s="290"/>
      <c r="G65" s="292"/>
      <c r="H65" s="206">
        <f t="shared" ref="H65:M65" si="25">H48+H51+H54+H56+H59+H64</f>
        <v>527179</v>
      </c>
      <c r="I65" s="206">
        <f t="shared" si="25"/>
        <v>0</v>
      </c>
      <c r="J65" s="206">
        <f t="shared" si="25"/>
        <v>344330</v>
      </c>
      <c r="K65" s="206">
        <f t="shared" si="25"/>
        <v>920</v>
      </c>
      <c r="L65" s="206">
        <f t="shared" si="25"/>
        <v>489020</v>
      </c>
      <c r="M65" s="206">
        <f t="shared" si="25"/>
        <v>490010</v>
      </c>
      <c r="N65" s="98"/>
      <c r="O65" s="129"/>
      <c r="P65" s="129"/>
      <c r="Q65" s="130"/>
      <c r="R65" s="1718"/>
      <c r="S65" s="1718"/>
      <c r="T65" s="1718"/>
      <c r="U65" s="1718"/>
      <c r="V65" s="1718"/>
      <c r="W65" s="1718"/>
    </row>
    <row r="66" spans="1:23" ht="12.75" customHeight="1" thickBot="1">
      <c r="A66" s="50" t="s">
        <v>12</v>
      </c>
      <c r="B66" s="51" t="s">
        <v>59</v>
      </c>
      <c r="C66" s="369" t="s">
        <v>681</v>
      </c>
      <c r="D66" s="370"/>
      <c r="E66" s="371"/>
      <c r="F66" s="371"/>
      <c r="G66" s="370"/>
      <c r="H66" s="370"/>
      <c r="I66" s="370"/>
      <c r="J66" s="370"/>
      <c r="K66" s="370"/>
      <c r="L66" s="370"/>
      <c r="M66" s="370"/>
      <c r="N66" s="370"/>
      <c r="O66" s="370"/>
      <c r="P66" s="370"/>
      <c r="Q66" s="372"/>
      <c r="R66" s="1718"/>
      <c r="S66" s="1718"/>
      <c r="T66" s="1718"/>
      <c r="U66" s="1718"/>
      <c r="V66" s="1718"/>
      <c r="W66" s="1718"/>
    </row>
    <row r="67" spans="1:23" ht="25.5" customHeight="1">
      <c r="A67" s="687" t="s">
        <v>12</v>
      </c>
      <c r="B67" s="688" t="s">
        <v>59</v>
      </c>
      <c r="C67" s="279" t="s">
        <v>12</v>
      </c>
      <c r="D67" s="281" t="s">
        <v>682</v>
      </c>
      <c r="E67" s="457" t="s">
        <v>683</v>
      </c>
      <c r="F67" s="383" t="s">
        <v>605</v>
      </c>
      <c r="G67" s="91" t="s">
        <v>62</v>
      </c>
      <c r="H67" s="1716">
        <v>270203</v>
      </c>
      <c r="I67" s="459"/>
      <c r="J67" s="459">
        <v>176343</v>
      </c>
      <c r="K67" s="1458">
        <v>925</v>
      </c>
      <c r="L67" s="462">
        <v>255000</v>
      </c>
      <c r="M67" s="462">
        <v>256000</v>
      </c>
      <c r="N67" s="1369" t="s">
        <v>684</v>
      </c>
      <c r="O67" s="1777" t="s">
        <v>685</v>
      </c>
      <c r="P67" s="1777" t="s">
        <v>685</v>
      </c>
      <c r="Q67" s="185">
        <v>20000</v>
      </c>
      <c r="R67" s="1718"/>
      <c r="S67" s="1718"/>
      <c r="T67" s="1718"/>
      <c r="U67" s="1718"/>
      <c r="V67" s="1718"/>
      <c r="W67" s="1718"/>
    </row>
    <row r="68" spans="1:23" ht="12.75" customHeight="1" thickBot="1">
      <c r="A68" s="694"/>
      <c r="B68" s="363"/>
      <c r="C68" s="364"/>
      <c r="D68" s="368"/>
      <c r="E68" s="443"/>
      <c r="F68" s="384"/>
      <c r="G68" s="159" t="s">
        <v>161</v>
      </c>
      <c r="H68" s="612">
        <v>8866</v>
      </c>
      <c r="I68" s="140"/>
      <c r="J68" s="140">
        <v>6769</v>
      </c>
      <c r="K68" s="697"/>
      <c r="L68" s="161"/>
      <c r="M68" s="161"/>
      <c r="N68" s="1778" t="s">
        <v>686</v>
      </c>
      <c r="O68" s="1779">
        <v>5</v>
      </c>
      <c r="P68" s="1779">
        <v>5</v>
      </c>
      <c r="Q68" s="1780">
        <v>5</v>
      </c>
      <c r="R68" s="1718"/>
      <c r="S68" s="1718"/>
      <c r="T68" s="1718"/>
      <c r="U68" s="1718"/>
      <c r="V68" s="1718"/>
      <c r="W68" s="1718"/>
    </row>
    <row r="69" spans="1:23" ht="27" customHeight="1" thickBot="1">
      <c r="A69" s="703"/>
      <c r="B69" s="704"/>
      <c r="C69" s="280"/>
      <c r="D69" s="282"/>
      <c r="E69" s="472"/>
      <c r="F69" s="385"/>
      <c r="G69" s="9" t="s">
        <v>13</v>
      </c>
      <c r="H69" s="1721">
        <f>H67+H68</f>
        <v>279069</v>
      </c>
      <c r="I69" s="1721">
        <f t="shared" ref="I69:J69" si="26">I67+I68</f>
        <v>0</v>
      </c>
      <c r="J69" s="1721">
        <f t="shared" si="26"/>
        <v>183112</v>
      </c>
      <c r="K69" s="1721">
        <f t="shared" ref="K69:M69" si="27">K67*1</f>
        <v>925</v>
      </c>
      <c r="L69" s="1721">
        <f t="shared" si="27"/>
        <v>255000</v>
      </c>
      <c r="M69" s="1721">
        <f t="shared" si="27"/>
        <v>256000</v>
      </c>
      <c r="N69" s="1781" t="s">
        <v>687</v>
      </c>
      <c r="O69" s="1782" t="s">
        <v>103</v>
      </c>
      <c r="P69" s="1782" t="s">
        <v>662</v>
      </c>
      <c r="Q69" s="1783" t="s">
        <v>688</v>
      </c>
      <c r="R69" s="1718"/>
      <c r="S69" s="1718"/>
      <c r="T69" s="1718"/>
      <c r="U69" s="1718"/>
      <c r="V69" s="1718"/>
      <c r="W69" s="1718"/>
    </row>
    <row r="70" spans="1:23" ht="12.75" customHeight="1">
      <c r="A70" s="687" t="s">
        <v>12</v>
      </c>
      <c r="B70" s="688" t="s">
        <v>59</v>
      </c>
      <c r="C70" s="279" t="s">
        <v>14</v>
      </c>
      <c r="D70" s="281" t="s">
        <v>689</v>
      </c>
      <c r="E70" s="457" t="s">
        <v>90</v>
      </c>
      <c r="F70" s="383" t="s">
        <v>605</v>
      </c>
      <c r="G70" s="91" t="s">
        <v>62</v>
      </c>
      <c r="H70" s="1716"/>
      <c r="I70" s="459"/>
      <c r="J70" s="459"/>
      <c r="K70" s="1458"/>
      <c r="L70" s="462"/>
      <c r="M70" s="462"/>
      <c r="N70" s="1784" t="s">
        <v>690</v>
      </c>
      <c r="O70" s="1777" t="s">
        <v>140</v>
      </c>
      <c r="P70" s="1777" t="s">
        <v>140</v>
      </c>
      <c r="Q70" s="1785" t="s">
        <v>140</v>
      </c>
      <c r="R70" s="1718"/>
      <c r="S70" s="1718"/>
      <c r="T70" s="1718"/>
      <c r="U70" s="1718"/>
      <c r="V70" s="1718"/>
      <c r="W70" s="1718"/>
    </row>
    <row r="71" spans="1:23" ht="18" customHeight="1" thickBot="1">
      <c r="A71" s="703"/>
      <c r="B71" s="704"/>
      <c r="C71" s="280"/>
      <c r="D71" s="282"/>
      <c r="E71" s="472"/>
      <c r="F71" s="385"/>
      <c r="G71" s="9" t="s">
        <v>13</v>
      </c>
      <c r="H71" s="1721">
        <f t="shared" ref="H71:M71" si="28">H70*1</f>
        <v>0</v>
      </c>
      <c r="I71" s="1721">
        <f t="shared" si="28"/>
        <v>0</v>
      </c>
      <c r="J71" s="1721">
        <f t="shared" si="28"/>
        <v>0</v>
      </c>
      <c r="K71" s="1721">
        <f t="shared" si="28"/>
        <v>0</v>
      </c>
      <c r="L71" s="1721">
        <f t="shared" si="28"/>
        <v>0</v>
      </c>
      <c r="M71" s="1721">
        <f t="shared" si="28"/>
        <v>0</v>
      </c>
      <c r="N71" s="1786"/>
      <c r="O71" s="1787"/>
      <c r="P71" s="1787"/>
      <c r="Q71" s="1788"/>
      <c r="R71" s="1718"/>
      <c r="S71" s="1718"/>
      <c r="T71" s="1718"/>
      <c r="U71" s="1718"/>
      <c r="V71" s="1718"/>
      <c r="W71" s="1718"/>
    </row>
    <row r="72" spans="1:23" ht="15" customHeight="1">
      <c r="A72" s="687" t="s">
        <v>12</v>
      </c>
      <c r="B72" s="688" t="s">
        <v>59</v>
      </c>
      <c r="C72" s="279" t="s">
        <v>59</v>
      </c>
      <c r="D72" s="281" t="s">
        <v>691</v>
      </c>
      <c r="E72" s="457" t="s">
        <v>90</v>
      </c>
      <c r="F72" s="383" t="s">
        <v>605</v>
      </c>
      <c r="G72" s="91" t="s">
        <v>62</v>
      </c>
      <c r="H72" s="1716"/>
      <c r="I72" s="459"/>
      <c r="J72" s="459"/>
      <c r="K72" s="1458"/>
      <c r="L72" s="462">
        <v>2000</v>
      </c>
      <c r="M72" s="462">
        <v>2000</v>
      </c>
      <c r="N72" s="1725" t="s">
        <v>692</v>
      </c>
      <c r="O72" s="1789"/>
      <c r="P72" s="1777" t="s">
        <v>87</v>
      </c>
      <c r="Q72" s="1785" t="s">
        <v>87</v>
      </c>
      <c r="R72" s="1718"/>
      <c r="S72" s="1718"/>
      <c r="T72" s="1718"/>
      <c r="U72" s="1718"/>
      <c r="V72" s="1718"/>
      <c r="W72" s="1718"/>
    </row>
    <row r="73" spans="1:23" ht="17.25" customHeight="1" thickBot="1">
      <c r="A73" s="703"/>
      <c r="B73" s="704"/>
      <c r="C73" s="280"/>
      <c r="D73" s="282"/>
      <c r="E73" s="472"/>
      <c r="F73" s="385"/>
      <c r="G73" s="9" t="s">
        <v>13</v>
      </c>
      <c r="H73" s="1721">
        <f t="shared" ref="H73:M73" si="29">H72*1</f>
        <v>0</v>
      </c>
      <c r="I73" s="1721">
        <f t="shared" si="29"/>
        <v>0</v>
      </c>
      <c r="J73" s="1721">
        <f t="shared" si="29"/>
        <v>0</v>
      </c>
      <c r="K73" s="1721">
        <f t="shared" si="29"/>
        <v>0</v>
      </c>
      <c r="L73" s="1721">
        <f t="shared" si="29"/>
        <v>2000</v>
      </c>
      <c r="M73" s="1721">
        <f t="shared" si="29"/>
        <v>2000</v>
      </c>
      <c r="N73" s="606"/>
      <c r="O73" s="1787"/>
      <c r="P73" s="1787"/>
      <c r="Q73" s="1788"/>
      <c r="R73" s="1718"/>
      <c r="S73" s="1718"/>
      <c r="T73" s="1718"/>
      <c r="U73" s="1718"/>
      <c r="V73" s="1718"/>
      <c r="W73" s="1718"/>
    </row>
    <row r="74" spans="1:23" ht="12.75" customHeight="1">
      <c r="A74" s="687" t="s">
        <v>12</v>
      </c>
      <c r="B74" s="688" t="s">
        <v>59</v>
      </c>
      <c r="C74" s="279" t="s">
        <v>60</v>
      </c>
      <c r="D74" s="281" t="s">
        <v>693</v>
      </c>
      <c r="E74" s="457" t="s">
        <v>90</v>
      </c>
      <c r="F74" s="383" t="s">
        <v>605</v>
      </c>
      <c r="G74" s="91" t="s">
        <v>62</v>
      </c>
      <c r="H74" s="1716"/>
      <c r="I74" s="459"/>
      <c r="J74" s="459"/>
      <c r="K74" s="1458"/>
      <c r="L74" s="462">
        <v>1000</v>
      </c>
      <c r="M74" s="462">
        <v>1000</v>
      </c>
      <c r="N74" s="1749" t="s">
        <v>694</v>
      </c>
      <c r="O74" s="1777" t="s">
        <v>69</v>
      </c>
      <c r="P74" s="1777" t="s">
        <v>69</v>
      </c>
      <c r="Q74" s="1785" t="s">
        <v>69</v>
      </c>
      <c r="R74" s="1718"/>
      <c r="S74" s="1718"/>
      <c r="T74" s="1718"/>
      <c r="U74" s="1718"/>
      <c r="V74" s="1718"/>
      <c r="W74" s="1718"/>
    </row>
    <row r="75" spans="1:23" ht="12.75" customHeight="1">
      <c r="A75" s="694"/>
      <c r="B75" s="363"/>
      <c r="C75" s="364"/>
      <c r="D75" s="368"/>
      <c r="E75" s="443"/>
      <c r="F75" s="384"/>
      <c r="G75" s="159"/>
      <c r="H75" s="612"/>
      <c r="I75" s="140"/>
      <c r="J75" s="140"/>
      <c r="K75" s="697"/>
      <c r="L75" s="161"/>
      <c r="M75" s="161"/>
      <c r="N75" s="1335"/>
      <c r="O75" s="1790"/>
      <c r="P75" s="1790"/>
      <c r="Q75" s="1791"/>
      <c r="R75" s="1718"/>
      <c r="S75" s="1718"/>
      <c r="T75" s="1718"/>
      <c r="U75" s="1718"/>
      <c r="V75" s="1718"/>
      <c r="W75" s="1718"/>
    </row>
    <row r="76" spans="1:23" ht="12.75" customHeight="1" thickBot="1">
      <c r="A76" s="703"/>
      <c r="B76" s="704"/>
      <c r="C76" s="280"/>
      <c r="D76" s="282"/>
      <c r="E76" s="472"/>
      <c r="F76" s="385"/>
      <c r="G76" s="9" t="s">
        <v>13</v>
      </c>
      <c r="H76" s="1721">
        <f t="shared" ref="H76:M76" si="30">H74*1</f>
        <v>0</v>
      </c>
      <c r="I76" s="1721">
        <f t="shared" si="30"/>
        <v>0</v>
      </c>
      <c r="J76" s="1721">
        <f t="shared" si="30"/>
        <v>0</v>
      </c>
      <c r="K76" s="1721">
        <f t="shared" si="30"/>
        <v>0</v>
      </c>
      <c r="L76" s="1721">
        <f t="shared" si="30"/>
        <v>1000</v>
      </c>
      <c r="M76" s="1721">
        <f t="shared" si="30"/>
        <v>1000</v>
      </c>
      <c r="N76" s="606"/>
      <c r="O76" s="1787"/>
      <c r="P76" s="1787"/>
      <c r="Q76" s="1788"/>
      <c r="R76" s="1718"/>
      <c r="S76" s="1718"/>
      <c r="T76" s="1718"/>
      <c r="U76" s="1718"/>
      <c r="V76" s="1718"/>
      <c r="W76" s="1718"/>
    </row>
    <row r="77" spans="1:23" ht="12.75" customHeight="1" thickBot="1">
      <c r="A77" s="128" t="s">
        <v>12</v>
      </c>
      <c r="B77" s="97" t="s">
        <v>59</v>
      </c>
      <c r="C77" s="289" t="s">
        <v>15</v>
      </c>
      <c r="D77" s="290"/>
      <c r="E77" s="291"/>
      <c r="F77" s="291"/>
      <c r="G77" s="292"/>
      <c r="H77" s="127">
        <f t="shared" ref="H77:M77" si="31">H69+H71+H73+H76</f>
        <v>279069</v>
      </c>
      <c r="I77" s="127">
        <f t="shared" si="31"/>
        <v>0</v>
      </c>
      <c r="J77" s="127">
        <f t="shared" si="31"/>
        <v>183112</v>
      </c>
      <c r="K77" s="127">
        <f t="shared" si="31"/>
        <v>925</v>
      </c>
      <c r="L77" s="127">
        <f t="shared" si="31"/>
        <v>258000</v>
      </c>
      <c r="M77" s="127">
        <f t="shared" si="31"/>
        <v>259000</v>
      </c>
      <c r="N77" s="98"/>
      <c r="O77" s="129"/>
      <c r="P77" s="129"/>
      <c r="Q77" s="130"/>
      <c r="R77" s="1718"/>
      <c r="S77" s="1718"/>
      <c r="T77" s="1718"/>
      <c r="U77" s="1718"/>
      <c r="V77" s="1718"/>
      <c r="W77" s="1718"/>
    </row>
    <row r="78" spans="1:23" ht="12.75" customHeight="1" thickBot="1">
      <c r="A78" s="1792" t="s">
        <v>12</v>
      </c>
      <c r="B78" s="51" t="s">
        <v>60</v>
      </c>
      <c r="C78" s="369" t="s">
        <v>695</v>
      </c>
      <c r="D78" s="370"/>
      <c r="E78" s="370"/>
      <c r="F78" s="370"/>
      <c r="G78" s="370"/>
      <c r="H78" s="370"/>
      <c r="I78" s="370"/>
      <c r="J78" s="370"/>
      <c r="K78" s="370"/>
      <c r="L78" s="370"/>
      <c r="M78" s="370"/>
      <c r="N78" s="370"/>
      <c r="O78" s="370"/>
      <c r="P78" s="370"/>
      <c r="Q78" s="372"/>
      <c r="R78" s="1718"/>
      <c r="S78" s="1718"/>
      <c r="T78" s="1718"/>
      <c r="U78" s="1718"/>
      <c r="V78" s="1718"/>
      <c r="W78" s="1718"/>
    </row>
    <row r="79" spans="1:23" ht="12.75" customHeight="1">
      <c r="A79" s="687" t="s">
        <v>12</v>
      </c>
      <c r="B79" s="688" t="s">
        <v>60</v>
      </c>
      <c r="C79" s="279" t="s">
        <v>12</v>
      </c>
      <c r="D79" s="1793" t="s">
        <v>696</v>
      </c>
      <c r="E79" s="457" t="s">
        <v>90</v>
      </c>
      <c r="F79" s="383" t="s">
        <v>605</v>
      </c>
      <c r="G79" s="91" t="s">
        <v>62</v>
      </c>
      <c r="H79" s="1716"/>
      <c r="I79" s="459"/>
      <c r="J79" s="459"/>
      <c r="K79" s="1458"/>
      <c r="L79" s="462">
        <v>1000</v>
      </c>
      <c r="M79" s="462">
        <v>20000</v>
      </c>
      <c r="N79" s="1749" t="s">
        <v>697</v>
      </c>
      <c r="O79" s="1794"/>
      <c r="P79" s="1794"/>
      <c r="Q79" s="1795"/>
      <c r="R79" s="1718"/>
      <c r="S79" s="1718"/>
      <c r="T79" s="1718"/>
      <c r="U79" s="1718"/>
      <c r="V79" s="1718"/>
      <c r="W79" s="1718"/>
    </row>
    <row r="80" spans="1:23" ht="12.75" customHeight="1">
      <c r="A80" s="694"/>
      <c r="B80" s="363"/>
      <c r="C80" s="364"/>
      <c r="D80" s="1796"/>
      <c r="E80" s="443"/>
      <c r="F80" s="384"/>
      <c r="G80" s="159"/>
      <c r="H80" s="612"/>
      <c r="I80" s="140"/>
      <c r="J80" s="140"/>
      <c r="K80" s="697"/>
      <c r="L80" s="161"/>
      <c r="M80" s="161"/>
      <c r="N80" s="1335"/>
      <c r="O80" s="1773"/>
      <c r="P80" s="1773"/>
      <c r="Q80" s="1774"/>
      <c r="R80" s="1718"/>
      <c r="S80" s="1718"/>
      <c r="T80" s="1718"/>
      <c r="U80" s="1718"/>
      <c r="V80" s="1718"/>
      <c r="W80" s="1718"/>
    </row>
    <row r="81" spans="1:23" ht="12.75" customHeight="1">
      <c r="A81" s="694"/>
      <c r="B81" s="363"/>
      <c r="C81" s="364"/>
      <c r="D81" s="1796"/>
      <c r="E81" s="443"/>
      <c r="F81" s="384"/>
      <c r="G81" s="159"/>
      <c r="H81" s="612"/>
      <c r="I81" s="140"/>
      <c r="J81" s="140"/>
      <c r="K81" s="697"/>
      <c r="L81" s="161"/>
      <c r="M81" s="161"/>
      <c r="N81" s="1797" t="s">
        <v>698</v>
      </c>
      <c r="O81" s="1798"/>
      <c r="P81" s="1798"/>
      <c r="Q81" s="1799"/>
      <c r="R81" s="1718"/>
      <c r="S81" s="1718"/>
      <c r="T81" s="1718"/>
      <c r="U81" s="1718"/>
      <c r="V81" s="1718"/>
      <c r="W81" s="1718"/>
    </row>
    <row r="82" spans="1:23" ht="27" customHeight="1" thickBot="1">
      <c r="A82" s="703"/>
      <c r="B82" s="704"/>
      <c r="C82" s="280"/>
      <c r="D82" s="1800"/>
      <c r="E82" s="472"/>
      <c r="F82" s="385"/>
      <c r="G82" s="9" t="s">
        <v>13</v>
      </c>
      <c r="H82" s="1721">
        <f t="shared" ref="H82:M82" si="32">H79*1</f>
        <v>0</v>
      </c>
      <c r="I82" s="1721">
        <f t="shared" si="32"/>
        <v>0</v>
      </c>
      <c r="J82" s="1721">
        <f t="shared" si="32"/>
        <v>0</v>
      </c>
      <c r="K82" s="1721">
        <f t="shared" si="32"/>
        <v>0</v>
      </c>
      <c r="L82" s="1721">
        <f t="shared" si="32"/>
        <v>1000</v>
      </c>
      <c r="M82" s="1721">
        <f t="shared" si="32"/>
        <v>20000</v>
      </c>
      <c r="N82" s="275"/>
      <c r="O82" s="1801"/>
      <c r="P82" s="1801"/>
      <c r="Q82" s="1802"/>
      <c r="R82" s="1718"/>
      <c r="S82" s="1718"/>
      <c r="T82" s="1718"/>
      <c r="U82" s="1718"/>
      <c r="V82" s="1718"/>
      <c r="W82" s="1718"/>
    </row>
    <row r="83" spans="1:23" ht="12.75" customHeight="1">
      <c r="A83" s="687" t="s">
        <v>12</v>
      </c>
      <c r="B83" s="688" t="s">
        <v>60</v>
      </c>
      <c r="C83" s="279" t="s">
        <v>14</v>
      </c>
      <c r="D83" s="281" t="s">
        <v>699</v>
      </c>
      <c r="E83" s="457" t="s">
        <v>90</v>
      </c>
      <c r="F83" s="383" t="s">
        <v>605</v>
      </c>
      <c r="G83" s="91" t="s">
        <v>62</v>
      </c>
      <c r="H83" s="1716"/>
      <c r="I83" s="459"/>
      <c r="J83" s="459"/>
      <c r="K83" s="1458"/>
      <c r="L83" s="462">
        <v>1000</v>
      </c>
      <c r="M83" s="462">
        <v>10000</v>
      </c>
      <c r="N83" s="1749" t="s">
        <v>700</v>
      </c>
      <c r="O83" s="165" t="s">
        <v>69</v>
      </c>
      <c r="P83" s="165" t="s">
        <v>262</v>
      </c>
      <c r="Q83" s="674" t="s">
        <v>262</v>
      </c>
      <c r="R83" s="1718"/>
      <c r="S83" s="1718"/>
      <c r="T83" s="1718"/>
      <c r="U83" s="1718"/>
      <c r="V83" s="1718"/>
      <c r="W83" s="1718"/>
    </row>
    <row r="84" spans="1:23" ht="12.75" customHeight="1">
      <c r="A84" s="694"/>
      <c r="B84" s="363"/>
      <c r="C84" s="364"/>
      <c r="D84" s="368"/>
      <c r="E84" s="443"/>
      <c r="F84" s="384"/>
      <c r="G84" s="159"/>
      <c r="H84" s="612"/>
      <c r="I84" s="140"/>
      <c r="J84" s="140"/>
      <c r="K84" s="697"/>
      <c r="L84" s="161"/>
      <c r="M84" s="161"/>
      <c r="N84" s="1335"/>
      <c r="O84" s="1773"/>
      <c r="P84" s="1773"/>
      <c r="Q84" s="1774"/>
      <c r="R84" s="1718"/>
      <c r="S84" s="1718"/>
      <c r="T84" s="1718"/>
      <c r="U84" s="1718"/>
      <c r="V84" s="1718"/>
      <c r="W84" s="1718"/>
    </row>
    <row r="85" spans="1:23" ht="19.5" customHeight="1" thickBot="1">
      <c r="A85" s="703"/>
      <c r="B85" s="704"/>
      <c r="C85" s="280"/>
      <c r="D85" s="282"/>
      <c r="E85" s="472"/>
      <c r="F85" s="385"/>
      <c r="G85" s="9" t="s">
        <v>13</v>
      </c>
      <c r="H85" s="1721">
        <f t="shared" ref="H85:M85" si="33">H83*1</f>
        <v>0</v>
      </c>
      <c r="I85" s="1721">
        <f t="shared" si="33"/>
        <v>0</v>
      </c>
      <c r="J85" s="1721">
        <f t="shared" si="33"/>
        <v>0</v>
      </c>
      <c r="K85" s="1721">
        <f t="shared" si="33"/>
        <v>0</v>
      </c>
      <c r="L85" s="1721">
        <f t="shared" si="33"/>
        <v>1000</v>
      </c>
      <c r="M85" s="1721">
        <f t="shared" si="33"/>
        <v>10000</v>
      </c>
      <c r="N85" s="606"/>
      <c r="O85" s="1598"/>
      <c r="P85" s="1598"/>
      <c r="Q85" s="1599"/>
      <c r="R85" s="1718"/>
      <c r="S85" s="1718"/>
      <c r="T85" s="1718"/>
      <c r="U85" s="1718"/>
      <c r="V85" s="1718"/>
      <c r="W85" s="1718"/>
    </row>
    <row r="86" spans="1:23" ht="14.25" customHeight="1">
      <c r="A86" s="687" t="s">
        <v>12</v>
      </c>
      <c r="B86" s="688" t="s">
        <v>60</v>
      </c>
      <c r="C86" s="279" t="s">
        <v>59</v>
      </c>
      <c r="D86" s="1793" t="s">
        <v>701</v>
      </c>
      <c r="E86" s="457" t="s">
        <v>90</v>
      </c>
      <c r="F86" s="1803" t="s">
        <v>702</v>
      </c>
      <c r="G86" s="91" t="s">
        <v>62</v>
      </c>
      <c r="H86" s="1716"/>
      <c r="I86" s="459"/>
      <c r="J86" s="459"/>
      <c r="K86" s="1458"/>
      <c r="L86" s="462"/>
      <c r="M86" s="462">
        <v>20000</v>
      </c>
      <c r="N86" s="1725" t="s">
        <v>703</v>
      </c>
      <c r="O86" s="1794"/>
      <c r="P86" s="165" t="s">
        <v>105</v>
      </c>
      <c r="Q86" s="1795"/>
      <c r="R86" s="1718"/>
      <c r="S86" s="1718"/>
      <c r="T86" s="1718"/>
      <c r="U86" s="1718"/>
      <c r="V86" s="1718"/>
      <c r="W86" s="1718"/>
    </row>
    <row r="87" spans="1:23" ht="12.75" customHeight="1">
      <c r="A87" s="694"/>
      <c r="B87" s="363"/>
      <c r="C87" s="364"/>
      <c r="D87" s="1796"/>
      <c r="E87" s="443"/>
      <c r="F87" s="384"/>
      <c r="G87" s="159"/>
      <c r="H87" s="612"/>
      <c r="I87" s="140"/>
      <c r="J87" s="140"/>
      <c r="K87" s="697"/>
      <c r="L87" s="161"/>
      <c r="M87" s="161"/>
      <c r="N87" s="1726" t="s">
        <v>704</v>
      </c>
      <c r="O87" s="1773"/>
      <c r="P87" s="1773"/>
      <c r="Q87" s="775" t="s">
        <v>105</v>
      </c>
      <c r="R87" s="1718"/>
      <c r="S87" s="1718"/>
      <c r="T87" s="1718"/>
      <c r="U87" s="1718"/>
      <c r="V87" s="1718"/>
      <c r="W87" s="1718"/>
    </row>
    <row r="88" spans="1:23" ht="24.75" customHeight="1" thickBot="1">
      <c r="A88" s="703"/>
      <c r="B88" s="704"/>
      <c r="C88" s="280"/>
      <c r="D88" s="1800"/>
      <c r="E88" s="472"/>
      <c r="F88" s="385"/>
      <c r="G88" s="9" t="s">
        <v>13</v>
      </c>
      <c r="H88" s="1721">
        <f t="shared" ref="H88:M88" si="34">H86*1</f>
        <v>0</v>
      </c>
      <c r="I88" s="1721">
        <f t="shared" si="34"/>
        <v>0</v>
      </c>
      <c r="J88" s="1721">
        <f t="shared" si="34"/>
        <v>0</v>
      </c>
      <c r="K88" s="1721">
        <f t="shared" si="34"/>
        <v>0</v>
      </c>
      <c r="L88" s="1721">
        <f t="shared" si="34"/>
        <v>0</v>
      </c>
      <c r="M88" s="1721">
        <f t="shared" si="34"/>
        <v>20000</v>
      </c>
      <c r="N88" s="606"/>
      <c r="O88" s="1598"/>
      <c r="P88" s="1598"/>
      <c r="Q88" s="1599"/>
      <c r="R88" s="1718"/>
      <c r="S88" s="1718"/>
      <c r="T88" s="1718"/>
      <c r="U88" s="1718"/>
      <c r="V88" s="1718"/>
      <c r="W88" s="1718"/>
    </row>
    <row r="89" spans="1:23" ht="12.75" customHeight="1">
      <c r="A89" s="687" t="s">
        <v>12</v>
      </c>
      <c r="B89" s="688" t="s">
        <v>60</v>
      </c>
      <c r="C89" s="279" t="s">
        <v>60</v>
      </c>
      <c r="D89" s="281" t="s">
        <v>705</v>
      </c>
      <c r="E89" s="457" t="s">
        <v>90</v>
      </c>
      <c r="F89" s="383" t="s">
        <v>605</v>
      </c>
      <c r="G89" s="91" t="s">
        <v>62</v>
      </c>
      <c r="H89" s="1716"/>
      <c r="I89" s="459"/>
      <c r="J89" s="459"/>
      <c r="K89" s="1458"/>
      <c r="L89" s="462"/>
      <c r="M89" s="462"/>
      <c r="N89" s="1804" t="s">
        <v>706</v>
      </c>
      <c r="O89" s="165" t="s">
        <v>587</v>
      </c>
      <c r="P89" s="165" t="s">
        <v>181</v>
      </c>
      <c r="Q89" s="674" t="s">
        <v>707</v>
      </c>
      <c r="R89" s="1718"/>
      <c r="S89" s="1718"/>
      <c r="T89" s="1718"/>
      <c r="U89" s="1718"/>
      <c r="V89" s="1718"/>
      <c r="W89" s="1718"/>
    </row>
    <row r="90" spans="1:23" ht="12.75" customHeight="1" thickBot="1">
      <c r="A90" s="703"/>
      <c r="B90" s="704"/>
      <c r="C90" s="280"/>
      <c r="D90" s="282"/>
      <c r="E90" s="472"/>
      <c r="F90" s="385"/>
      <c r="G90" s="9" t="s">
        <v>13</v>
      </c>
      <c r="H90" s="1721">
        <f t="shared" ref="H90:M90" si="35">H89*1</f>
        <v>0</v>
      </c>
      <c r="I90" s="1721">
        <f t="shared" si="35"/>
        <v>0</v>
      </c>
      <c r="J90" s="1721">
        <f t="shared" si="35"/>
        <v>0</v>
      </c>
      <c r="K90" s="1721">
        <f t="shared" si="35"/>
        <v>0</v>
      </c>
      <c r="L90" s="1721">
        <f t="shared" si="35"/>
        <v>0</v>
      </c>
      <c r="M90" s="1721">
        <f t="shared" si="35"/>
        <v>0</v>
      </c>
      <c r="N90" s="1805"/>
      <c r="O90" s="1598"/>
      <c r="P90" s="1598"/>
      <c r="Q90" s="1599"/>
      <c r="R90" s="1718"/>
      <c r="S90" s="1718"/>
      <c r="T90" s="1718"/>
      <c r="U90" s="1718"/>
      <c r="V90" s="1718"/>
      <c r="W90" s="1718"/>
    </row>
    <row r="91" spans="1:23" ht="18" customHeight="1" thickBot="1">
      <c r="A91" s="1792" t="s">
        <v>12</v>
      </c>
      <c r="B91" s="97" t="s">
        <v>60</v>
      </c>
      <c r="C91" s="289" t="s">
        <v>15</v>
      </c>
      <c r="D91" s="290"/>
      <c r="E91" s="290"/>
      <c r="F91" s="290"/>
      <c r="G91" s="292"/>
      <c r="H91" s="206">
        <f t="shared" ref="H91:M91" si="36">H82+H85+H88+H90</f>
        <v>0</v>
      </c>
      <c r="I91" s="206">
        <f t="shared" si="36"/>
        <v>0</v>
      </c>
      <c r="J91" s="206">
        <f t="shared" si="36"/>
        <v>0</v>
      </c>
      <c r="K91" s="206">
        <f t="shared" si="36"/>
        <v>0</v>
      </c>
      <c r="L91" s="206">
        <f t="shared" si="36"/>
        <v>2000</v>
      </c>
      <c r="M91" s="206">
        <f t="shared" si="36"/>
        <v>50000</v>
      </c>
      <c r="N91" s="98"/>
      <c r="O91" s="129"/>
      <c r="P91" s="129"/>
      <c r="Q91" s="130"/>
      <c r="S91" s="1718"/>
      <c r="T91" s="1718"/>
      <c r="U91" s="1718"/>
      <c r="V91" s="1718"/>
      <c r="W91" s="1718"/>
    </row>
    <row r="92" spans="1:23" ht="25.5" customHeight="1" thickBot="1">
      <c r="A92" s="50" t="s">
        <v>12</v>
      </c>
      <c r="B92" s="51" t="s">
        <v>64</v>
      </c>
      <c r="C92" s="390" t="s">
        <v>708</v>
      </c>
      <c r="D92" s="390"/>
      <c r="E92" s="390"/>
      <c r="F92" s="390"/>
      <c r="G92" s="390"/>
      <c r="H92" s="390"/>
      <c r="I92" s="390"/>
      <c r="J92" s="390"/>
      <c r="K92" s="390"/>
      <c r="L92" s="390"/>
      <c r="M92" s="390"/>
      <c r="N92" s="390"/>
      <c r="O92" s="390"/>
      <c r="P92" s="390"/>
      <c r="Q92" s="391"/>
      <c r="R92" s="1718"/>
      <c r="S92" s="1718"/>
      <c r="T92" s="1718"/>
      <c r="U92" s="1718"/>
      <c r="V92" s="1718"/>
      <c r="W92" s="1718"/>
    </row>
    <row r="93" spans="1:23" ht="38.25" customHeight="1">
      <c r="A93" s="1806" t="s">
        <v>12</v>
      </c>
      <c r="B93" s="373" t="s">
        <v>64</v>
      </c>
      <c r="C93" s="285" t="s">
        <v>12</v>
      </c>
      <c r="D93" s="377" t="s">
        <v>709</v>
      </c>
      <c r="E93" s="457" t="s">
        <v>710</v>
      </c>
      <c r="F93" s="383" t="s">
        <v>605</v>
      </c>
      <c r="G93" s="91" t="s">
        <v>62</v>
      </c>
      <c r="H93" s="1716">
        <v>602578</v>
      </c>
      <c r="I93" s="459"/>
      <c r="J93" s="459">
        <v>264952</v>
      </c>
      <c r="K93" s="1458">
        <v>28971</v>
      </c>
      <c r="L93" s="462">
        <v>550000</v>
      </c>
      <c r="M93" s="1807">
        <v>555000</v>
      </c>
      <c r="N93" s="1775" t="s">
        <v>711</v>
      </c>
      <c r="O93" s="1808" t="s">
        <v>712</v>
      </c>
      <c r="P93" s="1808" t="s">
        <v>712</v>
      </c>
      <c r="Q93" s="1809" t="s">
        <v>712</v>
      </c>
      <c r="R93" s="1718"/>
      <c r="S93" s="1718"/>
      <c r="T93" s="1718"/>
      <c r="U93" s="1718"/>
      <c r="V93" s="1718"/>
      <c r="W93" s="1718"/>
    </row>
    <row r="94" spans="1:23" ht="13.5" customHeight="1">
      <c r="A94" s="1810"/>
      <c r="B94" s="948"/>
      <c r="C94" s="364"/>
      <c r="D94" s="378"/>
      <c r="E94" s="480"/>
      <c r="F94" s="365"/>
      <c r="G94" s="1435" t="s">
        <v>161</v>
      </c>
      <c r="H94" s="1811">
        <v>16404</v>
      </c>
      <c r="I94" s="1811"/>
      <c r="J94" s="1811">
        <v>9917</v>
      </c>
      <c r="K94" s="1812"/>
      <c r="L94" s="1462"/>
      <c r="M94" s="1463"/>
      <c r="N94" s="1813"/>
      <c r="O94" s="761"/>
      <c r="P94" s="761"/>
      <c r="Q94" s="762"/>
      <c r="R94" s="1718"/>
      <c r="S94" s="1718"/>
      <c r="T94" s="1718"/>
      <c r="U94" s="1718"/>
      <c r="V94" s="1718"/>
      <c r="W94" s="1718"/>
    </row>
    <row r="95" spans="1:23" ht="20.25" customHeight="1" thickBot="1">
      <c r="A95" s="1814"/>
      <c r="B95" s="375"/>
      <c r="C95" s="286"/>
      <c r="D95" s="379"/>
      <c r="E95" s="472"/>
      <c r="F95" s="385"/>
      <c r="G95" s="9" t="s">
        <v>13</v>
      </c>
      <c r="H95" s="1721">
        <f>H93+H94</f>
        <v>618982</v>
      </c>
      <c r="I95" s="1721">
        <f t="shared" ref="I95:J95" si="37">I93+I94</f>
        <v>0</v>
      </c>
      <c r="J95" s="1721">
        <f t="shared" si="37"/>
        <v>274869</v>
      </c>
      <c r="K95" s="473">
        <f t="shared" ref="K95:M95" si="38">K93*1</f>
        <v>28971</v>
      </c>
      <c r="L95" s="13">
        <f t="shared" si="38"/>
        <v>550000</v>
      </c>
      <c r="M95" s="1721">
        <f t="shared" si="38"/>
        <v>555000</v>
      </c>
      <c r="N95" s="1815"/>
      <c r="O95" s="1816"/>
      <c r="P95" s="1816"/>
      <c r="Q95" s="1817"/>
      <c r="R95" s="1718"/>
      <c r="S95" s="1718"/>
      <c r="T95" s="1718"/>
      <c r="U95" s="1718"/>
      <c r="V95" s="1718"/>
      <c r="W95" s="1718"/>
    </row>
    <row r="96" spans="1:23" ht="23.25" customHeight="1">
      <c r="A96" s="1806" t="s">
        <v>12</v>
      </c>
      <c r="B96" s="373" t="s">
        <v>64</v>
      </c>
      <c r="C96" s="285" t="s">
        <v>14</v>
      </c>
      <c r="D96" s="377" t="s">
        <v>713</v>
      </c>
      <c r="E96" s="457" t="s">
        <v>90</v>
      </c>
      <c r="F96" s="383" t="s">
        <v>605</v>
      </c>
      <c r="G96" s="91" t="s">
        <v>62</v>
      </c>
      <c r="H96" s="1716"/>
      <c r="I96" s="459"/>
      <c r="J96" s="459"/>
      <c r="K96" s="1458"/>
      <c r="L96" s="462"/>
      <c r="M96" s="462"/>
      <c r="N96" s="1775" t="s">
        <v>714</v>
      </c>
      <c r="O96" s="165" t="s">
        <v>715</v>
      </c>
      <c r="P96" s="165" t="s">
        <v>715</v>
      </c>
      <c r="Q96" s="674" t="s">
        <v>715</v>
      </c>
      <c r="R96" s="1718"/>
      <c r="S96" s="1718"/>
      <c r="T96" s="1718"/>
      <c r="U96" s="1718"/>
      <c r="V96" s="1718"/>
      <c r="W96" s="1718"/>
    </row>
    <row r="97" spans="1:23" ht="27" customHeight="1">
      <c r="A97" s="1818"/>
      <c r="B97" s="374"/>
      <c r="C97" s="376"/>
      <c r="D97" s="378"/>
      <c r="E97" s="443"/>
      <c r="F97" s="384"/>
      <c r="G97" s="159"/>
      <c r="H97" s="612"/>
      <c r="I97" s="140"/>
      <c r="J97" s="140"/>
      <c r="K97" s="697"/>
      <c r="L97" s="161"/>
      <c r="M97" s="161"/>
      <c r="N97" s="1819" t="s">
        <v>716</v>
      </c>
      <c r="O97" s="774" t="s">
        <v>323</v>
      </c>
      <c r="P97" s="774" t="s">
        <v>269</v>
      </c>
      <c r="Q97" s="775" t="s">
        <v>89</v>
      </c>
      <c r="R97" s="1718"/>
      <c r="S97" s="1718"/>
      <c r="T97" s="1718"/>
      <c r="U97" s="1718"/>
      <c r="V97" s="1718"/>
      <c r="W97" s="1718"/>
    </row>
    <row r="98" spans="1:23" ht="12.75" customHeight="1">
      <c r="A98" s="1818"/>
      <c r="B98" s="374"/>
      <c r="C98" s="376"/>
      <c r="D98" s="378"/>
      <c r="E98" s="443"/>
      <c r="F98" s="384"/>
      <c r="G98" s="159"/>
      <c r="H98" s="612"/>
      <c r="I98" s="140"/>
      <c r="J98" s="140"/>
      <c r="K98" s="697"/>
      <c r="L98" s="161"/>
      <c r="M98" s="161"/>
      <c r="N98" s="1820" t="s">
        <v>717</v>
      </c>
      <c r="O98" s="1821" t="s">
        <v>336</v>
      </c>
      <c r="P98" s="1821" t="s">
        <v>540</v>
      </c>
      <c r="Q98" s="1822" t="s">
        <v>548</v>
      </c>
      <c r="R98" s="1718"/>
      <c r="S98" s="1718"/>
      <c r="T98" s="1718"/>
      <c r="U98" s="1718"/>
      <c r="V98" s="1718"/>
      <c r="W98" s="1718"/>
    </row>
    <row r="99" spans="1:23" ht="16.5" customHeight="1" thickBot="1">
      <c r="A99" s="1814"/>
      <c r="B99" s="375"/>
      <c r="C99" s="286"/>
      <c r="D99" s="379"/>
      <c r="E99" s="472"/>
      <c r="F99" s="385"/>
      <c r="G99" s="9" t="s">
        <v>13</v>
      </c>
      <c r="H99" s="1721">
        <f>H96*1</f>
        <v>0</v>
      </c>
      <c r="I99" s="10"/>
      <c r="J99" s="10"/>
      <c r="K99" s="1823"/>
      <c r="L99" s="13"/>
      <c r="M99" s="13"/>
      <c r="N99" s="1824"/>
      <c r="O99" s="784"/>
      <c r="P99" s="784"/>
      <c r="Q99" s="785"/>
      <c r="R99" s="1718"/>
      <c r="S99" s="1718"/>
      <c r="T99" s="1718"/>
      <c r="U99" s="1718"/>
      <c r="V99" s="1718"/>
      <c r="W99" s="1718"/>
    </row>
    <row r="100" spans="1:23" ht="26.25" customHeight="1">
      <c r="A100" s="1806" t="s">
        <v>12</v>
      </c>
      <c r="B100" s="373" t="s">
        <v>64</v>
      </c>
      <c r="C100" s="285" t="s">
        <v>59</v>
      </c>
      <c r="D100" s="377" t="s">
        <v>718</v>
      </c>
      <c r="E100" s="457" t="s">
        <v>90</v>
      </c>
      <c r="F100" s="383" t="s">
        <v>605</v>
      </c>
      <c r="G100" s="91" t="s">
        <v>62</v>
      </c>
      <c r="H100" s="1716">
        <v>19986</v>
      </c>
      <c r="I100" s="459"/>
      <c r="J100" s="459"/>
      <c r="K100" s="1458"/>
      <c r="L100" s="462">
        <v>30000</v>
      </c>
      <c r="M100" s="462">
        <v>32000</v>
      </c>
      <c r="N100" s="1825" t="s">
        <v>719</v>
      </c>
      <c r="O100" s="165" t="s">
        <v>69</v>
      </c>
      <c r="P100" s="165" t="s">
        <v>71</v>
      </c>
      <c r="Q100" s="674" t="s">
        <v>620</v>
      </c>
      <c r="R100" s="1718"/>
      <c r="S100" s="1718"/>
      <c r="T100" s="1718"/>
      <c r="U100" s="1718"/>
      <c r="V100" s="1718"/>
      <c r="W100" s="1718"/>
    </row>
    <row r="101" spans="1:23" ht="15.75" customHeight="1">
      <c r="A101" s="1818"/>
      <c r="B101" s="374"/>
      <c r="C101" s="376"/>
      <c r="D101" s="378"/>
      <c r="E101" s="443"/>
      <c r="F101" s="384"/>
      <c r="G101" s="159"/>
      <c r="H101" s="612"/>
      <c r="I101" s="140"/>
      <c r="J101" s="140"/>
      <c r="K101" s="697"/>
      <c r="L101" s="161"/>
      <c r="M101" s="161"/>
      <c r="N101" s="1726"/>
      <c r="O101" s="1773"/>
      <c r="P101" s="1773"/>
      <c r="Q101" s="1774"/>
      <c r="R101" s="1718"/>
      <c r="S101" s="1718"/>
      <c r="T101" s="1718"/>
      <c r="U101" s="1718"/>
      <c r="V101" s="1718"/>
      <c r="W101" s="1718"/>
    </row>
    <row r="102" spans="1:23" ht="39" customHeight="1" thickBot="1">
      <c r="A102" s="1814"/>
      <c r="B102" s="375"/>
      <c r="C102" s="286"/>
      <c r="D102" s="379"/>
      <c r="E102" s="472"/>
      <c r="F102" s="385"/>
      <c r="G102" s="9" t="s">
        <v>13</v>
      </c>
      <c r="H102" s="1721">
        <f t="shared" ref="H102:M102" si="39">H100*1</f>
        <v>19986</v>
      </c>
      <c r="I102" s="1721">
        <f t="shared" si="39"/>
        <v>0</v>
      </c>
      <c r="J102" s="1721">
        <f t="shared" si="39"/>
        <v>0</v>
      </c>
      <c r="K102" s="473">
        <f t="shared" si="39"/>
        <v>0</v>
      </c>
      <c r="L102" s="11">
        <f t="shared" si="39"/>
        <v>30000</v>
      </c>
      <c r="M102" s="1826">
        <f t="shared" si="39"/>
        <v>32000</v>
      </c>
      <c r="N102" s="1827"/>
      <c r="O102" s="1598"/>
      <c r="P102" s="1598"/>
      <c r="Q102" s="1599"/>
      <c r="R102" s="1718"/>
      <c r="S102" s="1718"/>
      <c r="T102" s="1718"/>
      <c r="U102" s="1718"/>
      <c r="V102" s="1718"/>
      <c r="W102" s="1718"/>
    </row>
    <row r="103" spans="1:23" ht="14.25" customHeight="1">
      <c r="A103" s="1806" t="s">
        <v>12</v>
      </c>
      <c r="B103" s="373" t="s">
        <v>64</v>
      </c>
      <c r="C103" s="285" t="s">
        <v>60</v>
      </c>
      <c r="D103" s="377" t="s">
        <v>720</v>
      </c>
      <c r="E103" s="457" t="s">
        <v>90</v>
      </c>
      <c r="F103" s="383" t="s">
        <v>605</v>
      </c>
      <c r="G103" s="91" t="s">
        <v>62</v>
      </c>
      <c r="H103" s="1716"/>
      <c r="I103" s="459"/>
      <c r="J103" s="459"/>
      <c r="K103" s="1458"/>
      <c r="L103" s="462">
        <v>1000</v>
      </c>
      <c r="M103" s="462">
        <v>1000</v>
      </c>
      <c r="N103" s="1804" t="s">
        <v>721</v>
      </c>
      <c r="O103" s="1794"/>
      <c r="P103" s="165" t="s">
        <v>269</v>
      </c>
      <c r="Q103" s="674" t="s">
        <v>269</v>
      </c>
      <c r="R103" s="1718"/>
      <c r="S103" s="1718"/>
      <c r="T103" s="1718"/>
      <c r="U103" s="1718"/>
      <c r="V103" s="1718"/>
      <c r="W103" s="1718"/>
    </row>
    <row r="104" spans="1:23" ht="23.25" customHeight="1">
      <c r="A104" s="1818"/>
      <c r="B104" s="374"/>
      <c r="C104" s="376"/>
      <c r="D104" s="378"/>
      <c r="E104" s="443"/>
      <c r="F104" s="384"/>
      <c r="G104" s="159"/>
      <c r="H104" s="612"/>
      <c r="I104" s="140"/>
      <c r="J104" s="140"/>
      <c r="K104" s="697"/>
      <c r="L104" s="161"/>
      <c r="M104" s="161"/>
      <c r="N104" s="1828"/>
      <c r="O104" s="1773"/>
      <c r="P104" s="1773"/>
      <c r="Q104" s="1774"/>
      <c r="R104" s="1718"/>
      <c r="S104" s="1718"/>
      <c r="T104" s="1718"/>
      <c r="U104" s="1718"/>
      <c r="V104" s="1718"/>
      <c r="W104" s="1718"/>
    </row>
    <row r="105" spans="1:23" ht="12.75" customHeight="1" thickBot="1">
      <c r="A105" s="1814"/>
      <c r="B105" s="375"/>
      <c r="C105" s="286"/>
      <c r="D105" s="379"/>
      <c r="E105" s="472"/>
      <c r="F105" s="385"/>
      <c r="G105" s="9" t="s">
        <v>13</v>
      </c>
      <c r="H105" s="1721">
        <f t="shared" ref="H105:M105" si="40">H103*1</f>
        <v>0</v>
      </c>
      <c r="I105" s="1721">
        <f t="shared" si="40"/>
        <v>0</v>
      </c>
      <c r="J105" s="1721">
        <f t="shared" si="40"/>
        <v>0</v>
      </c>
      <c r="K105" s="473">
        <f t="shared" si="40"/>
        <v>0</v>
      </c>
      <c r="L105" s="11">
        <f t="shared" si="40"/>
        <v>1000</v>
      </c>
      <c r="M105" s="1826">
        <f t="shared" si="40"/>
        <v>1000</v>
      </c>
      <c r="N105" s="1827"/>
      <c r="O105" s="1598"/>
      <c r="P105" s="1598"/>
      <c r="Q105" s="1599"/>
      <c r="R105" s="1718"/>
      <c r="S105" s="1718"/>
      <c r="T105" s="1718"/>
      <c r="U105" s="1718"/>
      <c r="V105" s="1718"/>
      <c r="W105" s="1718"/>
    </row>
    <row r="106" spans="1:23" ht="12.75" customHeight="1">
      <c r="A106" s="1806" t="s">
        <v>12</v>
      </c>
      <c r="B106" s="373" t="s">
        <v>64</v>
      </c>
      <c r="C106" s="285" t="s">
        <v>64</v>
      </c>
      <c r="D106" s="377" t="s">
        <v>722</v>
      </c>
      <c r="E106" s="457" t="s">
        <v>90</v>
      </c>
      <c r="F106" s="383" t="s">
        <v>605</v>
      </c>
      <c r="G106" s="91" t="s">
        <v>62</v>
      </c>
      <c r="H106" s="1716">
        <v>4080</v>
      </c>
      <c r="I106" s="459"/>
      <c r="J106" s="459"/>
      <c r="K106" s="1458"/>
      <c r="L106" s="462">
        <v>6000</v>
      </c>
      <c r="M106" s="462">
        <v>6000</v>
      </c>
      <c r="N106" s="1749" t="s">
        <v>723</v>
      </c>
      <c r="O106" s="165" t="s">
        <v>69</v>
      </c>
      <c r="P106" s="165" t="s">
        <v>620</v>
      </c>
      <c r="Q106" s="674" t="s">
        <v>620</v>
      </c>
      <c r="R106" s="1718"/>
      <c r="S106" s="1718"/>
      <c r="T106" s="1718"/>
      <c r="U106" s="1718"/>
      <c r="V106" s="1718"/>
      <c r="W106" s="1718"/>
    </row>
    <row r="107" spans="1:23" ht="20.25" customHeight="1" thickBot="1">
      <c r="A107" s="1814"/>
      <c r="B107" s="375"/>
      <c r="C107" s="286"/>
      <c r="D107" s="379"/>
      <c r="E107" s="472"/>
      <c r="F107" s="385"/>
      <c r="G107" s="9" t="s">
        <v>13</v>
      </c>
      <c r="H107" s="1721">
        <f t="shared" ref="H107:M107" si="41">H106*1</f>
        <v>4080</v>
      </c>
      <c r="I107" s="1721">
        <f t="shared" si="41"/>
        <v>0</v>
      </c>
      <c r="J107" s="1721">
        <f t="shared" si="41"/>
        <v>0</v>
      </c>
      <c r="K107" s="473">
        <f t="shared" si="41"/>
        <v>0</v>
      </c>
      <c r="L107" s="11">
        <f t="shared" si="41"/>
        <v>6000</v>
      </c>
      <c r="M107" s="1826">
        <f t="shared" si="41"/>
        <v>6000</v>
      </c>
      <c r="N107" s="598"/>
      <c r="O107" s="1598"/>
      <c r="P107" s="1598"/>
      <c r="Q107" s="1599"/>
      <c r="R107" s="1718"/>
      <c r="S107" s="1718"/>
      <c r="T107" s="1718"/>
      <c r="U107" s="1718"/>
      <c r="V107" s="1718"/>
      <c r="W107" s="1718"/>
    </row>
    <row r="108" spans="1:23" ht="14.25" customHeight="1">
      <c r="A108" s="432" t="s">
        <v>12</v>
      </c>
      <c r="B108" s="373" t="s">
        <v>64</v>
      </c>
      <c r="C108" s="285" t="s">
        <v>65</v>
      </c>
      <c r="D108" s="377" t="s">
        <v>724</v>
      </c>
      <c r="E108" s="457" t="s">
        <v>90</v>
      </c>
      <c r="F108" s="246" t="s">
        <v>605</v>
      </c>
      <c r="G108" s="91" t="s">
        <v>62</v>
      </c>
      <c r="H108" s="1716">
        <v>6000</v>
      </c>
      <c r="I108" s="459"/>
      <c r="J108" s="459"/>
      <c r="K108" s="1458"/>
      <c r="L108" s="462"/>
      <c r="M108" s="462"/>
      <c r="N108" s="1829" t="s">
        <v>725</v>
      </c>
      <c r="O108" s="85" t="s">
        <v>620</v>
      </c>
      <c r="P108" s="85" t="s">
        <v>620</v>
      </c>
      <c r="Q108" s="105" t="s">
        <v>620</v>
      </c>
      <c r="R108" s="1718"/>
      <c r="S108" s="1718"/>
      <c r="T108" s="1718"/>
      <c r="U108" s="1718"/>
      <c r="V108" s="1718"/>
      <c r="W108" s="1718"/>
    </row>
    <row r="109" spans="1:23" ht="14.25" customHeight="1">
      <c r="A109" s="433"/>
      <c r="B109" s="374"/>
      <c r="C109" s="376"/>
      <c r="D109" s="378"/>
      <c r="E109" s="443"/>
      <c r="F109" s="255"/>
      <c r="G109" s="159"/>
      <c r="H109" s="612"/>
      <c r="I109" s="140"/>
      <c r="J109" s="140"/>
      <c r="K109" s="697"/>
      <c r="L109" s="161"/>
      <c r="M109" s="161"/>
      <c r="N109" s="1830"/>
      <c r="O109" s="112"/>
      <c r="P109" s="112"/>
      <c r="Q109" s="113"/>
      <c r="R109" s="1718"/>
      <c r="S109" s="1718"/>
      <c r="T109" s="1718"/>
      <c r="U109" s="1718"/>
      <c r="V109" s="1718"/>
      <c r="W109" s="1718"/>
    </row>
    <row r="110" spans="1:23" ht="23.25" customHeight="1" thickBot="1">
      <c r="A110" s="434"/>
      <c r="B110" s="375"/>
      <c r="C110" s="286"/>
      <c r="D110" s="378"/>
      <c r="E110" s="472"/>
      <c r="F110" s="255"/>
      <c r="G110" s="9" t="s">
        <v>13</v>
      </c>
      <c r="H110" s="1721">
        <f t="shared" ref="H110:M110" si="42">H108*1</f>
        <v>6000</v>
      </c>
      <c r="I110" s="1721">
        <f t="shared" si="42"/>
        <v>0</v>
      </c>
      <c r="J110" s="1721">
        <f t="shared" si="42"/>
        <v>0</v>
      </c>
      <c r="K110" s="473">
        <f t="shared" si="42"/>
        <v>0</v>
      </c>
      <c r="L110" s="11">
        <f t="shared" si="42"/>
        <v>0</v>
      </c>
      <c r="M110" s="1826">
        <f t="shared" si="42"/>
        <v>0</v>
      </c>
      <c r="N110" s="1805"/>
      <c r="O110" s="112"/>
      <c r="P110" s="112"/>
      <c r="Q110" s="113"/>
      <c r="R110" s="1718"/>
      <c r="S110" s="1718"/>
      <c r="T110" s="1718"/>
      <c r="U110" s="1718"/>
      <c r="V110" s="1718"/>
      <c r="W110" s="1718"/>
    </row>
    <row r="111" spans="1:23" ht="14.25" customHeight="1" thickBot="1">
      <c r="A111" s="50" t="s">
        <v>12</v>
      </c>
      <c r="B111" s="97" t="s">
        <v>64</v>
      </c>
      <c r="C111" s="289" t="s">
        <v>15</v>
      </c>
      <c r="D111" s="290"/>
      <c r="E111" s="290"/>
      <c r="F111" s="290"/>
      <c r="G111" s="292"/>
      <c r="H111" s="206">
        <f t="shared" ref="H111:M111" si="43">H95+H99+H102+H105+H107+H110</f>
        <v>649048</v>
      </c>
      <c r="I111" s="206">
        <f t="shared" si="43"/>
        <v>0</v>
      </c>
      <c r="J111" s="206">
        <f t="shared" si="43"/>
        <v>274869</v>
      </c>
      <c r="K111" s="1751">
        <f t="shared" si="43"/>
        <v>28971</v>
      </c>
      <c r="L111" s="206">
        <f t="shared" si="43"/>
        <v>587000</v>
      </c>
      <c r="M111" s="1831">
        <f t="shared" si="43"/>
        <v>594000</v>
      </c>
      <c r="N111" s="98"/>
      <c r="O111" s="129"/>
      <c r="P111" s="129"/>
      <c r="Q111" s="130"/>
      <c r="R111" s="1718"/>
      <c r="S111" s="1718"/>
      <c r="T111" s="1718"/>
      <c r="U111" s="1718"/>
      <c r="V111" s="1718"/>
      <c r="W111" s="1718"/>
    </row>
    <row r="112" spans="1:23" ht="20.25" customHeight="1" thickBot="1">
      <c r="A112" s="128" t="s">
        <v>12</v>
      </c>
      <c r="B112" s="448" t="s">
        <v>16</v>
      </c>
      <c r="C112" s="448"/>
      <c r="D112" s="448"/>
      <c r="E112" s="448"/>
      <c r="F112" s="448"/>
      <c r="G112" s="449"/>
      <c r="H112" s="131">
        <f t="shared" ref="H112:M112" si="44">H43+H65+H77+H91+H111</f>
        <v>3138172</v>
      </c>
      <c r="I112" s="131">
        <f t="shared" si="44"/>
        <v>0</v>
      </c>
      <c r="J112" s="131">
        <f t="shared" si="44"/>
        <v>1811839</v>
      </c>
      <c r="K112" s="131">
        <f t="shared" si="44"/>
        <v>45896</v>
      </c>
      <c r="L112" s="131">
        <f t="shared" si="44"/>
        <v>2883020</v>
      </c>
      <c r="M112" s="131">
        <f t="shared" si="44"/>
        <v>2967010</v>
      </c>
      <c r="N112" s="80"/>
      <c r="O112" s="80"/>
      <c r="P112" s="80"/>
      <c r="Q112" s="81"/>
      <c r="R112" s="1832"/>
      <c r="S112" s="1718"/>
      <c r="T112" s="1833"/>
      <c r="U112" s="1718"/>
      <c r="V112" s="1718"/>
      <c r="W112" s="1718"/>
    </row>
    <row r="113" spans="1:39" ht="14.25" customHeight="1" thickBot="1">
      <c r="A113" s="175" t="s">
        <v>12</v>
      </c>
      <c r="B113" s="304" t="s">
        <v>17</v>
      </c>
      <c r="C113" s="304"/>
      <c r="D113" s="304"/>
      <c r="E113" s="304"/>
      <c r="F113" s="304"/>
      <c r="G113" s="304"/>
      <c r="H113" s="132">
        <f t="shared" ref="H113:M113" si="45">H112</f>
        <v>3138172</v>
      </c>
      <c r="I113" s="132">
        <f t="shared" si="45"/>
        <v>0</v>
      </c>
      <c r="J113" s="132">
        <f t="shared" si="45"/>
        <v>1811839</v>
      </c>
      <c r="K113" s="132">
        <f t="shared" si="45"/>
        <v>45896</v>
      </c>
      <c r="L113" s="132">
        <f t="shared" si="45"/>
        <v>2883020</v>
      </c>
      <c r="M113" s="132">
        <f t="shared" si="45"/>
        <v>2967010</v>
      </c>
      <c r="N113" s="314"/>
      <c r="O113" s="315"/>
      <c r="P113" s="315"/>
      <c r="Q113" s="316"/>
      <c r="R113" s="1832"/>
      <c r="S113" s="1718"/>
      <c r="T113" s="1833"/>
      <c r="U113" s="1718"/>
      <c r="V113" s="1718"/>
      <c r="W113" s="1718"/>
    </row>
    <row r="114" spans="1:39" s="26" customFormat="1" ht="15.75" customHeight="1">
      <c r="A114" s="1834"/>
      <c r="B114" s="1835"/>
      <c r="C114" s="1835"/>
      <c r="D114" s="1835"/>
      <c r="E114" s="1835"/>
      <c r="F114" s="1836"/>
      <c r="G114" s="1836"/>
      <c r="H114" s="1836"/>
      <c r="I114" s="1836"/>
      <c r="J114" s="1836"/>
      <c r="K114" s="1836"/>
      <c r="L114" s="1836"/>
      <c r="M114" s="1836"/>
      <c r="N114" s="1837"/>
      <c r="O114" s="1837"/>
      <c r="P114" s="1837"/>
      <c r="Q114" s="1837"/>
      <c r="R114" s="1838"/>
      <c r="S114" s="1838"/>
      <c r="T114" s="1838"/>
      <c r="U114" s="1838"/>
      <c r="V114" s="1838"/>
      <c r="W114" s="1838"/>
      <c r="X114" s="25"/>
      <c r="Y114" s="25"/>
      <c r="Z114" s="25"/>
      <c r="AA114" s="25"/>
      <c r="AB114" s="25"/>
      <c r="AC114" s="25"/>
      <c r="AD114" s="25"/>
      <c r="AE114" s="25"/>
      <c r="AF114" s="25"/>
      <c r="AG114" s="25"/>
      <c r="AH114" s="25"/>
      <c r="AI114" s="25"/>
      <c r="AJ114" s="25"/>
      <c r="AK114" s="25"/>
      <c r="AL114" s="25"/>
      <c r="AM114" s="25"/>
    </row>
    <row r="115" spans="1:39" s="26" customFormat="1" ht="15.75" customHeight="1">
      <c r="A115" s="1834"/>
      <c r="B115" s="1835"/>
      <c r="C115" s="1835"/>
      <c r="D115" s="1835"/>
      <c r="E115" s="1835"/>
      <c r="F115" s="1836"/>
      <c r="G115" s="1836"/>
      <c r="H115" s="1836"/>
      <c r="I115" s="1836"/>
      <c r="J115" s="1836"/>
      <c r="K115" s="1836"/>
      <c r="L115" s="1836"/>
      <c r="M115" s="1836"/>
      <c r="N115" s="1837"/>
      <c r="O115" s="1837"/>
      <c r="P115" s="1837"/>
      <c r="Q115" s="1837"/>
      <c r="R115" s="1838"/>
      <c r="S115" s="1838"/>
      <c r="T115" s="1838"/>
      <c r="U115" s="1838"/>
      <c r="V115" s="1838"/>
      <c r="W115" s="1838"/>
      <c r="X115" s="25"/>
      <c r="Y115" s="25"/>
      <c r="Z115" s="25"/>
      <c r="AA115" s="25"/>
      <c r="AB115" s="25"/>
      <c r="AC115" s="25"/>
      <c r="AD115" s="25"/>
      <c r="AE115" s="25"/>
      <c r="AF115" s="25"/>
      <c r="AG115" s="25"/>
      <c r="AH115" s="25"/>
      <c r="AI115" s="25"/>
      <c r="AJ115" s="25"/>
      <c r="AK115" s="25"/>
      <c r="AL115" s="25"/>
      <c r="AM115" s="25"/>
    </row>
    <row r="116" spans="1:39" s="26" customFormat="1" ht="15.75" customHeight="1">
      <c r="A116" s="1834"/>
      <c r="B116" s="1835"/>
      <c r="C116" s="1835"/>
      <c r="D116" s="1835"/>
      <c r="E116" s="1835"/>
      <c r="F116" s="1836"/>
      <c r="G116" s="1836"/>
      <c r="H116" s="1836"/>
      <c r="I116" s="1836"/>
      <c r="J116" s="1836"/>
      <c r="K116" s="1836"/>
      <c r="L116" s="1836"/>
      <c r="M116" s="1836"/>
      <c r="N116" s="1837"/>
      <c r="O116" s="1837"/>
      <c r="P116" s="1837"/>
      <c r="Q116" s="1837"/>
      <c r="R116" s="1838"/>
      <c r="S116" s="1838"/>
      <c r="T116" s="1838"/>
      <c r="U116" s="1838"/>
      <c r="V116" s="1838"/>
      <c r="W116" s="1838"/>
      <c r="X116" s="25"/>
      <c r="Y116" s="25"/>
      <c r="Z116" s="25"/>
      <c r="AA116" s="25"/>
      <c r="AB116" s="25"/>
      <c r="AC116" s="25"/>
      <c r="AD116" s="25"/>
      <c r="AE116" s="25"/>
      <c r="AF116" s="25"/>
      <c r="AG116" s="25"/>
      <c r="AH116" s="25"/>
      <c r="AI116" s="25"/>
      <c r="AJ116" s="25"/>
      <c r="AK116" s="25"/>
      <c r="AL116" s="25"/>
      <c r="AM116" s="25"/>
    </row>
    <row r="117" spans="1:39" s="26" customFormat="1" ht="15.75" customHeight="1">
      <c r="A117" s="1834"/>
      <c r="B117" s="1835"/>
      <c r="C117" s="1835"/>
      <c r="D117" s="1835"/>
      <c r="E117" s="1835"/>
      <c r="F117" s="1836"/>
      <c r="G117" s="1836"/>
      <c r="H117" s="1836"/>
      <c r="I117" s="1836"/>
      <c r="J117" s="1836"/>
      <c r="K117" s="1836"/>
      <c r="L117" s="1836"/>
      <c r="M117" s="1836"/>
      <c r="N117" s="1837"/>
      <c r="O117" s="1837"/>
      <c r="P117" s="1837"/>
      <c r="Q117" s="1837"/>
      <c r="R117" s="1838"/>
      <c r="S117" s="1838"/>
      <c r="T117" s="1838"/>
      <c r="U117" s="1838"/>
      <c r="V117" s="1838"/>
      <c r="W117" s="1838"/>
      <c r="X117" s="25"/>
      <c r="Y117" s="25"/>
      <c r="Z117" s="25"/>
      <c r="AA117" s="25"/>
      <c r="AB117" s="25"/>
      <c r="AC117" s="25"/>
      <c r="AD117" s="25"/>
      <c r="AE117" s="25"/>
      <c r="AF117" s="25"/>
      <c r="AG117" s="25"/>
      <c r="AH117" s="25"/>
      <c r="AI117" s="25"/>
      <c r="AJ117" s="25"/>
      <c r="AK117" s="25"/>
      <c r="AL117" s="25"/>
      <c r="AM117" s="25"/>
    </row>
    <row r="118" spans="1:39" s="26" customFormat="1" ht="27" customHeight="1">
      <c r="A118" s="1834"/>
      <c r="B118" s="1835"/>
      <c r="C118" s="1835"/>
      <c r="D118" s="1835"/>
      <c r="E118" s="1835"/>
      <c r="F118" s="1836"/>
      <c r="G118" s="1836"/>
      <c r="H118" s="1836"/>
      <c r="I118" s="1836"/>
      <c r="J118" s="1836"/>
      <c r="K118" s="1836"/>
      <c r="L118" s="1836"/>
      <c r="M118" s="1836"/>
      <c r="N118" s="1837"/>
      <c r="O118" s="1837"/>
      <c r="P118" s="1837"/>
      <c r="Q118" s="1837"/>
      <c r="R118" s="1838"/>
      <c r="S118" s="1838"/>
      <c r="T118" s="1838"/>
      <c r="U118" s="1838"/>
      <c r="V118" s="1838"/>
      <c r="W118" s="1838"/>
      <c r="X118" s="25"/>
      <c r="Y118" s="25"/>
      <c r="Z118" s="25"/>
      <c r="AA118" s="25"/>
      <c r="AB118" s="25"/>
      <c r="AC118" s="25"/>
      <c r="AD118" s="25"/>
      <c r="AE118" s="25"/>
      <c r="AF118" s="25"/>
      <c r="AG118" s="25"/>
      <c r="AH118" s="25"/>
      <c r="AI118" s="25"/>
      <c r="AJ118" s="25"/>
      <c r="AK118" s="25"/>
      <c r="AL118" s="25"/>
      <c r="AM118" s="25"/>
    </row>
    <row r="119" spans="1:39" s="26" customFormat="1" ht="15.75" customHeight="1">
      <c r="A119" s="1834"/>
      <c r="B119" s="1835"/>
      <c r="C119" s="1835"/>
      <c r="D119" s="1835"/>
      <c r="E119" s="1835"/>
      <c r="F119" s="1836"/>
      <c r="G119" s="1836"/>
      <c r="H119" s="1836"/>
      <c r="I119" s="1836"/>
      <c r="J119" s="1836"/>
      <c r="K119" s="1836"/>
      <c r="L119" s="1836"/>
      <c r="M119" s="1836"/>
      <c r="N119" s="1837"/>
      <c r="O119" s="1837"/>
      <c r="P119" s="1837"/>
      <c r="Q119" s="1837"/>
      <c r="R119" s="1838"/>
      <c r="S119" s="1838"/>
      <c r="T119" s="1838"/>
      <c r="U119" s="1838"/>
      <c r="V119" s="1838"/>
      <c r="W119" s="1838"/>
      <c r="X119" s="25"/>
      <c r="Y119" s="25"/>
      <c r="Z119" s="25"/>
      <c r="AA119" s="25"/>
      <c r="AB119" s="25"/>
      <c r="AC119" s="25"/>
      <c r="AD119" s="25"/>
      <c r="AE119" s="25"/>
      <c r="AF119" s="25"/>
      <c r="AG119" s="25"/>
      <c r="AH119" s="25"/>
      <c r="AI119" s="25"/>
      <c r="AJ119" s="25"/>
      <c r="AK119" s="25"/>
      <c r="AL119" s="25"/>
      <c r="AM119" s="25"/>
    </row>
    <row r="120" spans="1:39" s="26" customFormat="1" ht="15.75" customHeight="1">
      <c r="A120" s="1834"/>
      <c r="B120" s="1835"/>
      <c r="C120" s="1835"/>
      <c r="D120" s="1835"/>
      <c r="E120" s="1835"/>
      <c r="F120" s="1836"/>
      <c r="G120" s="1836"/>
      <c r="H120" s="1836"/>
      <c r="I120" s="1836"/>
      <c r="J120" s="1836"/>
      <c r="K120" s="1836"/>
      <c r="L120" s="1836"/>
      <c r="M120" s="1836"/>
      <c r="N120" s="1837"/>
      <c r="O120" s="1837"/>
      <c r="P120" s="1837"/>
      <c r="Q120" s="1837"/>
      <c r="R120" s="1838"/>
      <c r="S120" s="1838"/>
      <c r="T120" s="1838"/>
      <c r="U120" s="1838"/>
      <c r="V120" s="1838"/>
      <c r="W120" s="1838"/>
      <c r="X120" s="25"/>
      <c r="Y120" s="25"/>
      <c r="Z120" s="25"/>
      <c r="AA120" s="25"/>
      <c r="AB120" s="25"/>
      <c r="AC120" s="25"/>
      <c r="AD120" s="25"/>
      <c r="AE120" s="25"/>
      <c r="AF120" s="25"/>
      <c r="AG120" s="25"/>
      <c r="AH120" s="25"/>
      <c r="AI120" s="25"/>
      <c r="AJ120" s="25"/>
      <c r="AK120" s="25"/>
      <c r="AL120" s="25"/>
      <c r="AM120" s="25"/>
    </row>
    <row r="121" spans="1:39" s="26" customFormat="1" ht="15.75" customHeight="1">
      <c r="A121" s="1834"/>
      <c r="B121" s="1835"/>
      <c r="C121" s="1835"/>
      <c r="D121" s="1835"/>
      <c r="E121" s="1835"/>
      <c r="F121" s="1836"/>
      <c r="G121" s="1836"/>
      <c r="H121" s="1836"/>
      <c r="I121" s="1836"/>
      <c r="J121" s="1836"/>
      <c r="K121" s="1836"/>
      <c r="L121" s="1836"/>
      <c r="M121" s="1836"/>
      <c r="N121" s="1837"/>
      <c r="O121" s="1837"/>
      <c r="P121" s="1837"/>
      <c r="Q121" s="1837"/>
      <c r="R121" s="1838"/>
      <c r="S121" s="1838"/>
      <c r="T121" s="1838"/>
      <c r="U121" s="1838"/>
      <c r="V121" s="1838"/>
      <c r="W121" s="1838"/>
      <c r="X121" s="25"/>
      <c r="Y121" s="25"/>
      <c r="Z121" s="25"/>
      <c r="AA121" s="25"/>
      <c r="AB121" s="25"/>
      <c r="AC121" s="25"/>
      <c r="AD121" s="25"/>
      <c r="AE121" s="25"/>
      <c r="AF121" s="25"/>
      <c r="AG121" s="25"/>
      <c r="AH121" s="25"/>
      <c r="AI121" s="25"/>
      <c r="AJ121" s="25"/>
      <c r="AK121" s="25"/>
      <c r="AL121" s="25"/>
      <c r="AM121" s="25"/>
    </row>
    <row r="122" spans="1:39" s="26" customFormat="1" ht="15.75" customHeight="1">
      <c r="A122" s="1834"/>
      <c r="B122" s="1835"/>
      <c r="C122" s="1835"/>
      <c r="D122" s="1835"/>
      <c r="E122" s="1835"/>
      <c r="F122" s="1836"/>
      <c r="G122" s="1836"/>
      <c r="H122" s="1836"/>
      <c r="I122" s="1836"/>
      <c r="J122" s="1836"/>
      <c r="K122" s="1836"/>
      <c r="L122" s="1836"/>
      <c r="M122" s="1836"/>
      <c r="N122" s="1837"/>
      <c r="O122" s="1837"/>
      <c r="P122" s="1837"/>
      <c r="Q122" s="1837"/>
      <c r="R122" s="1838"/>
      <c r="S122" s="1838"/>
      <c r="T122" s="1838"/>
      <c r="U122" s="1838"/>
      <c r="V122" s="1838"/>
      <c r="W122" s="1838"/>
      <c r="X122" s="25"/>
      <c r="Y122" s="25"/>
      <c r="Z122" s="25"/>
      <c r="AA122" s="25"/>
      <c r="AB122" s="25"/>
      <c r="AC122" s="25"/>
      <c r="AD122" s="25"/>
      <c r="AE122" s="25"/>
      <c r="AF122" s="25"/>
      <c r="AG122" s="25"/>
      <c r="AH122" s="25"/>
      <c r="AI122" s="25"/>
      <c r="AJ122" s="25"/>
      <c r="AK122" s="25"/>
      <c r="AL122" s="25"/>
      <c r="AM122" s="25"/>
    </row>
    <row r="123" spans="1:39" s="26" customFormat="1" ht="15.75" customHeight="1">
      <c r="A123" s="1834"/>
      <c r="B123" s="1835"/>
      <c r="C123" s="1835"/>
      <c r="D123" s="1835"/>
      <c r="E123" s="1835"/>
      <c r="F123" s="1836"/>
      <c r="G123" s="1836"/>
      <c r="H123" s="1836"/>
      <c r="I123" s="1836"/>
      <c r="J123" s="1836"/>
      <c r="K123" s="1836"/>
      <c r="L123" s="1836"/>
      <c r="M123" s="1836"/>
      <c r="N123" s="1837"/>
      <c r="O123" s="1837"/>
      <c r="P123" s="1837"/>
      <c r="Q123" s="1837"/>
      <c r="R123" s="1838"/>
      <c r="S123" s="1838"/>
      <c r="T123" s="1838"/>
      <c r="U123" s="1838"/>
      <c r="V123" s="1838"/>
      <c r="W123" s="1838"/>
      <c r="X123" s="25"/>
      <c r="Y123" s="25"/>
      <c r="Z123" s="25"/>
      <c r="AA123" s="25"/>
      <c r="AB123" s="25"/>
      <c r="AC123" s="25"/>
      <c r="AD123" s="25"/>
      <c r="AE123" s="25"/>
      <c r="AF123" s="25"/>
      <c r="AG123" s="25"/>
      <c r="AH123" s="25"/>
      <c r="AI123" s="25"/>
      <c r="AJ123" s="25"/>
      <c r="AK123" s="25"/>
      <c r="AL123" s="25"/>
      <c r="AM123" s="25"/>
    </row>
    <row r="124" spans="1:39" s="26" customFormat="1" ht="15.75" customHeight="1">
      <c r="A124" s="1834"/>
      <c r="B124" s="1835"/>
      <c r="C124" s="202"/>
      <c r="D124" s="202"/>
      <c r="E124" s="202"/>
      <c r="F124" s="258"/>
      <c r="G124" s="259"/>
      <c r="H124" s="259"/>
      <c r="I124" s="259"/>
      <c r="J124" s="259"/>
      <c r="K124" s="259"/>
      <c r="L124" s="259"/>
      <c r="M124" s="259"/>
      <c r="N124" s="1837"/>
      <c r="O124" s="1837"/>
      <c r="P124" s="1837"/>
      <c r="Q124" s="1837"/>
      <c r="R124" s="1838"/>
      <c r="S124" s="1838"/>
      <c r="T124" s="1838"/>
      <c r="U124" s="1838"/>
      <c r="V124" s="1838"/>
      <c r="W124" s="1838"/>
      <c r="X124" s="25"/>
      <c r="Y124" s="25"/>
      <c r="Z124" s="25"/>
      <c r="AA124" s="25"/>
      <c r="AB124" s="25"/>
      <c r="AC124" s="25"/>
      <c r="AD124" s="25"/>
      <c r="AE124" s="25"/>
      <c r="AF124" s="25"/>
      <c r="AG124" s="25"/>
      <c r="AH124" s="25"/>
      <c r="AI124" s="25"/>
      <c r="AJ124" s="25"/>
      <c r="AK124" s="25"/>
      <c r="AL124" s="25"/>
      <c r="AM124" s="25"/>
    </row>
    <row r="125" spans="1:39" s="26" customFormat="1" ht="15.75" customHeight="1" thickBot="1">
      <c r="A125" s="1834"/>
      <c r="B125" s="1835"/>
      <c r="C125" s="202"/>
      <c r="D125" s="202"/>
      <c r="E125" s="202"/>
      <c r="F125" s="347" t="s">
        <v>18</v>
      </c>
      <c r="G125" s="348"/>
      <c r="H125" s="348"/>
      <c r="I125" s="348"/>
      <c r="J125" s="348"/>
      <c r="K125" s="348"/>
      <c r="L125" s="348"/>
      <c r="M125" s="348"/>
      <c r="N125" s="1837"/>
      <c r="O125" s="1837"/>
      <c r="P125" s="1837"/>
      <c r="Q125" s="1837"/>
      <c r="R125" s="1838"/>
      <c r="S125" s="1838"/>
      <c r="T125" s="1838"/>
      <c r="U125" s="1838"/>
      <c r="V125" s="1838"/>
      <c r="W125" s="1838"/>
      <c r="X125" s="25"/>
      <c r="Y125" s="25"/>
      <c r="Z125" s="25"/>
      <c r="AA125" s="25"/>
      <c r="AB125" s="25"/>
      <c r="AC125" s="25"/>
      <c r="AD125" s="25"/>
      <c r="AE125" s="25"/>
      <c r="AF125" s="25"/>
      <c r="AG125" s="25"/>
      <c r="AH125" s="25"/>
      <c r="AI125" s="25"/>
      <c r="AJ125" s="25"/>
      <c r="AK125" s="25"/>
      <c r="AL125" s="25"/>
      <c r="AM125" s="25"/>
    </row>
    <row r="126" spans="1:39" ht="38.25" customHeight="1" thickBot="1">
      <c r="A126" s="1839"/>
      <c r="B126" s="1839"/>
      <c r="C126" s="301" t="s">
        <v>19</v>
      </c>
      <c r="D126" s="302"/>
      <c r="E126" s="302"/>
      <c r="F126" s="302"/>
      <c r="G126" s="303"/>
      <c r="H126" s="334" t="s">
        <v>726</v>
      </c>
      <c r="I126" s="335"/>
      <c r="J126" s="335"/>
      <c r="K126" s="336"/>
      <c r="L126" s="5"/>
      <c r="M126" s="5"/>
      <c r="N126" s="1839"/>
      <c r="O126" s="1840"/>
      <c r="P126" s="1839"/>
      <c r="Q126" s="1839"/>
      <c r="R126" s="1718"/>
      <c r="S126" s="1718"/>
      <c r="T126" s="1718"/>
      <c r="U126" s="1718"/>
      <c r="V126" s="1718"/>
      <c r="W126" s="1718"/>
    </row>
    <row r="127" spans="1:39" ht="14.1" customHeight="1" thickBot="1">
      <c r="A127" s="1839"/>
      <c r="B127" s="1839"/>
      <c r="C127" s="295" t="s">
        <v>20</v>
      </c>
      <c r="D127" s="296"/>
      <c r="E127" s="296"/>
      <c r="F127" s="296"/>
      <c r="G127" s="297"/>
      <c r="H127" s="298">
        <f>H128+H129+H130+H131+H132</f>
        <v>3138172</v>
      </c>
      <c r="I127" s="299"/>
      <c r="J127" s="299"/>
      <c r="K127" s="300"/>
      <c r="L127" s="5"/>
      <c r="M127" s="5"/>
      <c r="N127" s="1839"/>
      <c r="O127" s="1840"/>
      <c r="P127" s="1839"/>
      <c r="Q127" s="1839"/>
      <c r="R127" s="1718"/>
      <c r="S127" s="1718"/>
      <c r="T127" s="1718"/>
      <c r="U127" s="1718"/>
      <c r="V127" s="1718"/>
      <c r="W127" s="1718"/>
    </row>
    <row r="128" spans="1:39" ht="14.1" customHeight="1">
      <c r="A128" s="1839"/>
      <c r="B128" s="1839"/>
      <c r="C128" s="349" t="s">
        <v>151</v>
      </c>
      <c r="D128" s="350"/>
      <c r="E128" s="350"/>
      <c r="F128" s="350"/>
      <c r="G128" s="351"/>
      <c r="H128" s="352">
        <v>3037054</v>
      </c>
      <c r="I128" s="353"/>
      <c r="J128" s="353"/>
      <c r="K128" s="354"/>
      <c r="L128" s="5"/>
      <c r="M128" s="5"/>
      <c r="N128" s="1839"/>
      <c r="O128" s="1840"/>
      <c r="P128" s="1839"/>
      <c r="Q128" s="1839"/>
      <c r="R128" s="1718"/>
      <c r="S128" s="1718"/>
      <c r="T128" s="1718"/>
      <c r="U128" s="1718"/>
      <c r="V128" s="1718"/>
      <c r="W128" s="1718"/>
    </row>
    <row r="129" spans="1:23" ht="26.25" customHeight="1">
      <c r="A129" s="1839"/>
      <c r="B129" s="1839"/>
      <c r="C129" s="342" t="s">
        <v>152</v>
      </c>
      <c r="D129" s="343"/>
      <c r="E129" s="343"/>
      <c r="F129" s="343"/>
      <c r="G129" s="344"/>
      <c r="H129" s="345">
        <v>0</v>
      </c>
      <c r="I129" s="293"/>
      <c r="J129" s="293"/>
      <c r="K129" s="294"/>
      <c r="L129" s="5"/>
      <c r="M129" s="5"/>
      <c r="N129" s="1839"/>
      <c r="O129" s="1840"/>
      <c r="P129" s="1839"/>
      <c r="Q129" s="1839"/>
      <c r="R129" s="1718"/>
      <c r="S129" s="1718"/>
      <c r="T129" s="1718"/>
      <c r="U129" s="1718"/>
      <c r="V129" s="1718"/>
      <c r="W129" s="1718"/>
    </row>
    <row r="130" spans="1:23" ht="14.1" customHeight="1">
      <c r="A130" s="1839"/>
      <c r="B130" s="1839"/>
      <c r="C130" s="328" t="s">
        <v>196</v>
      </c>
      <c r="D130" s="329"/>
      <c r="E130" s="329"/>
      <c r="F130" s="329"/>
      <c r="G130" s="346"/>
      <c r="H130" s="345">
        <v>0</v>
      </c>
      <c r="I130" s="293"/>
      <c r="J130" s="293"/>
      <c r="K130" s="294"/>
      <c r="L130" s="5"/>
      <c r="M130" s="5"/>
      <c r="N130" s="1839"/>
      <c r="O130" s="1840"/>
      <c r="P130" s="1839"/>
      <c r="Q130" s="1839"/>
      <c r="R130" s="1718"/>
      <c r="S130" s="1718"/>
      <c r="T130" s="1718"/>
      <c r="U130" s="1718"/>
      <c r="V130" s="1718"/>
      <c r="W130" s="1718"/>
    </row>
    <row r="131" spans="1:23" ht="14.1" customHeight="1">
      <c r="A131" s="1839"/>
      <c r="B131" s="1839"/>
      <c r="C131" s="328" t="s">
        <v>153</v>
      </c>
      <c r="D131" s="329"/>
      <c r="E131" s="329"/>
      <c r="F131" s="329"/>
      <c r="G131" s="346"/>
      <c r="H131" s="345">
        <v>0</v>
      </c>
      <c r="I131" s="293"/>
      <c r="J131" s="293"/>
      <c r="K131" s="294"/>
      <c r="L131" s="5"/>
      <c r="M131" s="5"/>
      <c r="N131" s="1839"/>
      <c r="O131" s="1840"/>
      <c r="P131" s="1839"/>
      <c r="Q131" s="1839"/>
      <c r="R131" s="1718"/>
      <c r="S131" s="1718"/>
      <c r="T131" s="1718"/>
      <c r="U131" s="1718"/>
      <c r="V131" s="1718"/>
      <c r="W131" s="1718"/>
    </row>
    <row r="132" spans="1:23" ht="12.75" customHeight="1" thickBot="1">
      <c r="A132" s="1839"/>
      <c r="B132" s="1839"/>
      <c r="C132" s="342" t="s">
        <v>154</v>
      </c>
      <c r="D132" s="343"/>
      <c r="E132" s="343"/>
      <c r="F132" s="343"/>
      <c r="G132" s="344"/>
      <c r="H132" s="345">
        <v>101118</v>
      </c>
      <c r="I132" s="293"/>
      <c r="J132" s="293"/>
      <c r="K132" s="294"/>
      <c r="L132" s="5"/>
      <c r="M132" s="5"/>
      <c r="N132" s="1839"/>
      <c r="O132" s="1840"/>
      <c r="P132" s="1839"/>
      <c r="Q132" s="1839"/>
      <c r="R132" s="1718"/>
      <c r="S132" s="1718"/>
      <c r="T132" s="1718"/>
      <c r="U132" s="1718"/>
      <c r="V132" s="1718"/>
      <c r="W132" s="1718"/>
    </row>
    <row r="133" spans="1:23" ht="14.1" customHeight="1" thickBot="1">
      <c r="A133" s="1839"/>
      <c r="B133" s="1839"/>
      <c r="C133" s="295" t="s">
        <v>21</v>
      </c>
      <c r="D133" s="296"/>
      <c r="E133" s="296"/>
      <c r="F133" s="296"/>
      <c r="G133" s="297"/>
      <c r="H133" s="298">
        <f>H134+H135+H136+H137+H138</f>
        <v>0</v>
      </c>
      <c r="I133" s="299"/>
      <c r="J133" s="299"/>
      <c r="K133" s="300"/>
      <c r="L133" s="5"/>
      <c r="M133" s="5"/>
      <c r="N133" s="1839"/>
      <c r="O133" s="1840"/>
      <c r="P133" s="1839"/>
      <c r="Q133" s="1839"/>
      <c r="R133" s="1718"/>
      <c r="S133" s="1718"/>
      <c r="T133" s="1718"/>
      <c r="U133" s="1718"/>
      <c r="V133" s="1718"/>
      <c r="W133" s="1718"/>
    </row>
    <row r="134" spans="1:23" ht="14.1" customHeight="1">
      <c r="A134" s="1839"/>
      <c r="B134" s="1839"/>
      <c r="C134" s="331" t="s">
        <v>155</v>
      </c>
      <c r="D134" s="332"/>
      <c r="E134" s="332"/>
      <c r="F134" s="332"/>
      <c r="G134" s="333"/>
      <c r="H134" s="340">
        <v>0</v>
      </c>
      <c r="I134" s="340"/>
      <c r="J134" s="340"/>
      <c r="K134" s="341"/>
      <c r="L134" s="5"/>
      <c r="M134" s="5"/>
      <c r="N134" s="1839"/>
      <c r="O134" s="1840"/>
      <c r="P134" s="1839"/>
      <c r="Q134" s="1839"/>
      <c r="R134" s="1718"/>
      <c r="S134" s="1718"/>
      <c r="T134" s="1718"/>
      <c r="U134" s="1718"/>
      <c r="V134" s="1718"/>
      <c r="W134" s="1718"/>
    </row>
    <row r="135" spans="1:23" ht="14.1" customHeight="1">
      <c r="A135" s="1839"/>
      <c r="B135" s="1839"/>
      <c r="C135" s="406" t="s">
        <v>156</v>
      </c>
      <c r="D135" s="407"/>
      <c r="E135" s="407"/>
      <c r="F135" s="407"/>
      <c r="G135" s="408"/>
      <c r="H135" s="293">
        <v>0</v>
      </c>
      <c r="I135" s="293"/>
      <c r="J135" s="293"/>
      <c r="K135" s="294"/>
      <c r="L135" s="5"/>
      <c r="M135" s="5"/>
      <c r="N135" s="1839"/>
      <c r="O135" s="1840"/>
      <c r="P135" s="1839"/>
      <c r="Q135" s="1839"/>
      <c r="R135" s="1718"/>
      <c r="S135" s="1718"/>
      <c r="T135" s="1718"/>
      <c r="U135" s="1718"/>
      <c r="V135" s="1718"/>
      <c r="W135" s="1718"/>
    </row>
    <row r="136" spans="1:23" ht="14.1" customHeight="1">
      <c r="A136" s="1839"/>
      <c r="B136" s="1839"/>
      <c r="C136" s="337" t="s">
        <v>157</v>
      </c>
      <c r="D136" s="338"/>
      <c r="E136" s="338"/>
      <c r="F136" s="338"/>
      <c r="G136" s="339"/>
      <c r="H136" s="293">
        <v>0</v>
      </c>
      <c r="I136" s="293"/>
      <c r="J136" s="293"/>
      <c r="K136" s="294"/>
      <c r="L136" s="5"/>
      <c r="M136" s="5"/>
      <c r="N136" s="1839"/>
      <c r="O136" s="1840"/>
      <c r="P136" s="1839"/>
      <c r="Q136" s="1839"/>
      <c r="R136" s="1718"/>
      <c r="S136" s="1718"/>
      <c r="T136" s="1718"/>
      <c r="U136" s="1718"/>
      <c r="V136" s="1718"/>
      <c r="W136" s="1718"/>
    </row>
    <row r="137" spans="1:23" ht="14.1" customHeight="1">
      <c r="A137" s="1839"/>
      <c r="B137" s="1839"/>
      <c r="C137" s="355" t="s">
        <v>158</v>
      </c>
      <c r="D137" s="356"/>
      <c r="E137" s="356"/>
      <c r="F137" s="356"/>
      <c r="G137" s="357"/>
      <c r="H137" s="293">
        <v>0</v>
      </c>
      <c r="I137" s="293"/>
      <c r="J137" s="293"/>
      <c r="K137" s="294"/>
      <c r="L137" s="5"/>
      <c r="M137" s="5"/>
      <c r="N137" s="1839"/>
      <c r="O137" s="1840"/>
      <c r="P137" s="1839"/>
      <c r="Q137" s="1839"/>
      <c r="R137" s="1718"/>
      <c r="S137" s="1718"/>
      <c r="T137" s="1718"/>
      <c r="U137" s="1718"/>
      <c r="V137" s="1718"/>
      <c r="W137" s="1718"/>
    </row>
    <row r="138" spans="1:23" ht="14.1" customHeight="1" thickBot="1">
      <c r="A138" s="1839"/>
      <c r="B138" s="1839"/>
      <c r="C138" s="328" t="s">
        <v>159</v>
      </c>
      <c r="D138" s="329"/>
      <c r="E138" s="329"/>
      <c r="F138" s="329"/>
      <c r="G138" s="330"/>
      <c r="H138" s="293">
        <v>0</v>
      </c>
      <c r="I138" s="293"/>
      <c r="J138" s="293"/>
      <c r="K138" s="294"/>
      <c r="L138" s="5"/>
      <c r="M138" s="5"/>
      <c r="N138" s="1839"/>
      <c r="O138" s="1840"/>
      <c r="P138" s="1839"/>
      <c r="Q138" s="1839"/>
      <c r="R138" s="1718"/>
      <c r="S138" s="1718"/>
      <c r="T138" s="1718"/>
      <c r="U138" s="1718"/>
      <c r="V138" s="1718"/>
      <c r="W138" s="1718"/>
    </row>
    <row r="139" spans="1:23" ht="14.1" customHeight="1" thickBot="1">
      <c r="A139" s="1839"/>
      <c r="B139" s="1839"/>
      <c r="C139" s="323" t="s">
        <v>22</v>
      </c>
      <c r="D139" s="324"/>
      <c r="E139" s="324"/>
      <c r="F139" s="324"/>
      <c r="G139" s="325"/>
      <c r="H139" s="326">
        <f>H133+H127</f>
        <v>3138172</v>
      </c>
      <c r="I139" s="326"/>
      <c r="J139" s="326"/>
      <c r="K139" s="327"/>
      <c r="N139" s="1839"/>
      <c r="O139" s="1840"/>
      <c r="P139" s="1839"/>
      <c r="Q139" s="1839"/>
      <c r="R139" s="1718"/>
      <c r="S139" s="1718"/>
      <c r="T139" s="1718"/>
      <c r="U139" s="1718"/>
      <c r="V139" s="1718"/>
      <c r="W139" s="1718"/>
    </row>
    <row r="140" spans="1:23" ht="14.25" customHeight="1"/>
  </sheetData>
  <mergeCells count="272">
    <mergeCell ref="C139:G139"/>
    <mergeCell ref="H139:K139"/>
    <mergeCell ref="C136:G136"/>
    <mergeCell ref="H136:K136"/>
    <mergeCell ref="C137:G137"/>
    <mergeCell ref="H137:K137"/>
    <mergeCell ref="C138:G138"/>
    <mergeCell ref="H138:K138"/>
    <mergeCell ref="C133:G133"/>
    <mergeCell ref="H133:K133"/>
    <mergeCell ref="C134:G134"/>
    <mergeCell ref="H134:K134"/>
    <mergeCell ref="C135:G135"/>
    <mergeCell ref="H135:K135"/>
    <mergeCell ref="C130:G130"/>
    <mergeCell ref="H130:K130"/>
    <mergeCell ref="C131:G131"/>
    <mergeCell ref="H131:K131"/>
    <mergeCell ref="C132:G132"/>
    <mergeCell ref="H132:K132"/>
    <mergeCell ref="C127:G127"/>
    <mergeCell ref="H127:K127"/>
    <mergeCell ref="C128:G128"/>
    <mergeCell ref="H128:K128"/>
    <mergeCell ref="C129:G129"/>
    <mergeCell ref="H129:K129"/>
    <mergeCell ref="C111:G111"/>
    <mergeCell ref="B112:G112"/>
    <mergeCell ref="B113:G113"/>
    <mergeCell ref="N113:Q113"/>
    <mergeCell ref="F125:M125"/>
    <mergeCell ref="C126:G126"/>
    <mergeCell ref="H126:K126"/>
    <mergeCell ref="A108:A110"/>
    <mergeCell ref="B108:B110"/>
    <mergeCell ref="C108:C110"/>
    <mergeCell ref="D108:D110"/>
    <mergeCell ref="E108:E110"/>
    <mergeCell ref="N108:N110"/>
    <mergeCell ref="N103:N104"/>
    <mergeCell ref="A106:A107"/>
    <mergeCell ref="B106:B107"/>
    <mergeCell ref="C106:C107"/>
    <mergeCell ref="D106:D107"/>
    <mergeCell ref="E106:E107"/>
    <mergeCell ref="F106:F107"/>
    <mergeCell ref="N106:N107"/>
    <mergeCell ref="A103:A105"/>
    <mergeCell ref="B103:B105"/>
    <mergeCell ref="C103:C105"/>
    <mergeCell ref="D103:D105"/>
    <mergeCell ref="E103:E105"/>
    <mergeCell ref="F103:F105"/>
    <mergeCell ref="P98:P99"/>
    <mergeCell ref="Q98:Q99"/>
    <mergeCell ref="A100:A102"/>
    <mergeCell ref="B100:B102"/>
    <mergeCell ref="C100:C102"/>
    <mergeCell ref="D100:D102"/>
    <mergeCell ref="E100:E102"/>
    <mergeCell ref="F100:F102"/>
    <mergeCell ref="P93:P95"/>
    <mergeCell ref="Q93:Q95"/>
    <mergeCell ref="A96:A99"/>
    <mergeCell ref="B96:B99"/>
    <mergeCell ref="C96:C99"/>
    <mergeCell ref="D96:D99"/>
    <mergeCell ref="E96:E99"/>
    <mergeCell ref="F96:F99"/>
    <mergeCell ref="N98:N99"/>
    <mergeCell ref="O98:O99"/>
    <mergeCell ref="N89:N90"/>
    <mergeCell ref="C91:G91"/>
    <mergeCell ref="C92:Q92"/>
    <mergeCell ref="A93:A95"/>
    <mergeCell ref="B93:B95"/>
    <mergeCell ref="C93:C95"/>
    <mergeCell ref="D93:D95"/>
    <mergeCell ref="E93:E95"/>
    <mergeCell ref="F93:F95"/>
    <mergeCell ref="O93:O95"/>
    <mergeCell ref="A89:A90"/>
    <mergeCell ref="B89:B90"/>
    <mergeCell ref="C89:C90"/>
    <mergeCell ref="D89:D90"/>
    <mergeCell ref="E89:E90"/>
    <mergeCell ref="F89:F90"/>
    <mergeCell ref="N83:N84"/>
    <mergeCell ref="A86:A88"/>
    <mergeCell ref="B86:B88"/>
    <mergeCell ref="C86:C88"/>
    <mergeCell ref="D86:D88"/>
    <mergeCell ref="E86:E88"/>
    <mergeCell ref="F86:F88"/>
    <mergeCell ref="N81:N82"/>
    <mergeCell ref="O81:O82"/>
    <mergeCell ref="P81:P82"/>
    <mergeCell ref="Q81:Q82"/>
    <mergeCell ref="A83:A85"/>
    <mergeCell ref="B83:B85"/>
    <mergeCell ref="C83:C85"/>
    <mergeCell ref="D83:D85"/>
    <mergeCell ref="E83:E85"/>
    <mergeCell ref="F83:F85"/>
    <mergeCell ref="N74:N75"/>
    <mergeCell ref="C77:G77"/>
    <mergeCell ref="C78:Q78"/>
    <mergeCell ref="A79:A82"/>
    <mergeCell ref="B79:B82"/>
    <mergeCell ref="C79:C82"/>
    <mergeCell ref="D79:D82"/>
    <mergeCell ref="E79:E82"/>
    <mergeCell ref="F79:F82"/>
    <mergeCell ref="N79:N80"/>
    <mergeCell ref="A74:A76"/>
    <mergeCell ref="B74:B76"/>
    <mergeCell ref="C74:C76"/>
    <mergeCell ref="D74:D76"/>
    <mergeCell ref="E74:E76"/>
    <mergeCell ref="F74:F76"/>
    <mergeCell ref="N70:N71"/>
    <mergeCell ref="A72:A73"/>
    <mergeCell ref="B72:B73"/>
    <mergeCell ref="C72:C73"/>
    <mergeCell ref="D72:D73"/>
    <mergeCell ref="E72:E73"/>
    <mergeCell ref="F72:F73"/>
    <mergeCell ref="A70:A71"/>
    <mergeCell ref="B70:B71"/>
    <mergeCell ref="C70:C71"/>
    <mergeCell ref="D70:D71"/>
    <mergeCell ref="E70:E71"/>
    <mergeCell ref="F70:F71"/>
    <mergeCell ref="N62:N63"/>
    <mergeCell ref="C65:G65"/>
    <mergeCell ref="C66:Q66"/>
    <mergeCell ref="A67:A69"/>
    <mergeCell ref="B67:B69"/>
    <mergeCell ref="C67:C69"/>
    <mergeCell ref="D67:D69"/>
    <mergeCell ref="E67:E69"/>
    <mergeCell ref="F67:F69"/>
    <mergeCell ref="A62:A64"/>
    <mergeCell ref="B62:B64"/>
    <mergeCell ref="C62:C64"/>
    <mergeCell ref="D62:D64"/>
    <mergeCell ref="E62:E64"/>
    <mergeCell ref="F62:F64"/>
    <mergeCell ref="A60:A61"/>
    <mergeCell ref="B60:B61"/>
    <mergeCell ref="C60:C61"/>
    <mergeCell ref="D60:D61"/>
    <mergeCell ref="E60:E61"/>
    <mergeCell ref="F60:F61"/>
    <mergeCell ref="A57:A59"/>
    <mergeCell ref="B57:B59"/>
    <mergeCell ref="C57:C59"/>
    <mergeCell ref="D57:D59"/>
    <mergeCell ref="E57:E59"/>
    <mergeCell ref="F57:F59"/>
    <mergeCell ref="A55:A56"/>
    <mergeCell ref="B55:B56"/>
    <mergeCell ref="C55:C56"/>
    <mergeCell ref="D55:D56"/>
    <mergeCell ref="E55:E56"/>
    <mergeCell ref="F55:F56"/>
    <mergeCell ref="N50:N51"/>
    <mergeCell ref="O50:O51"/>
    <mergeCell ref="P50:P51"/>
    <mergeCell ref="Q50:Q51"/>
    <mergeCell ref="A52:A54"/>
    <mergeCell ref="B52:B54"/>
    <mergeCell ref="C52:C54"/>
    <mergeCell ref="D52:D54"/>
    <mergeCell ref="E52:E54"/>
    <mergeCell ref="F52:F54"/>
    <mergeCell ref="A49:A51"/>
    <mergeCell ref="B49:B51"/>
    <mergeCell ref="C49:C51"/>
    <mergeCell ref="D49:D51"/>
    <mergeCell ref="E49:E51"/>
    <mergeCell ref="F49:F51"/>
    <mergeCell ref="N41:N42"/>
    <mergeCell ref="C43:G43"/>
    <mergeCell ref="C44:Q44"/>
    <mergeCell ref="A45:A48"/>
    <mergeCell ref="B45:B48"/>
    <mergeCell ref="C45:C48"/>
    <mergeCell ref="D45:D48"/>
    <mergeCell ref="E45:E48"/>
    <mergeCell ref="F45:F48"/>
    <mergeCell ref="A41:A42"/>
    <mergeCell ref="B41:B42"/>
    <mergeCell ref="C41:C42"/>
    <mergeCell ref="D41:D42"/>
    <mergeCell ref="E41:E42"/>
    <mergeCell ref="F41:F42"/>
    <mergeCell ref="N35:N36"/>
    <mergeCell ref="A39:A40"/>
    <mergeCell ref="B39:B40"/>
    <mergeCell ref="C39:C40"/>
    <mergeCell ref="D39:D40"/>
    <mergeCell ref="E39:E40"/>
    <mergeCell ref="F39:F40"/>
    <mergeCell ref="A35:A38"/>
    <mergeCell ref="B35:B38"/>
    <mergeCell ref="C35:C38"/>
    <mergeCell ref="D35:D38"/>
    <mergeCell ref="E35:E38"/>
    <mergeCell ref="F35:F38"/>
    <mergeCell ref="A33:A34"/>
    <mergeCell ref="B33:B34"/>
    <mergeCell ref="C33:C34"/>
    <mergeCell ref="D33:D34"/>
    <mergeCell ref="E33:E34"/>
    <mergeCell ref="F33:F34"/>
    <mergeCell ref="A29:A32"/>
    <mergeCell ref="B29:B32"/>
    <mergeCell ref="C29:C32"/>
    <mergeCell ref="D29:D32"/>
    <mergeCell ref="E29:E32"/>
    <mergeCell ref="F29:F32"/>
    <mergeCell ref="A25:A28"/>
    <mergeCell ref="B25:B28"/>
    <mergeCell ref="C25:C28"/>
    <mergeCell ref="D25:D28"/>
    <mergeCell ref="E25:E28"/>
    <mergeCell ref="F25:F28"/>
    <mergeCell ref="A22:A24"/>
    <mergeCell ref="B22:B24"/>
    <mergeCell ref="C22:C24"/>
    <mergeCell ref="D22:D24"/>
    <mergeCell ref="E22:E24"/>
    <mergeCell ref="F22:F24"/>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AM84"/>
  <sheetViews>
    <sheetView zoomScaleNormal="100" workbookViewId="0">
      <selection activeCell="L1" sqref="L1:Q1"/>
    </sheetView>
  </sheetViews>
  <sheetFormatPr defaultRowHeight="11.25"/>
  <cols>
    <col min="1" max="1" width="2.7109375" style="1" customWidth="1"/>
    <col min="2" max="3" width="2.5703125" style="1" customWidth="1"/>
    <col min="4" max="4" width="20.85546875" style="1" customWidth="1"/>
    <col min="5" max="5" width="7.85546875" style="2" customWidth="1"/>
    <col min="6" max="6" width="4.42578125" style="1" customWidth="1"/>
    <col min="7" max="7" width="6.5703125" style="3" customWidth="1"/>
    <col min="8" max="8" width="8.5703125" style="1" customWidth="1"/>
    <col min="9" max="9" width="4.85546875" style="1" customWidth="1"/>
    <col min="10" max="10" width="8.28515625" style="1" customWidth="1"/>
    <col min="11" max="11" width="7.7109375" style="1" customWidth="1"/>
    <col min="12" max="12" width="8.42578125" style="1" customWidth="1"/>
    <col min="13" max="13" width="8.7109375" style="1" customWidth="1"/>
    <col min="14" max="14" width="23.85546875" style="1" customWidth="1"/>
    <col min="15" max="15" width="5" style="4" customWidth="1"/>
    <col min="16" max="16" width="4.7109375" style="1" customWidth="1"/>
    <col min="17" max="17" width="4.85546875" style="1" customWidth="1"/>
    <col min="18" max="16384" width="9.140625" style="5"/>
  </cols>
  <sheetData>
    <row r="1" spans="1:23" ht="73.5" customHeight="1">
      <c r="L1" s="869" t="s">
        <v>248</v>
      </c>
      <c r="M1" s="870"/>
      <c r="N1" s="870"/>
      <c r="O1" s="870"/>
      <c r="P1" s="870"/>
      <c r="Q1" s="870"/>
    </row>
    <row r="2" spans="1:23" ht="13.5" customHeight="1">
      <c r="D2" s="684" t="s">
        <v>727</v>
      </c>
      <c r="L2" s="452"/>
      <c r="M2" s="453"/>
      <c r="N2" s="453"/>
      <c r="O2" s="453"/>
      <c r="P2" s="453"/>
      <c r="Q2" s="453"/>
    </row>
    <row r="3" spans="1:23" ht="12.75" customHeight="1">
      <c r="A3" s="157"/>
      <c r="B3" s="158"/>
      <c r="C3" s="158"/>
      <c r="D3" s="454" t="s">
        <v>58</v>
      </c>
      <c r="E3" s="454"/>
      <c r="F3" s="454"/>
      <c r="G3" s="454"/>
      <c r="H3" s="454"/>
      <c r="I3" s="454"/>
      <c r="J3" s="454"/>
      <c r="K3" s="454"/>
      <c r="L3" s="454"/>
      <c r="M3" s="454"/>
      <c r="N3" s="454"/>
      <c r="O3" s="454"/>
      <c r="P3" s="454"/>
      <c r="Q3" s="454"/>
      <c r="R3" s="454"/>
      <c r="S3" s="454"/>
      <c r="T3" s="454"/>
      <c r="U3" s="454"/>
      <c r="V3" s="454"/>
      <c r="W3" s="454"/>
    </row>
    <row r="4" spans="1:23" ht="3" customHeight="1" thickBot="1">
      <c r="O4" s="1301"/>
    </row>
    <row r="5" spans="1:23" ht="36.75" customHeight="1">
      <c r="A5" s="409" t="s">
        <v>0</v>
      </c>
      <c r="B5" s="412" t="s">
        <v>1</v>
      </c>
      <c r="C5" s="412" t="s">
        <v>2</v>
      </c>
      <c r="D5" s="415" t="s">
        <v>3</v>
      </c>
      <c r="E5" s="418" t="s">
        <v>4</v>
      </c>
      <c r="F5" s="380" t="s">
        <v>5</v>
      </c>
      <c r="G5" s="399" t="s">
        <v>6</v>
      </c>
      <c r="H5" s="334" t="s">
        <v>146</v>
      </c>
      <c r="I5" s="335"/>
      <c r="J5" s="335"/>
      <c r="K5" s="336"/>
      <c r="L5" s="396" t="s">
        <v>166</v>
      </c>
      <c r="M5" s="426" t="s">
        <v>167</v>
      </c>
      <c r="N5" s="429" t="s">
        <v>23</v>
      </c>
      <c r="O5" s="430"/>
      <c r="P5" s="430"/>
      <c r="Q5" s="431"/>
    </row>
    <row r="6" spans="1:23" ht="15" customHeight="1">
      <c r="A6" s="410"/>
      <c r="B6" s="413"/>
      <c r="C6" s="413"/>
      <c r="D6" s="416"/>
      <c r="E6" s="419"/>
      <c r="F6" s="381"/>
      <c r="G6" s="400"/>
      <c r="H6" s="402" t="s">
        <v>7</v>
      </c>
      <c r="I6" s="404" t="s">
        <v>8</v>
      </c>
      <c r="J6" s="404"/>
      <c r="K6" s="386" t="s">
        <v>9</v>
      </c>
      <c r="L6" s="397"/>
      <c r="M6" s="427"/>
      <c r="N6" s="392" t="s">
        <v>57</v>
      </c>
      <c r="O6" s="394" t="s">
        <v>10</v>
      </c>
      <c r="P6" s="394"/>
      <c r="Q6" s="395"/>
    </row>
    <row r="7" spans="1:23" ht="94.5" customHeight="1" thickBot="1">
      <c r="A7" s="411"/>
      <c r="B7" s="414"/>
      <c r="C7" s="414"/>
      <c r="D7" s="417"/>
      <c r="E7" s="420"/>
      <c r="F7" s="382"/>
      <c r="G7" s="401"/>
      <c r="H7" s="403"/>
      <c r="I7" s="241" t="s">
        <v>7</v>
      </c>
      <c r="J7" s="34" t="s">
        <v>11</v>
      </c>
      <c r="K7" s="387"/>
      <c r="L7" s="398"/>
      <c r="M7" s="428"/>
      <c r="N7" s="393"/>
      <c r="O7" s="7" t="s">
        <v>136</v>
      </c>
      <c r="P7" s="7" t="s">
        <v>142</v>
      </c>
      <c r="Q7" s="8" t="s">
        <v>145</v>
      </c>
    </row>
    <row r="8" spans="1:23" ht="14.25" customHeight="1" thickBot="1">
      <c r="A8" s="49" t="s">
        <v>12</v>
      </c>
      <c r="B8" s="388" t="s">
        <v>728</v>
      </c>
      <c r="C8" s="388"/>
      <c r="D8" s="388"/>
      <c r="E8" s="388"/>
      <c r="F8" s="388"/>
      <c r="G8" s="388"/>
      <c r="H8" s="388"/>
      <c r="I8" s="388"/>
      <c r="J8" s="388"/>
      <c r="K8" s="388"/>
      <c r="L8" s="388"/>
      <c r="M8" s="388"/>
      <c r="N8" s="388"/>
      <c r="O8" s="388"/>
      <c r="P8" s="388"/>
      <c r="Q8" s="389"/>
    </row>
    <row r="9" spans="1:23" ht="12.75" customHeight="1" thickBot="1">
      <c r="A9" s="21" t="s">
        <v>12</v>
      </c>
      <c r="B9" s="1589" t="s">
        <v>12</v>
      </c>
      <c r="C9" s="1841" t="s">
        <v>729</v>
      </c>
      <c r="D9" s="1841"/>
      <c r="E9" s="1841"/>
      <c r="F9" s="1841"/>
      <c r="G9" s="1841"/>
      <c r="H9" s="1841"/>
      <c r="I9" s="1841"/>
      <c r="J9" s="1841"/>
      <c r="K9" s="1841"/>
      <c r="L9" s="1841"/>
      <c r="M9" s="1841"/>
      <c r="N9" s="1841"/>
      <c r="O9" s="1841"/>
      <c r="P9" s="1841"/>
      <c r="Q9" s="1842"/>
    </row>
    <row r="10" spans="1:23" ht="74.25" customHeight="1">
      <c r="A10" s="360" t="s">
        <v>12</v>
      </c>
      <c r="B10" s="942" t="s">
        <v>12</v>
      </c>
      <c r="C10" s="1843" t="s">
        <v>12</v>
      </c>
      <c r="D10" s="1844" t="s">
        <v>730</v>
      </c>
      <c r="E10" s="457" t="s">
        <v>731</v>
      </c>
      <c r="F10" s="287" t="s">
        <v>732</v>
      </c>
      <c r="G10" s="91" t="s">
        <v>62</v>
      </c>
      <c r="H10" s="1716">
        <v>2230481</v>
      </c>
      <c r="I10" s="459">
        <v>0</v>
      </c>
      <c r="J10" s="459">
        <v>1238744</v>
      </c>
      <c r="K10" s="1845">
        <v>209093</v>
      </c>
      <c r="L10" s="462">
        <v>1900000</v>
      </c>
      <c r="M10" s="462">
        <v>1905000</v>
      </c>
      <c r="N10" s="608" t="s">
        <v>733</v>
      </c>
      <c r="O10" s="593">
        <v>2136</v>
      </c>
      <c r="P10" s="593">
        <v>2320</v>
      </c>
      <c r="Q10" s="594">
        <v>2400</v>
      </c>
    </row>
    <row r="11" spans="1:23" ht="36.75" customHeight="1">
      <c r="A11" s="1846"/>
      <c r="B11" s="948"/>
      <c r="C11" s="739"/>
      <c r="D11" s="1847"/>
      <c r="E11" s="695"/>
      <c r="F11" s="695"/>
      <c r="G11" s="1848" t="s">
        <v>91</v>
      </c>
      <c r="H11" s="1849"/>
      <c r="I11" s="1850"/>
      <c r="J11" s="1850"/>
      <c r="K11" s="1850"/>
      <c r="L11" s="1851">
        <v>0</v>
      </c>
      <c r="M11" s="1852">
        <v>0</v>
      </c>
      <c r="N11" s="1464" t="s">
        <v>734</v>
      </c>
      <c r="O11" s="1579">
        <v>3300</v>
      </c>
      <c r="P11" s="1579">
        <v>3500</v>
      </c>
      <c r="Q11" s="1853">
        <v>3550</v>
      </c>
    </row>
    <row r="12" spans="1:23" ht="35.25" customHeight="1">
      <c r="A12" s="1846"/>
      <c r="B12" s="948"/>
      <c r="C12" s="739"/>
      <c r="D12" s="1847"/>
      <c r="E12" s="695"/>
      <c r="F12" s="695"/>
      <c r="G12" s="1242" t="s">
        <v>116</v>
      </c>
      <c r="H12" s="1854">
        <v>53132</v>
      </c>
      <c r="I12" s="1855">
        <v>0</v>
      </c>
      <c r="J12" s="1856">
        <v>32013</v>
      </c>
      <c r="K12" s="1855"/>
      <c r="L12" s="1857">
        <v>32000</v>
      </c>
      <c r="M12" s="1858">
        <v>35000</v>
      </c>
      <c r="N12" s="673" t="s">
        <v>735</v>
      </c>
      <c r="O12" s="1579">
        <v>1400</v>
      </c>
      <c r="P12" s="1579">
        <v>1500</v>
      </c>
      <c r="Q12" s="1853">
        <v>1550</v>
      </c>
    </row>
    <row r="13" spans="1:23" ht="34.5" customHeight="1" thickBot="1">
      <c r="A13" s="901"/>
      <c r="B13" s="23"/>
      <c r="C13" s="1859"/>
      <c r="D13" s="253"/>
      <c r="E13" s="243"/>
      <c r="F13" s="720"/>
      <c r="G13" s="9" t="s">
        <v>13</v>
      </c>
      <c r="H13" s="1721">
        <f t="shared" ref="H13:M13" si="0">H10+H11+H12</f>
        <v>2283613</v>
      </c>
      <c r="I13" s="1721">
        <f t="shared" si="0"/>
        <v>0</v>
      </c>
      <c r="J13" s="1721">
        <f t="shared" si="0"/>
        <v>1270757</v>
      </c>
      <c r="K13" s="1721">
        <f t="shared" si="0"/>
        <v>209093</v>
      </c>
      <c r="L13" s="1721">
        <f t="shared" si="0"/>
        <v>1932000</v>
      </c>
      <c r="M13" s="1721">
        <f t="shared" si="0"/>
        <v>1940000</v>
      </c>
      <c r="N13" s="1464" t="s">
        <v>736</v>
      </c>
      <c r="O13" s="596">
        <v>30</v>
      </c>
      <c r="P13" s="596">
        <v>42</v>
      </c>
      <c r="Q13" s="597">
        <v>44</v>
      </c>
    </row>
    <row r="14" spans="1:23" ht="26.25" customHeight="1">
      <c r="A14" s="360" t="s">
        <v>12</v>
      </c>
      <c r="B14" s="942" t="s">
        <v>12</v>
      </c>
      <c r="C14" s="1843" t="s">
        <v>14</v>
      </c>
      <c r="D14" s="1844" t="s">
        <v>737</v>
      </c>
      <c r="E14" s="457" t="s">
        <v>738</v>
      </c>
      <c r="F14" s="1860" t="s">
        <v>739</v>
      </c>
      <c r="G14" s="1861" t="s">
        <v>62</v>
      </c>
      <c r="H14" s="1862">
        <v>34039</v>
      </c>
      <c r="I14" s="1863">
        <v>0</v>
      </c>
      <c r="J14" s="1863">
        <v>0</v>
      </c>
      <c r="K14" s="1864">
        <v>0</v>
      </c>
      <c r="L14" s="1865">
        <v>6000</v>
      </c>
      <c r="M14" s="1866">
        <v>7000</v>
      </c>
      <c r="N14" s="608" t="s">
        <v>740</v>
      </c>
      <c r="O14" s="593">
        <v>25</v>
      </c>
      <c r="P14" s="593">
        <v>30</v>
      </c>
      <c r="Q14" s="594">
        <v>32</v>
      </c>
    </row>
    <row r="15" spans="1:23" ht="24.75" customHeight="1">
      <c r="A15" s="1846"/>
      <c r="B15" s="948"/>
      <c r="C15" s="739"/>
      <c r="D15" s="1847"/>
      <c r="E15" s="695"/>
      <c r="F15" s="1867"/>
      <c r="G15" s="223"/>
      <c r="H15" s="1868"/>
      <c r="I15" s="93"/>
      <c r="J15" s="93"/>
      <c r="K15" s="1476"/>
      <c r="L15" s="1869"/>
      <c r="M15" s="1870"/>
      <c r="N15" s="1464" t="s">
        <v>741</v>
      </c>
      <c r="O15" s="596">
        <v>30</v>
      </c>
      <c r="P15" s="596">
        <v>35</v>
      </c>
      <c r="Q15" s="597">
        <v>37</v>
      </c>
    </row>
    <row r="16" spans="1:23" ht="27" customHeight="1">
      <c r="A16" s="1846"/>
      <c r="B16" s="948"/>
      <c r="C16" s="739"/>
      <c r="D16" s="1847"/>
      <c r="E16" s="695"/>
      <c r="F16" s="1867"/>
      <c r="G16" s="1871"/>
      <c r="H16" s="1872"/>
      <c r="I16" s="1855"/>
      <c r="J16" s="1855"/>
      <c r="K16" s="1873"/>
      <c r="L16" s="96"/>
      <c r="M16" s="1874"/>
      <c r="N16" s="1464" t="s">
        <v>742</v>
      </c>
      <c r="O16" s="596">
        <v>4</v>
      </c>
      <c r="P16" s="596">
        <v>5</v>
      </c>
      <c r="Q16" s="597">
        <v>6</v>
      </c>
    </row>
    <row r="17" spans="1:20" ht="14.25" customHeight="1" thickBot="1">
      <c r="A17" s="901"/>
      <c r="B17" s="23"/>
      <c r="C17" s="1859"/>
      <c r="D17" s="253"/>
      <c r="E17" s="243"/>
      <c r="F17" s="720"/>
      <c r="G17" s="9" t="s">
        <v>13</v>
      </c>
      <c r="H17" s="1721">
        <f t="shared" ref="H17:M17" si="1">H14</f>
        <v>34039</v>
      </c>
      <c r="I17" s="1721">
        <f t="shared" si="1"/>
        <v>0</v>
      </c>
      <c r="J17" s="1721">
        <f t="shared" si="1"/>
        <v>0</v>
      </c>
      <c r="K17" s="473">
        <f t="shared" si="1"/>
        <v>0</v>
      </c>
      <c r="L17" s="13">
        <f t="shared" si="1"/>
        <v>6000</v>
      </c>
      <c r="M17" s="1721">
        <f t="shared" si="1"/>
        <v>7000</v>
      </c>
      <c r="N17" s="1464" t="s">
        <v>743</v>
      </c>
      <c r="O17" s="596">
        <v>5</v>
      </c>
      <c r="P17" s="596">
        <v>5</v>
      </c>
      <c r="Q17" s="597">
        <v>5</v>
      </c>
    </row>
    <row r="18" spans="1:20" ht="27" customHeight="1">
      <c r="A18" s="232" t="s">
        <v>12</v>
      </c>
      <c r="B18" s="22" t="s">
        <v>12</v>
      </c>
      <c r="C18" s="1875" t="s">
        <v>59</v>
      </c>
      <c r="D18" s="252" t="s">
        <v>744</v>
      </c>
      <c r="E18" s="366" t="s">
        <v>745</v>
      </c>
      <c r="F18" s="1860" t="s">
        <v>527</v>
      </c>
      <c r="G18" s="1861" t="s">
        <v>62</v>
      </c>
      <c r="H18" s="1862">
        <v>0</v>
      </c>
      <c r="I18" s="1863">
        <v>0</v>
      </c>
      <c r="J18" s="1863"/>
      <c r="K18" s="1864">
        <v>0</v>
      </c>
      <c r="L18" s="1865">
        <v>2000</v>
      </c>
      <c r="M18" s="1866">
        <v>3000</v>
      </c>
      <c r="N18" s="608" t="s">
        <v>746</v>
      </c>
      <c r="O18" s="593">
        <v>2</v>
      </c>
      <c r="P18" s="593">
        <v>4</v>
      </c>
      <c r="Q18" s="594">
        <v>6</v>
      </c>
    </row>
    <row r="19" spans="1:20" ht="14.25" customHeight="1" thickBot="1">
      <c r="A19" s="901"/>
      <c r="B19" s="23"/>
      <c r="C19" s="1859"/>
      <c r="D19" s="253"/>
      <c r="E19" s="695"/>
      <c r="F19" s="1867"/>
      <c r="G19" s="9" t="s">
        <v>13</v>
      </c>
      <c r="H19" s="1721">
        <f t="shared" ref="H19:M19" si="2">H18</f>
        <v>0</v>
      </c>
      <c r="I19" s="1721">
        <f t="shared" si="2"/>
        <v>0</v>
      </c>
      <c r="J19" s="1721">
        <f t="shared" si="2"/>
        <v>0</v>
      </c>
      <c r="K19" s="473">
        <f t="shared" si="2"/>
        <v>0</v>
      </c>
      <c r="L19" s="13">
        <f t="shared" si="2"/>
        <v>2000</v>
      </c>
      <c r="M19" s="1721">
        <f t="shared" si="2"/>
        <v>3000</v>
      </c>
      <c r="N19" s="676"/>
      <c r="O19" s="1876"/>
      <c r="P19" s="1876"/>
      <c r="Q19" s="1877"/>
    </row>
    <row r="20" spans="1:20" ht="25.5" customHeight="1">
      <c r="A20" s="360" t="s">
        <v>12</v>
      </c>
      <c r="B20" s="942" t="s">
        <v>12</v>
      </c>
      <c r="C20" s="1843" t="s">
        <v>60</v>
      </c>
      <c r="D20" s="710" t="s">
        <v>747</v>
      </c>
      <c r="E20" s="457" t="s">
        <v>738</v>
      </c>
      <c r="F20" s="1878" t="s">
        <v>748</v>
      </c>
      <c r="G20" s="1861" t="s">
        <v>62</v>
      </c>
      <c r="H20" s="1862">
        <v>69505</v>
      </c>
      <c r="I20" s="1863">
        <v>0</v>
      </c>
      <c r="J20" s="1863">
        <v>0</v>
      </c>
      <c r="K20" s="1864">
        <v>0</v>
      </c>
      <c r="L20" s="1865">
        <v>80000</v>
      </c>
      <c r="M20" s="1866">
        <v>85000</v>
      </c>
      <c r="N20" s="608" t="s">
        <v>749</v>
      </c>
      <c r="O20" s="593">
        <v>10</v>
      </c>
      <c r="P20" s="593">
        <v>12</v>
      </c>
      <c r="Q20" s="594">
        <v>14</v>
      </c>
    </row>
    <row r="21" spans="1:20" ht="27" customHeight="1">
      <c r="A21" s="1846"/>
      <c r="B21" s="948"/>
      <c r="C21" s="739"/>
      <c r="D21" s="368"/>
      <c r="E21" s="695"/>
      <c r="F21" s="1867"/>
      <c r="G21" s="223"/>
      <c r="H21" s="1868"/>
      <c r="I21" s="93"/>
      <c r="J21" s="93"/>
      <c r="K21" s="1476"/>
      <c r="L21" s="1869"/>
      <c r="M21" s="1870"/>
      <c r="N21" s="1879" t="s">
        <v>750</v>
      </c>
      <c r="O21" s="478">
        <v>60</v>
      </c>
      <c r="P21" s="478">
        <v>70</v>
      </c>
      <c r="Q21" s="479">
        <v>80</v>
      </c>
      <c r="T21" s="702"/>
    </row>
    <row r="22" spans="1:20" ht="76.5" customHeight="1" thickBot="1">
      <c r="A22" s="901"/>
      <c r="B22" s="23"/>
      <c r="C22" s="1859"/>
      <c r="D22" s="629"/>
      <c r="E22" s="695"/>
      <c r="F22" s="1867"/>
      <c r="G22" s="9" t="s">
        <v>13</v>
      </c>
      <c r="H22" s="1721">
        <f t="shared" ref="H22:M22" si="3">H20+H21</f>
        <v>69505</v>
      </c>
      <c r="I22" s="1721">
        <f t="shared" si="3"/>
        <v>0</v>
      </c>
      <c r="J22" s="1721">
        <f t="shared" si="3"/>
        <v>0</v>
      </c>
      <c r="K22" s="473">
        <f t="shared" si="3"/>
        <v>0</v>
      </c>
      <c r="L22" s="13">
        <f t="shared" si="3"/>
        <v>80000</v>
      </c>
      <c r="M22" s="1721">
        <f t="shared" si="3"/>
        <v>85000</v>
      </c>
      <c r="N22" s="676"/>
      <c r="O22" s="599"/>
      <c r="P22" s="599"/>
      <c r="Q22" s="600"/>
    </row>
    <row r="23" spans="1:20" ht="14.25" customHeight="1" thickBot="1">
      <c r="A23" s="50" t="s">
        <v>12</v>
      </c>
      <c r="B23" s="97" t="s">
        <v>12</v>
      </c>
      <c r="C23" s="289" t="s">
        <v>15</v>
      </c>
      <c r="D23" s="290"/>
      <c r="E23" s="290"/>
      <c r="F23" s="290"/>
      <c r="G23" s="310"/>
      <c r="H23" s="1880">
        <f t="shared" ref="H23:M23" si="4">H22+H19+H17+H13</f>
        <v>2387157</v>
      </c>
      <c r="I23" s="1880">
        <f t="shared" si="4"/>
        <v>0</v>
      </c>
      <c r="J23" s="1880">
        <f t="shared" si="4"/>
        <v>1270757</v>
      </c>
      <c r="K23" s="1881">
        <f t="shared" si="4"/>
        <v>209093</v>
      </c>
      <c r="L23" s="1831">
        <f t="shared" si="4"/>
        <v>2020000</v>
      </c>
      <c r="M23" s="1882">
        <f t="shared" si="4"/>
        <v>2035000</v>
      </c>
      <c r="N23" s="98"/>
      <c r="O23" s="129"/>
      <c r="P23" s="129"/>
      <c r="Q23" s="130"/>
    </row>
    <row r="24" spans="1:20" ht="14.25" customHeight="1" thickBot="1">
      <c r="A24" s="50" t="s">
        <v>12</v>
      </c>
      <c r="B24" s="51" t="s">
        <v>14</v>
      </c>
      <c r="C24" s="369" t="s">
        <v>751</v>
      </c>
      <c r="D24" s="370"/>
      <c r="E24" s="371"/>
      <c r="F24" s="371"/>
      <c r="G24" s="370"/>
      <c r="H24" s="370"/>
      <c r="I24" s="370"/>
      <c r="J24" s="370"/>
      <c r="K24" s="370"/>
      <c r="L24" s="370"/>
      <c r="M24" s="370"/>
      <c r="N24" s="370"/>
      <c r="O24" s="370"/>
      <c r="P24" s="370"/>
      <c r="Q24" s="372"/>
    </row>
    <row r="25" spans="1:20" ht="14.25" customHeight="1">
      <c r="A25" s="360" t="s">
        <v>12</v>
      </c>
      <c r="B25" s="942" t="s">
        <v>14</v>
      </c>
      <c r="C25" s="1843" t="s">
        <v>12</v>
      </c>
      <c r="D25" s="281" t="s">
        <v>752</v>
      </c>
      <c r="E25" s="366" t="s">
        <v>745</v>
      </c>
      <c r="F25" s="1860" t="s">
        <v>527</v>
      </c>
      <c r="G25" s="1861" t="s">
        <v>62</v>
      </c>
      <c r="H25" s="1862">
        <v>0</v>
      </c>
      <c r="I25" s="1863">
        <v>0</v>
      </c>
      <c r="J25" s="1863"/>
      <c r="K25" s="1863">
        <v>0</v>
      </c>
      <c r="L25" s="1883">
        <v>20000</v>
      </c>
      <c r="M25" s="1865">
        <v>30000</v>
      </c>
      <c r="N25" s="261" t="s">
        <v>753</v>
      </c>
      <c r="O25" s="482">
        <v>0</v>
      </c>
      <c r="P25" s="482">
        <v>2</v>
      </c>
      <c r="Q25" s="483">
        <v>3</v>
      </c>
    </row>
    <row r="26" spans="1:20" ht="24" customHeight="1">
      <c r="A26" s="1846"/>
      <c r="B26" s="948"/>
      <c r="C26" s="739"/>
      <c r="D26" s="368"/>
      <c r="E26" s="695"/>
      <c r="F26" s="1867"/>
      <c r="G26" s="223"/>
      <c r="H26" s="1868"/>
      <c r="I26" s="93"/>
      <c r="J26" s="93"/>
      <c r="K26" s="93"/>
      <c r="L26" s="1884"/>
      <c r="M26" s="1885"/>
      <c r="N26" s="1886"/>
      <c r="O26" s="1887"/>
      <c r="P26" s="1887"/>
      <c r="Q26" s="1888"/>
    </row>
    <row r="27" spans="1:20" ht="31.5" customHeight="1" thickBot="1">
      <c r="A27" s="901"/>
      <c r="B27" s="23"/>
      <c r="C27" s="1859"/>
      <c r="D27" s="629"/>
      <c r="E27" s="695"/>
      <c r="F27" s="1867"/>
      <c r="G27" s="9" t="s">
        <v>13</v>
      </c>
      <c r="H27" s="1721">
        <f t="shared" ref="H27:M27" si="5">H25+H26</f>
        <v>0</v>
      </c>
      <c r="I27" s="1721">
        <f t="shared" si="5"/>
        <v>0</v>
      </c>
      <c r="J27" s="1721">
        <f t="shared" si="5"/>
        <v>0</v>
      </c>
      <c r="K27" s="1721">
        <f t="shared" si="5"/>
        <v>0</v>
      </c>
      <c r="L27" s="1721">
        <f t="shared" si="5"/>
        <v>20000</v>
      </c>
      <c r="M27" s="1721">
        <f t="shared" si="5"/>
        <v>30000</v>
      </c>
      <c r="N27" s="1889" t="s">
        <v>754</v>
      </c>
      <c r="O27" s="1876"/>
      <c r="P27" s="1876"/>
      <c r="Q27" s="1877"/>
    </row>
    <row r="28" spans="1:20" ht="24.75" customHeight="1">
      <c r="A28" s="360" t="s">
        <v>12</v>
      </c>
      <c r="B28" s="22" t="s">
        <v>14</v>
      </c>
      <c r="C28" s="1875" t="s">
        <v>14</v>
      </c>
      <c r="D28" s="281" t="s">
        <v>755</v>
      </c>
      <c r="E28" s="1890" t="s">
        <v>756</v>
      </c>
      <c r="F28" s="711" t="s">
        <v>527</v>
      </c>
      <c r="G28" s="1861" t="s">
        <v>62</v>
      </c>
      <c r="H28" s="1862">
        <v>0</v>
      </c>
      <c r="I28" s="1863">
        <v>0</v>
      </c>
      <c r="J28" s="1863"/>
      <c r="K28" s="1863">
        <v>0</v>
      </c>
      <c r="L28" s="1883">
        <v>0</v>
      </c>
      <c r="M28" s="1865">
        <v>0</v>
      </c>
      <c r="N28" s="1891" t="s">
        <v>757</v>
      </c>
      <c r="O28" s="593">
        <v>25</v>
      </c>
      <c r="P28" s="593">
        <v>25</v>
      </c>
      <c r="Q28" s="594">
        <v>27</v>
      </c>
    </row>
    <row r="29" spans="1:20" ht="13.5" customHeight="1">
      <c r="A29" s="362"/>
      <c r="B29" s="53"/>
      <c r="C29" s="1892"/>
      <c r="D29" s="368"/>
      <c r="E29" s="230" t="s">
        <v>90</v>
      </c>
      <c r="F29" s="1893" t="s">
        <v>63</v>
      </c>
      <c r="G29" s="1435" t="s">
        <v>62</v>
      </c>
      <c r="H29" s="1811">
        <v>8096</v>
      </c>
      <c r="I29" s="1811">
        <v>0</v>
      </c>
      <c r="J29" s="1811"/>
      <c r="K29" s="1811"/>
      <c r="L29" s="1463">
        <v>22000</v>
      </c>
      <c r="M29" s="1462">
        <v>25000</v>
      </c>
      <c r="N29" s="1894"/>
      <c r="O29" s="478"/>
      <c r="P29" s="478"/>
      <c r="Q29" s="479"/>
    </row>
    <row r="30" spans="1:20" ht="17.25" customHeight="1" thickBot="1">
      <c r="A30" s="1846"/>
      <c r="B30" s="23"/>
      <c r="C30" s="1859"/>
      <c r="D30" s="629"/>
      <c r="E30" s="243"/>
      <c r="F30" s="720"/>
      <c r="G30" s="9" t="s">
        <v>13</v>
      </c>
      <c r="H30" s="1721">
        <f>H28+H29</f>
        <v>8096</v>
      </c>
      <c r="I30" s="1721">
        <f>I28+I29</f>
        <v>0</v>
      </c>
      <c r="J30" s="1721"/>
      <c r="K30" s="1721">
        <f>K28</f>
        <v>0</v>
      </c>
      <c r="L30" s="473">
        <f>L28</f>
        <v>0</v>
      </c>
      <c r="M30" s="13">
        <f>M28</f>
        <v>0</v>
      </c>
      <c r="N30" s="1894"/>
      <c r="O30" s="1895"/>
      <c r="P30" s="599"/>
      <c r="Q30" s="600"/>
    </row>
    <row r="31" spans="1:20" ht="16.5" customHeight="1" thickBot="1">
      <c r="A31" s="50" t="s">
        <v>12</v>
      </c>
      <c r="B31" s="97" t="s">
        <v>14</v>
      </c>
      <c r="C31" s="289" t="s">
        <v>15</v>
      </c>
      <c r="D31" s="290"/>
      <c r="E31" s="290"/>
      <c r="F31" s="290"/>
      <c r="G31" s="310"/>
      <c r="H31" s="1880">
        <f t="shared" ref="H31:M31" si="6">H27+H30</f>
        <v>8096</v>
      </c>
      <c r="I31" s="1880">
        <f t="shared" si="6"/>
        <v>0</v>
      </c>
      <c r="J31" s="1880">
        <f t="shared" si="6"/>
        <v>0</v>
      </c>
      <c r="K31" s="1880">
        <f t="shared" si="6"/>
        <v>0</v>
      </c>
      <c r="L31" s="1880">
        <f t="shared" si="6"/>
        <v>20000</v>
      </c>
      <c r="M31" s="1880">
        <f t="shared" si="6"/>
        <v>30000</v>
      </c>
      <c r="N31" s="98"/>
      <c r="O31" s="129"/>
      <c r="P31" s="129"/>
      <c r="Q31" s="130"/>
    </row>
    <row r="32" spans="1:20" ht="15.75" customHeight="1" thickBot="1">
      <c r="A32" s="50" t="s">
        <v>12</v>
      </c>
      <c r="B32" s="51" t="s">
        <v>59</v>
      </c>
      <c r="C32" s="369" t="s">
        <v>758</v>
      </c>
      <c r="D32" s="370"/>
      <c r="E32" s="370"/>
      <c r="F32" s="370"/>
      <c r="G32" s="370"/>
      <c r="H32" s="370"/>
      <c r="I32" s="370"/>
      <c r="J32" s="370"/>
      <c r="K32" s="370"/>
      <c r="L32" s="370"/>
      <c r="M32" s="370"/>
      <c r="N32" s="370"/>
      <c r="O32" s="370"/>
      <c r="P32" s="370"/>
      <c r="Q32" s="372"/>
    </row>
    <row r="33" spans="1:17" ht="16.5" customHeight="1">
      <c r="A33" s="687" t="s">
        <v>12</v>
      </c>
      <c r="B33" s="688" t="s">
        <v>59</v>
      </c>
      <c r="C33" s="279" t="s">
        <v>12</v>
      </c>
      <c r="D33" s="281" t="s">
        <v>759</v>
      </c>
      <c r="E33" s="366" t="s">
        <v>745</v>
      </c>
      <c r="F33" s="1860" t="s">
        <v>527</v>
      </c>
      <c r="G33" s="1861" t="s">
        <v>62</v>
      </c>
      <c r="H33" s="1862">
        <v>0</v>
      </c>
      <c r="I33" s="1863">
        <v>0</v>
      </c>
      <c r="J33" s="1863">
        <v>0</v>
      </c>
      <c r="K33" s="1863">
        <v>0</v>
      </c>
      <c r="L33" s="1883">
        <v>6000</v>
      </c>
      <c r="M33" s="1865">
        <v>7000</v>
      </c>
      <c r="N33" s="1334" t="s">
        <v>760</v>
      </c>
      <c r="O33" s="482">
        <v>60</v>
      </c>
      <c r="P33" s="482">
        <v>65</v>
      </c>
      <c r="Q33" s="483">
        <v>70</v>
      </c>
    </row>
    <row r="34" spans="1:17" ht="21" customHeight="1">
      <c r="A34" s="694"/>
      <c r="B34" s="363"/>
      <c r="C34" s="364"/>
      <c r="D34" s="368"/>
      <c r="E34" s="695"/>
      <c r="F34" s="1867"/>
      <c r="G34" s="223"/>
      <c r="H34" s="1868"/>
      <c r="I34" s="93"/>
      <c r="J34" s="93"/>
      <c r="K34" s="93"/>
      <c r="L34" s="1476"/>
      <c r="M34" s="1869"/>
      <c r="N34" s="1575"/>
      <c r="O34" s="478"/>
      <c r="P34" s="478"/>
      <c r="Q34" s="479"/>
    </row>
    <row r="35" spans="1:17" ht="15.75" customHeight="1" thickBot="1">
      <c r="A35" s="901"/>
      <c r="B35" s="23"/>
      <c r="C35" s="1859"/>
      <c r="D35" s="253"/>
      <c r="E35" s="424"/>
      <c r="F35" s="1896"/>
      <c r="G35" s="9" t="s">
        <v>13</v>
      </c>
      <c r="H35" s="1721">
        <f t="shared" ref="H35:M35" si="7">H33+H34</f>
        <v>0</v>
      </c>
      <c r="I35" s="1721">
        <f t="shared" si="7"/>
        <v>0</v>
      </c>
      <c r="J35" s="1721">
        <f t="shared" si="7"/>
        <v>0</v>
      </c>
      <c r="K35" s="1721">
        <f t="shared" si="7"/>
        <v>0</v>
      </c>
      <c r="L35" s="1721">
        <f t="shared" si="7"/>
        <v>6000</v>
      </c>
      <c r="M35" s="1721">
        <f t="shared" si="7"/>
        <v>7000</v>
      </c>
      <c r="N35" s="1897"/>
      <c r="O35" s="599"/>
      <c r="P35" s="599"/>
      <c r="Q35" s="600"/>
    </row>
    <row r="36" spans="1:17" ht="14.25" customHeight="1">
      <c r="A36" s="360" t="s">
        <v>12</v>
      </c>
      <c r="B36" s="942" t="s">
        <v>59</v>
      </c>
      <c r="C36" s="1843" t="s">
        <v>14</v>
      </c>
      <c r="D36" s="281" t="s">
        <v>761</v>
      </c>
      <c r="E36" s="366" t="s">
        <v>745</v>
      </c>
      <c r="F36" s="1860" t="s">
        <v>527</v>
      </c>
      <c r="G36" s="1861" t="s">
        <v>62</v>
      </c>
      <c r="H36" s="1862">
        <v>0</v>
      </c>
      <c r="I36" s="1863">
        <v>0</v>
      </c>
      <c r="J36" s="1863">
        <v>0</v>
      </c>
      <c r="K36" s="1863">
        <v>0</v>
      </c>
      <c r="L36" s="1883">
        <v>30000</v>
      </c>
      <c r="M36" s="1865">
        <v>40000</v>
      </c>
      <c r="N36" s="1334" t="s">
        <v>762</v>
      </c>
      <c r="O36" s="482">
        <v>6</v>
      </c>
      <c r="P36" s="482">
        <v>6</v>
      </c>
      <c r="Q36" s="483">
        <v>7</v>
      </c>
    </row>
    <row r="37" spans="1:17" ht="9.75" customHeight="1">
      <c r="A37" s="1846"/>
      <c r="B37" s="948"/>
      <c r="C37" s="739"/>
      <c r="D37" s="368"/>
      <c r="E37" s="695"/>
      <c r="F37" s="1867"/>
      <c r="G37" s="223"/>
      <c r="H37" s="1868"/>
      <c r="I37" s="93"/>
      <c r="J37" s="93"/>
      <c r="K37" s="93"/>
      <c r="L37" s="1476"/>
      <c r="M37" s="1869"/>
      <c r="N37" s="1335"/>
      <c r="O37" s="1898"/>
      <c r="P37" s="1898"/>
      <c r="Q37" s="1899"/>
    </row>
    <row r="38" spans="1:17" ht="23.25" customHeight="1" thickBot="1">
      <c r="A38" s="901"/>
      <c r="B38" s="23"/>
      <c r="C38" s="1859"/>
      <c r="D38" s="629"/>
      <c r="E38" s="424"/>
      <c r="F38" s="1896"/>
      <c r="G38" s="9" t="s">
        <v>13</v>
      </c>
      <c r="H38" s="1721">
        <f t="shared" ref="H38:M38" si="8">H36+H37</f>
        <v>0</v>
      </c>
      <c r="I38" s="1721">
        <f t="shared" si="8"/>
        <v>0</v>
      </c>
      <c r="J38" s="1721">
        <f t="shared" si="8"/>
        <v>0</v>
      </c>
      <c r="K38" s="1721">
        <f t="shared" si="8"/>
        <v>0</v>
      </c>
      <c r="L38" s="1721">
        <f t="shared" si="8"/>
        <v>30000</v>
      </c>
      <c r="M38" s="1721">
        <f t="shared" si="8"/>
        <v>40000</v>
      </c>
      <c r="N38" s="1889"/>
      <c r="O38" s="599"/>
      <c r="P38" s="599"/>
      <c r="Q38" s="600"/>
    </row>
    <row r="39" spans="1:17" ht="14.25" customHeight="1" thickBot="1">
      <c r="A39" s="50" t="s">
        <v>12</v>
      </c>
      <c r="B39" s="97" t="s">
        <v>59</v>
      </c>
      <c r="C39" s="289" t="s">
        <v>15</v>
      </c>
      <c r="D39" s="290"/>
      <c r="E39" s="290"/>
      <c r="F39" s="290"/>
      <c r="G39" s="310"/>
      <c r="H39" s="1880">
        <f t="shared" ref="H39:M39" si="9">H38+H35</f>
        <v>0</v>
      </c>
      <c r="I39" s="1880">
        <f t="shared" si="9"/>
        <v>0</v>
      </c>
      <c r="J39" s="1880">
        <f t="shared" si="9"/>
        <v>0</v>
      </c>
      <c r="K39" s="1880">
        <f t="shared" si="9"/>
        <v>0</v>
      </c>
      <c r="L39" s="1880">
        <f t="shared" si="9"/>
        <v>36000</v>
      </c>
      <c r="M39" s="1880">
        <f t="shared" si="9"/>
        <v>47000</v>
      </c>
      <c r="N39" s="98"/>
      <c r="O39" s="129"/>
      <c r="P39" s="129"/>
      <c r="Q39" s="130"/>
    </row>
    <row r="40" spans="1:17" ht="14.25" customHeight="1">
      <c r="A40" s="21" t="s">
        <v>12</v>
      </c>
      <c r="B40" s="1589" t="s">
        <v>60</v>
      </c>
      <c r="C40" s="1900" t="s">
        <v>763</v>
      </c>
      <c r="D40" s="371"/>
      <c r="E40" s="371"/>
      <c r="F40" s="371"/>
      <c r="G40" s="371"/>
      <c r="H40" s="371"/>
      <c r="I40" s="371"/>
      <c r="J40" s="371"/>
      <c r="K40" s="371"/>
      <c r="L40" s="371"/>
      <c r="M40" s="371"/>
      <c r="N40" s="371"/>
      <c r="O40" s="371"/>
      <c r="P40" s="371"/>
      <c r="Q40" s="437"/>
    </row>
    <row r="41" spans="1:17" ht="14.25" customHeight="1">
      <c r="A41" s="433" t="s">
        <v>12</v>
      </c>
      <c r="B41" s="1901" t="s">
        <v>60</v>
      </c>
      <c r="C41" s="376" t="s">
        <v>12</v>
      </c>
      <c r="D41" s="1902" t="s">
        <v>764</v>
      </c>
      <c r="E41" s="1664" t="s">
        <v>745</v>
      </c>
      <c r="F41" s="1903" t="s">
        <v>527</v>
      </c>
      <c r="G41" s="1904" t="s">
        <v>62</v>
      </c>
      <c r="H41" s="1905">
        <v>0</v>
      </c>
      <c r="I41" s="1906">
        <v>0</v>
      </c>
      <c r="J41" s="1906">
        <v>0</v>
      </c>
      <c r="K41" s="1906">
        <v>0</v>
      </c>
      <c r="L41" s="1907">
        <v>100000</v>
      </c>
      <c r="M41" s="1908">
        <v>0</v>
      </c>
      <c r="N41" s="1909" t="s">
        <v>765</v>
      </c>
      <c r="O41" s="952"/>
      <c r="P41" s="952">
        <v>1</v>
      </c>
      <c r="Q41" s="953"/>
    </row>
    <row r="42" spans="1:17" ht="13.5" customHeight="1">
      <c r="A42" s="694"/>
      <c r="B42" s="363"/>
      <c r="C42" s="364"/>
      <c r="D42" s="368"/>
      <c r="E42" s="695"/>
      <c r="F42" s="1867"/>
      <c r="G42" s="223" t="s">
        <v>766</v>
      </c>
      <c r="H42" s="1868"/>
      <c r="I42" s="93"/>
      <c r="J42" s="93"/>
      <c r="K42" s="93"/>
      <c r="L42" s="1910">
        <v>200000</v>
      </c>
      <c r="M42" s="1858">
        <v>0</v>
      </c>
      <c r="N42" s="1911"/>
      <c r="O42" s="478"/>
      <c r="P42" s="478"/>
      <c r="Q42" s="479"/>
    </row>
    <row r="43" spans="1:17" ht="25.5" customHeight="1" thickBot="1">
      <c r="A43" s="901"/>
      <c r="B43" s="23"/>
      <c r="C43" s="1859"/>
      <c r="D43" s="629"/>
      <c r="E43" s="424"/>
      <c r="F43" s="1896"/>
      <c r="G43" s="9" t="s">
        <v>13</v>
      </c>
      <c r="H43" s="1721">
        <f t="shared" ref="H43:M43" si="10">H41+H42</f>
        <v>0</v>
      </c>
      <c r="I43" s="1721">
        <f t="shared" si="10"/>
        <v>0</v>
      </c>
      <c r="J43" s="1721">
        <f t="shared" si="10"/>
        <v>0</v>
      </c>
      <c r="K43" s="1721">
        <f t="shared" si="10"/>
        <v>0</v>
      </c>
      <c r="L43" s="1721">
        <f t="shared" si="10"/>
        <v>300000</v>
      </c>
      <c r="M43" s="1721">
        <f t="shared" si="10"/>
        <v>0</v>
      </c>
      <c r="N43" s="1912"/>
      <c r="O43" s="599"/>
      <c r="P43" s="599"/>
      <c r="Q43" s="600"/>
    </row>
    <row r="44" spans="1:17" ht="14.25" customHeight="1">
      <c r="A44" s="433" t="s">
        <v>12</v>
      </c>
      <c r="B44" s="1901" t="s">
        <v>60</v>
      </c>
      <c r="C44" s="376" t="s">
        <v>14</v>
      </c>
      <c r="D44" s="1902" t="s">
        <v>767</v>
      </c>
      <c r="E44" s="1664" t="s">
        <v>768</v>
      </c>
      <c r="F44" s="1913" t="s">
        <v>769</v>
      </c>
      <c r="G44" s="1904" t="s">
        <v>62</v>
      </c>
      <c r="H44" s="1905">
        <v>0</v>
      </c>
      <c r="I44" s="1906">
        <v>0</v>
      </c>
      <c r="J44" s="1906">
        <v>0</v>
      </c>
      <c r="K44" s="1906">
        <v>0</v>
      </c>
      <c r="L44" s="1914"/>
      <c r="M44" s="1915"/>
      <c r="N44" s="1916" t="s">
        <v>770</v>
      </c>
      <c r="O44" s="952"/>
      <c r="P44" s="952"/>
      <c r="Q44" s="953">
        <v>1</v>
      </c>
    </row>
    <row r="45" spans="1:17" ht="10.5" customHeight="1">
      <c r="A45" s="694"/>
      <c r="B45" s="363"/>
      <c r="C45" s="364"/>
      <c r="D45" s="368"/>
      <c r="E45" s="695"/>
      <c r="F45" s="1917"/>
      <c r="G45" s="223" t="s">
        <v>161</v>
      </c>
      <c r="H45" s="1868"/>
      <c r="I45" s="93"/>
      <c r="J45" s="93"/>
      <c r="K45" s="93"/>
      <c r="L45" s="1476">
        <v>35000</v>
      </c>
      <c r="M45" s="1869">
        <v>45000</v>
      </c>
      <c r="N45" s="1575"/>
      <c r="O45" s="478"/>
      <c r="P45" s="478"/>
      <c r="Q45" s="479"/>
    </row>
    <row r="46" spans="1:17" ht="34.5" customHeight="1" thickBot="1">
      <c r="A46" s="901"/>
      <c r="B46" s="23"/>
      <c r="C46" s="1859"/>
      <c r="D46" s="629"/>
      <c r="E46" s="424"/>
      <c r="F46" s="1918"/>
      <c r="G46" s="9" t="s">
        <v>13</v>
      </c>
      <c r="H46" s="1721">
        <f t="shared" ref="H46:M46" si="11">H44+H45</f>
        <v>0</v>
      </c>
      <c r="I46" s="1721">
        <f t="shared" si="11"/>
        <v>0</v>
      </c>
      <c r="J46" s="1721">
        <f t="shared" si="11"/>
        <v>0</v>
      </c>
      <c r="K46" s="1721">
        <f t="shared" si="11"/>
        <v>0</v>
      </c>
      <c r="L46" s="1721">
        <f>L44+L45</f>
        <v>35000</v>
      </c>
      <c r="M46" s="1721">
        <f t="shared" si="11"/>
        <v>45000</v>
      </c>
      <c r="N46" s="1889"/>
      <c r="O46" s="599"/>
      <c r="P46" s="599"/>
      <c r="Q46" s="600"/>
    </row>
    <row r="47" spans="1:17" ht="14.25" customHeight="1" thickBot="1">
      <c r="A47" s="50" t="s">
        <v>12</v>
      </c>
      <c r="B47" s="97" t="s">
        <v>60</v>
      </c>
      <c r="C47" s="289" t="s">
        <v>15</v>
      </c>
      <c r="D47" s="290"/>
      <c r="E47" s="290"/>
      <c r="F47" s="290"/>
      <c r="G47" s="310"/>
      <c r="H47" s="1880">
        <f t="shared" ref="H47:M47" si="12">H43+H46</f>
        <v>0</v>
      </c>
      <c r="I47" s="1880">
        <f t="shared" si="12"/>
        <v>0</v>
      </c>
      <c r="J47" s="1880">
        <f t="shared" si="12"/>
        <v>0</v>
      </c>
      <c r="K47" s="1880">
        <f t="shared" si="12"/>
        <v>0</v>
      </c>
      <c r="L47" s="1880">
        <f t="shared" si="12"/>
        <v>335000</v>
      </c>
      <c r="M47" s="1880">
        <f t="shared" si="12"/>
        <v>45000</v>
      </c>
      <c r="N47" s="98"/>
      <c r="O47" s="129"/>
      <c r="P47" s="129"/>
      <c r="Q47" s="130"/>
    </row>
    <row r="48" spans="1:17" ht="14.25" customHeight="1" thickBot="1">
      <c r="A48" s="128" t="s">
        <v>12</v>
      </c>
      <c r="B48" s="312" t="s">
        <v>16</v>
      </c>
      <c r="C48" s="313"/>
      <c r="D48" s="313"/>
      <c r="E48" s="313"/>
      <c r="F48" s="313"/>
      <c r="G48" s="1919"/>
      <c r="H48" s="131">
        <f t="shared" ref="H48:M48" si="13">H23+H31+H47</f>
        <v>2395253</v>
      </c>
      <c r="I48" s="131">
        <f t="shared" si="13"/>
        <v>0</v>
      </c>
      <c r="J48" s="131">
        <f t="shared" si="13"/>
        <v>1270757</v>
      </c>
      <c r="K48" s="131">
        <f t="shared" si="13"/>
        <v>209093</v>
      </c>
      <c r="L48" s="131">
        <f t="shared" si="13"/>
        <v>2375000</v>
      </c>
      <c r="M48" s="131">
        <f t="shared" si="13"/>
        <v>2110000</v>
      </c>
      <c r="N48" s="80"/>
      <c r="O48" s="80"/>
      <c r="P48" s="80"/>
      <c r="Q48" s="81"/>
    </row>
    <row r="49" spans="1:39" ht="14.25" customHeight="1" thickBot="1">
      <c r="A49" s="175" t="s">
        <v>12</v>
      </c>
      <c r="B49" s="969" t="s">
        <v>17</v>
      </c>
      <c r="C49" s="304"/>
      <c r="D49" s="304"/>
      <c r="E49" s="304"/>
      <c r="F49" s="304"/>
      <c r="G49" s="304"/>
      <c r="H49" s="1920">
        <f t="shared" ref="H49:M49" si="14">H48</f>
        <v>2395253</v>
      </c>
      <c r="I49" s="1920">
        <f t="shared" si="14"/>
        <v>0</v>
      </c>
      <c r="J49" s="1921">
        <f t="shared" si="14"/>
        <v>1270757</v>
      </c>
      <c r="K49" s="1921">
        <f>K48</f>
        <v>209093</v>
      </c>
      <c r="L49" s="1920">
        <f t="shared" si="14"/>
        <v>2375000</v>
      </c>
      <c r="M49" s="1920">
        <f t="shared" si="14"/>
        <v>2110000</v>
      </c>
      <c r="N49" s="971"/>
      <c r="O49" s="972"/>
      <c r="P49" s="972"/>
      <c r="Q49" s="973"/>
    </row>
    <row r="50" spans="1:39" s="26" customFormat="1" ht="15.75" customHeight="1">
      <c r="A50" s="201"/>
      <c r="B50" s="202"/>
      <c r="C50" s="202"/>
      <c r="D50" s="202"/>
      <c r="E50" s="202"/>
      <c r="N50" s="868"/>
      <c r="O50" s="868"/>
      <c r="P50" s="868"/>
      <c r="Q50" s="868"/>
      <c r="R50" s="25"/>
      <c r="S50" s="25"/>
      <c r="T50" s="25"/>
      <c r="U50" s="25"/>
      <c r="V50" s="25"/>
      <c r="W50" s="25"/>
      <c r="X50" s="25"/>
      <c r="Y50" s="25"/>
      <c r="Z50" s="25"/>
      <c r="AA50" s="25"/>
      <c r="AB50" s="25"/>
      <c r="AC50" s="25"/>
      <c r="AD50" s="25"/>
      <c r="AE50" s="25"/>
      <c r="AF50" s="25"/>
      <c r="AG50" s="25"/>
      <c r="AH50" s="25"/>
      <c r="AI50" s="25"/>
      <c r="AJ50" s="25"/>
      <c r="AK50" s="25"/>
      <c r="AL50" s="25"/>
      <c r="AM50" s="25"/>
    </row>
    <row r="51" spans="1:39" s="26" customFormat="1" ht="15.75" customHeight="1">
      <c r="A51" s="201"/>
      <c r="B51" s="202"/>
      <c r="C51" s="202"/>
      <c r="D51" s="202"/>
      <c r="E51" s="202"/>
      <c r="N51" s="868"/>
      <c r="O51" s="868"/>
      <c r="P51" s="868"/>
      <c r="Q51" s="868"/>
      <c r="R51" s="25"/>
      <c r="S51" s="25"/>
      <c r="T51" s="25"/>
      <c r="U51" s="25"/>
      <c r="V51" s="25"/>
      <c r="W51" s="25"/>
      <c r="X51" s="25"/>
      <c r="Y51" s="25"/>
      <c r="Z51" s="25"/>
      <c r="AA51" s="25"/>
      <c r="AB51" s="25"/>
      <c r="AC51" s="25"/>
      <c r="AD51" s="25"/>
      <c r="AE51" s="25"/>
      <c r="AF51" s="25"/>
      <c r="AG51" s="25"/>
      <c r="AH51" s="25"/>
      <c r="AI51" s="25"/>
      <c r="AJ51" s="25"/>
      <c r="AK51" s="25"/>
      <c r="AL51" s="25"/>
      <c r="AM51" s="25"/>
    </row>
    <row r="52" spans="1:39" s="26" customFormat="1" ht="15.75" customHeight="1">
      <c r="A52" s="201"/>
      <c r="B52" s="202"/>
      <c r="C52" s="202"/>
      <c r="D52" s="202"/>
      <c r="E52" s="202"/>
      <c r="N52" s="868"/>
      <c r="O52" s="868"/>
      <c r="P52" s="868"/>
      <c r="Q52" s="868"/>
      <c r="R52" s="25"/>
      <c r="S52" s="25"/>
      <c r="T52" s="25"/>
      <c r="U52" s="25"/>
      <c r="V52" s="25"/>
      <c r="W52" s="25"/>
      <c r="X52" s="25"/>
      <c r="Y52" s="25"/>
      <c r="Z52" s="25"/>
      <c r="AA52" s="25"/>
      <c r="AB52" s="25"/>
      <c r="AC52" s="25"/>
      <c r="AD52" s="25"/>
      <c r="AE52" s="25"/>
      <c r="AF52" s="25"/>
      <c r="AG52" s="25"/>
      <c r="AH52" s="25"/>
      <c r="AI52" s="25"/>
      <c r="AJ52" s="25"/>
      <c r="AK52" s="25"/>
      <c r="AL52" s="25"/>
      <c r="AM52" s="25"/>
    </row>
    <row r="53" spans="1:39" s="26" customFormat="1" ht="15.75" customHeight="1">
      <c r="A53" s="201"/>
      <c r="B53" s="202"/>
      <c r="C53" s="202"/>
      <c r="D53" s="202"/>
      <c r="E53" s="202"/>
      <c r="N53" s="868"/>
      <c r="O53" s="868"/>
      <c r="P53" s="868"/>
      <c r="Q53" s="868"/>
      <c r="R53" s="25"/>
      <c r="S53" s="25"/>
      <c r="T53" s="25"/>
      <c r="U53" s="25"/>
      <c r="V53" s="25"/>
      <c r="W53" s="25"/>
      <c r="X53" s="25"/>
      <c r="Y53" s="25"/>
      <c r="Z53" s="25"/>
      <c r="AA53" s="25"/>
      <c r="AB53" s="25"/>
      <c r="AC53" s="25"/>
      <c r="AD53" s="25"/>
      <c r="AE53" s="25"/>
      <c r="AF53" s="25"/>
      <c r="AG53" s="25"/>
      <c r="AH53" s="25"/>
      <c r="AI53" s="25"/>
      <c r="AJ53" s="25"/>
      <c r="AK53" s="25"/>
      <c r="AL53" s="25"/>
      <c r="AM53" s="25"/>
    </row>
    <row r="54" spans="1:39" s="26" customFormat="1" ht="15.75" customHeight="1">
      <c r="A54" s="201"/>
      <c r="B54" s="202"/>
      <c r="C54" s="202"/>
      <c r="D54" s="202"/>
      <c r="E54" s="202"/>
      <c r="N54" s="868"/>
      <c r="O54" s="868"/>
      <c r="P54" s="868"/>
      <c r="Q54" s="868"/>
      <c r="R54" s="25"/>
      <c r="S54" s="25"/>
      <c r="T54" s="25"/>
      <c r="U54" s="25"/>
      <c r="V54" s="25"/>
      <c r="W54" s="25"/>
      <c r="X54" s="25"/>
      <c r="Y54" s="25"/>
      <c r="Z54" s="25"/>
      <c r="AA54" s="25"/>
      <c r="AB54" s="25"/>
      <c r="AC54" s="25"/>
      <c r="AD54" s="25"/>
      <c r="AE54" s="25"/>
      <c r="AF54" s="25"/>
      <c r="AG54" s="25"/>
      <c r="AH54" s="25"/>
      <c r="AI54" s="25"/>
      <c r="AJ54" s="25"/>
      <c r="AK54" s="25"/>
      <c r="AL54" s="25"/>
      <c r="AM54" s="25"/>
    </row>
    <row r="55" spans="1:39" s="26" customFormat="1" ht="15.75" customHeight="1">
      <c r="A55" s="201"/>
      <c r="B55" s="202"/>
      <c r="C55" s="202"/>
      <c r="D55" s="202"/>
      <c r="E55" s="202"/>
      <c r="N55" s="868"/>
      <c r="O55" s="868"/>
      <c r="P55" s="868"/>
      <c r="Q55" s="868"/>
      <c r="R55" s="25"/>
      <c r="S55" s="25"/>
      <c r="T55" s="25"/>
      <c r="U55" s="25"/>
      <c r="V55" s="25"/>
      <c r="W55" s="25"/>
      <c r="X55" s="25"/>
      <c r="Y55" s="25"/>
      <c r="Z55" s="25"/>
      <c r="AA55" s="25"/>
      <c r="AB55" s="25"/>
      <c r="AC55" s="25"/>
      <c r="AD55" s="25"/>
      <c r="AE55" s="25"/>
      <c r="AF55" s="25"/>
      <c r="AG55" s="25"/>
      <c r="AH55" s="25"/>
      <c r="AI55" s="25"/>
      <c r="AJ55" s="25"/>
      <c r="AK55" s="25"/>
      <c r="AL55" s="25"/>
      <c r="AM55" s="25"/>
    </row>
    <row r="56" spans="1:39" s="26" customFormat="1" ht="15.75" customHeight="1">
      <c r="A56" s="201"/>
      <c r="B56" s="202"/>
      <c r="C56" s="202"/>
      <c r="D56" s="202"/>
      <c r="E56" s="202"/>
      <c r="N56" s="868"/>
      <c r="O56" s="868"/>
      <c r="P56" s="868"/>
      <c r="Q56" s="868"/>
      <c r="R56" s="25"/>
      <c r="S56" s="25"/>
      <c r="T56" s="25"/>
      <c r="U56" s="25"/>
      <c r="V56" s="25"/>
      <c r="W56" s="25"/>
      <c r="X56" s="25"/>
      <c r="Y56" s="25"/>
      <c r="Z56" s="25"/>
      <c r="AA56" s="25"/>
      <c r="AB56" s="25"/>
      <c r="AC56" s="25"/>
      <c r="AD56" s="25"/>
      <c r="AE56" s="25"/>
      <c r="AF56" s="25"/>
      <c r="AG56" s="25"/>
      <c r="AH56" s="25"/>
      <c r="AI56" s="25"/>
      <c r="AJ56" s="25"/>
      <c r="AK56" s="25"/>
      <c r="AL56" s="25"/>
      <c r="AM56" s="25"/>
    </row>
    <row r="57" spans="1:39" s="26" customFormat="1" ht="15.75" customHeight="1">
      <c r="A57" s="201"/>
      <c r="B57" s="202"/>
      <c r="C57" s="202"/>
      <c r="D57" s="202"/>
      <c r="E57" s="202"/>
      <c r="N57" s="868"/>
      <c r="O57" s="868"/>
      <c r="P57" s="868"/>
      <c r="Q57" s="868"/>
      <c r="R57" s="25"/>
      <c r="S57" s="25"/>
      <c r="T57" s="25"/>
      <c r="U57" s="25"/>
      <c r="V57" s="25"/>
      <c r="W57" s="25"/>
      <c r="X57" s="25"/>
      <c r="Y57" s="25"/>
      <c r="Z57" s="25"/>
      <c r="AA57" s="25"/>
      <c r="AB57" s="25"/>
      <c r="AC57" s="25"/>
      <c r="AD57" s="25"/>
      <c r="AE57" s="25"/>
      <c r="AF57" s="25"/>
      <c r="AG57" s="25"/>
      <c r="AH57" s="25"/>
      <c r="AI57" s="25"/>
      <c r="AJ57" s="25"/>
      <c r="AK57" s="25"/>
      <c r="AL57" s="25"/>
      <c r="AM57" s="25"/>
    </row>
    <row r="58" spans="1:39" s="26" customFormat="1" ht="15.75" customHeight="1">
      <c r="A58" s="201"/>
      <c r="B58" s="202"/>
      <c r="C58" s="202"/>
      <c r="D58" s="202"/>
      <c r="E58" s="202"/>
      <c r="N58" s="868"/>
      <c r="O58" s="868"/>
      <c r="P58" s="868"/>
      <c r="Q58" s="868"/>
      <c r="R58" s="25"/>
      <c r="S58" s="25"/>
      <c r="T58" s="25"/>
      <c r="U58" s="25"/>
      <c r="V58" s="25"/>
      <c r="W58" s="25"/>
      <c r="X58" s="25"/>
      <c r="Y58" s="25"/>
      <c r="Z58" s="25"/>
      <c r="AA58" s="25"/>
      <c r="AB58" s="25"/>
      <c r="AC58" s="25"/>
      <c r="AD58" s="25"/>
      <c r="AE58" s="25"/>
      <c r="AF58" s="25"/>
      <c r="AG58" s="25"/>
      <c r="AH58" s="25"/>
      <c r="AI58" s="25"/>
      <c r="AJ58" s="25"/>
      <c r="AK58" s="25"/>
      <c r="AL58" s="25"/>
      <c r="AM58" s="25"/>
    </row>
    <row r="59" spans="1:39" s="26" customFormat="1" ht="15.75" customHeight="1">
      <c r="A59" s="201"/>
      <c r="B59" s="202"/>
      <c r="C59" s="202"/>
      <c r="D59" s="202"/>
      <c r="E59" s="202"/>
      <c r="N59" s="868"/>
      <c r="O59" s="868"/>
      <c r="P59" s="868"/>
      <c r="Q59" s="868"/>
      <c r="R59" s="25"/>
      <c r="S59" s="25"/>
      <c r="T59" s="25"/>
      <c r="U59" s="25"/>
      <c r="V59" s="25"/>
      <c r="W59" s="25"/>
      <c r="X59" s="25"/>
      <c r="Y59" s="25"/>
      <c r="Z59" s="25"/>
      <c r="AA59" s="25"/>
      <c r="AB59" s="25"/>
      <c r="AC59" s="25"/>
      <c r="AD59" s="25"/>
      <c r="AE59" s="25"/>
      <c r="AF59" s="25"/>
      <c r="AG59" s="25"/>
      <c r="AH59" s="25"/>
      <c r="AI59" s="25"/>
      <c r="AJ59" s="25"/>
      <c r="AK59" s="25"/>
      <c r="AL59" s="25"/>
      <c r="AM59" s="25"/>
    </row>
    <row r="60" spans="1:39" s="26" customFormat="1" ht="15.75" customHeight="1">
      <c r="A60" s="201"/>
      <c r="B60" s="202"/>
      <c r="C60" s="202"/>
      <c r="D60" s="202"/>
      <c r="E60" s="202"/>
      <c r="N60" s="868"/>
      <c r="O60" s="868"/>
      <c r="P60" s="868"/>
      <c r="Q60" s="868"/>
      <c r="R60" s="25"/>
      <c r="S60" s="25"/>
      <c r="T60" s="25"/>
      <c r="U60" s="25"/>
      <c r="V60" s="25"/>
      <c r="W60" s="25"/>
      <c r="X60" s="25"/>
      <c r="Y60" s="25"/>
      <c r="Z60" s="25"/>
      <c r="AA60" s="25"/>
      <c r="AB60" s="25"/>
      <c r="AC60" s="25"/>
      <c r="AD60" s="25"/>
      <c r="AE60" s="25"/>
      <c r="AF60" s="25"/>
      <c r="AG60" s="25"/>
      <c r="AH60" s="25"/>
      <c r="AI60" s="25"/>
      <c r="AJ60" s="25"/>
      <c r="AK60" s="25"/>
      <c r="AL60" s="25"/>
      <c r="AM60" s="25"/>
    </row>
    <row r="61" spans="1:39" s="26" customFormat="1" ht="15.75" customHeight="1">
      <c r="A61" s="201"/>
      <c r="B61" s="202"/>
      <c r="C61" s="202"/>
      <c r="D61" s="202"/>
      <c r="E61" s="202"/>
      <c r="N61" s="868"/>
      <c r="O61" s="868"/>
      <c r="P61" s="868"/>
      <c r="Q61" s="868"/>
      <c r="R61" s="25"/>
      <c r="S61" s="25"/>
      <c r="T61" s="25"/>
      <c r="U61" s="25"/>
      <c r="V61" s="25"/>
      <c r="W61" s="25"/>
      <c r="X61" s="25"/>
      <c r="Y61" s="25"/>
      <c r="Z61" s="25"/>
      <c r="AA61" s="25"/>
      <c r="AB61" s="25"/>
      <c r="AC61" s="25"/>
      <c r="AD61" s="25"/>
      <c r="AE61" s="25"/>
      <c r="AF61" s="25"/>
      <c r="AG61" s="25"/>
      <c r="AH61" s="25"/>
      <c r="AI61" s="25"/>
      <c r="AJ61" s="25"/>
      <c r="AK61" s="25"/>
      <c r="AL61" s="25"/>
      <c r="AM61" s="25"/>
    </row>
    <row r="62" spans="1:39" s="26" customFormat="1" ht="15.75" customHeight="1" thickBot="1">
      <c r="A62" s="201"/>
      <c r="B62" s="202"/>
      <c r="C62" s="202"/>
      <c r="D62" s="202"/>
      <c r="E62" s="347" t="s">
        <v>18</v>
      </c>
      <c r="F62" s="1394"/>
      <c r="G62" s="1394"/>
      <c r="H62" s="1394"/>
      <c r="I62" s="1394"/>
      <c r="J62" s="1394"/>
      <c r="K62" s="1394"/>
      <c r="L62" s="1394"/>
      <c r="M62" s="1922"/>
      <c r="N62" s="868"/>
      <c r="O62" s="868"/>
      <c r="P62" s="868"/>
      <c r="Q62" s="868"/>
      <c r="R62" s="25"/>
      <c r="S62" s="25"/>
      <c r="T62" s="25"/>
      <c r="U62" s="25"/>
      <c r="V62" s="25"/>
      <c r="W62" s="25"/>
      <c r="X62" s="25"/>
      <c r="Y62" s="25"/>
      <c r="Z62" s="25"/>
      <c r="AA62" s="25"/>
      <c r="AB62" s="25"/>
      <c r="AC62" s="25"/>
      <c r="AD62" s="25"/>
      <c r="AE62" s="25"/>
      <c r="AF62" s="25"/>
      <c r="AG62" s="25"/>
      <c r="AH62" s="25"/>
      <c r="AI62" s="25"/>
      <c r="AJ62" s="25"/>
      <c r="AK62" s="25"/>
      <c r="AL62" s="25"/>
      <c r="AM62" s="25"/>
    </row>
    <row r="63" spans="1:39" ht="37.5" customHeight="1" thickBot="1">
      <c r="C63" s="301" t="s">
        <v>19</v>
      </c>
      <c r="D63" s="302"/>
      <c r="E63" s="302"/>
      <c r="F63" s="302"/>
      <c r="G63" s="303"/>
      <c r="H63" s="334" t="s">
        <v>726</v>
      </c>
      <c r="I63" s="335"/>
      <c r="J63" s="335"/>
      <c r="K63" s="336"/>
      <c r="L63" s="5"/>
      <c r="M63" s="5"/>
    </row>
    <row r="64" spans="1:39" ht="14.1" customHeight="1" thickBot="1">
      <c r="C64" s="295" t="s">
        <v>20</v>
      </c>
      <c r="D64" s="1395"/>
      <c r="E64" s="1395"/>
      <c r="F64" s="1395"/>
      <c r="G64" s="1396"/>
      <c r="H64" s="298">
        <f>H65+H66+H67+H68+H69</f>
        <v>2395253</v>
      </c>
      <c r="I64" s="299"/>
      <c r="J64" s="299"/>
      <c r="K64" s="300"/>
      <c r="L64" s="5"/>
      <c r="M64" s="5"/>
    </row>
    <row r="65" spans="3:13" ht="14.1" customHeight="1">
      <c r="C65" s="349" t="s">
        <v>151</v>
      </c>
      <c r="D65" s="1397"/>
      <c r="E65" s="1397"/>
      <c r="F65" s="1397"/>
      <c r="G65" s="1398"/>
      <c r="H65" s="352">
        <v>2155754</v>
      </c>
      <c r="I65" s="353"/>
      <c r="J65" s="353"/>
      <c r="K65" s="354"/>
      <c r="L65" s="5"/>
      <c r="M65" s="5"/>
    </row>
    <row r="66" spans="3:13" ht="22.5" customHeight="1">
      <c r="C66" s="342" t="s">
        <v>152</v>
      </c>
      <c r="D66" s="1399"/>
      <c r="E66" s="1399"/>
      <c r="F66" s="1399"/>
      <c r="G66" s="1400"/>
      <c r="H66" s="345">
        <v>0</v>
      </c>
      <c r="I66" s="293"/>
      <c r="J66" s="293"/>
      <c r="K66" s="294"/>
      <c r="L66" s="5"/>
      <c r="M66" s="5"/>
    </row>
    <row r="67" spans="3:13" ht="14.1" customHeight="1">
      <c r="C67" s="328" t="s">
        <v>771</v>
      </c>
      <c r="D67" s="682"/>
      <c r="E67" s="682"/>
      <c r="F67" s="682"/>
      <c r="G67" s="1401"/>
      <c r="H67" s="345">
        <v>186367</v>
      </c>
      <c r="I67" s="293"/>
      <c r="J67" s="293"/>
      <c r="K67" s="294"/>
      <c r="L67" s="5"/>
      <c r="M67" s="5"/>
    </row>
    <row r="68" spans="3:13" ht="26.25" customHeight="1">
      <c r="C68" s="328" t="s">
        <v>153</v>
      </c>
      <c r="D68" s="682"/>
      <c r="E68" s="682"/>
      <c r="F68" s="682"/>
      <c r="G68" s="1401"/>
      <c r="H68" s="345">
        <v>53132</v>
      </c>
      <c r="I68" s="293"/>
      <c r="J68" s="293"/>
      <c r="K68" s="294"/>
      <c r="L68" s="5"/>
      <c r="M68" s="5"/>
    </row>
    <row r="69" spans="3:13" ht="12.75" customHeight="1" thickBot="1">
      <c r="C69" s="342" t="s">
        <v>154</v>
      </c>
      <c r="D69" s="1399"/>
      <c r="E69" s="1399"/>
      <c r="F69" s="1399"/>
      <c r="G69" s="1400"/>
      <c r="H69" s="345">
        <v>0</v>
      </c>
      <c r="I69" s="293"/>
      <c r="J69" s="293"/>
      <c r="K69" s="294"/>
      <c r="L69" s="5"/>
      <c r="M69" s="5"/>
    </row>
    <row r="70" spans="3:13" ht="14.1" customHeight="1" thickBot="1">
      <c r="C70" s="295" t="s">
        <v>21</v>
      </c>
      <c r="D70" s="1395"/>
      <c r="E70" s="1395"/>
      <c r="F70" s="1395"/>
      <c r="G70" s="1396"/>
      <c r="H70" s="298">
        <f>H71+H72+H73+H74+H75</f>
        <v>0</v>
      </c>
      <c r="I70" s="299"/>
      <c r="J70" s="299"/>
      <c r="K70" s="300"/>
      <c r="L70" s="5"/>
      <c r="M70" s="5"/>
    </row>
    <row r="71" spans="3:13" ht="14.1" customHeight="1">
      <c r="C71" s="331" t="s">
        <v>155</v>
      </c>
      <c r="D71" s="1402"/>
      <c r="E71" s="1402"/>
      <c r="F71" s="1402"/>
      <c r="G71" s="1403"/>
      <c r="H71" s="340">
        <v>0</v>
      </c>
      <c r="I71" s="340"/>
      <c r="J71" s="340"/>
      <c r="K71" s="341"/>
      <c r="L71" s="5"/>
      <c r="M71" s="5"/>
    </row>
    <row r="72" spans="3:13" ht="14.1" customHeight="1">
      <c r="C72" s="406" t="s">
        <v>156</v>
      </c>
      <c r="D72" s="407"/>
      <c r="E72" s="407"/>
      <c r="F72" s="407"/>
      <c r="G72" s="408"/>
      <c r="H72" s="293">
        <v>0</v>
      </c>
      <c r="I72" s="293"/>
      <c r="J72" s="293"/>
      <c r="K72" s="294"/>
      <c r="L72" s="5"/>
      <c r="M72" s="5"/>
    </row>
    <row r="73" spans="3:13" ht="14.1" customHeight="1">
      <c r="C73" s="337" t="s">
        <v>157</v>
      </c>
      <c r="D73" s="338"/>
      <c r="E73" s="338"/>
      <c r="F73" s="338"/>
      <c r="G73" s="339"/>
      <c r="H73" s="293">
        <v>0</v>
      </c>
      <c r="I73" s="293"/>
      <c r="J73" s="293"/>
      <c r="K73" s="294"/>
      <c r="L73" s="5"/>
      <c r="M73" s="5"/>
    </row>
    <row r="74" spans="3:13" ht="14.1" customHeight="1">
      <c r="C74" s="355" t="s">
        <v>158</v>
      </c>
      <c r="D74" s="356"/>
      <c r="E74" s="356"/>
      <c r="F74" s="356"/>
      <c r="G74" s="357"/>
      <c r="H74" s="293">
        <v>0</v>
      </c>
      <c r="I74" s="293"/>
      <c r="J74" s="293"/>
      <c r="K74" s="294"/>
      <c r="L74" s="5"/>
      <c r="M74" s="5"/>
    </row>
    <row r="75" spans="3:13" ht="14.1" customHeight="1" thickBot="1">
      <c r="C75" s="328" t="s">
        <v>159</v>
      </c>
      <c r="D75" s="682"/>
      <c r="E75" s="682"/>
      <c r="F75" s="682"/>
      <c r="G75" s="683"/>
      <c r="H75" s="293">
        <v>0</v>
      </c>
      <c r="I75" s="293"/>
      <c r="J75" s="293"/>
      <c r="K75" s="294"/>
      <c r="L75" s="5"/>
      <c r="M75" s="5"/>
    </row>
    <row r="76" spans="3:13" ht="14.1" customHeight="1" thickBot="1">
      <c r="C76" s="323" t="s">
        <v>22</v>
      </c>
      <c r="D76" s="1404"/>
      <c r="E76" s="1404"/>
      <c r="F76" s="1404"/>
      <c r="G76" s="1405"/>
      <c r="H76" s="326">
        <f>H70+H64</f>
        <v>2395253</v>
      </c>
      <c r="I76" s="326"/>
      <c r="J76" s="326"/>
      <c r="K76" s="327"/>
    </row>
    <row r="80" spans="3:13" ht="15.75">
      <c r="E80" s="27"/>
    </row>
    <row r="82" spans="4:20" ht="12.75">
      <c r="D82" s="6"/>
      <c r="E82" s="6"/>
      <c r="F82" s="6"/>
      <c r="G82" s="6"/>
      <c r="H82" s="6"/>
      <c r="I82" s="6"/>
      <c r="J82" s="6"/>
      <c r="K82" s="6"/>
      <c r="L82" s="6"/>
      <c r="M82" s="6"/>
      <c r="N82" s="6"/>
      <c r="O82" s="6"/>
      <c r="P82" s="6"/>
      <c r="Q82" s="6"/>
      <c r="R82" s="6"/>
      <c r="S82" s="6"/>
      <c r="T82" s="6"/>
    </row>
    <row r="84" spans="4:20" ht="15.75">
      <c r="E84" s="27"/>
    </row>
  </sheetData>
  <mergeCells count="116">
    <mergeCell ref="C75:G75"/>
    <mergeCell ref="H75:K75"/>
    <mergeCell ref="C76:G76"/>
    <mergeCell ref="H76:K76"/>
    <mergeCell ref="C72:G72"/>
    <mergeCell ref="H72:K72"/>
    <mergeCell ref="C73:G73"/>
    <mergeCell ref="H73:K73"/>
    <mergeCell ref="C74:G74"/>
    <mergeCell ref="H74:K74"/>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N44:N45"/>
    <mergeCell ref="C47:G47"/>
    <mergeCell ref="B48:G48"/>
    <mergeCell ref="B49:G49"/>
    <mergeCell ref="N49:Q49"/>
    <mergeCell ref="E62:L62"/>
    <mergeCell ref="A44:A45"/>
    <mergeCell ref="B44:B45"/>
    <mergeCell ref="C44:C45"/>
    <mergeCell ref="D44:D46"/>
    <mergeCell ref="E44:E46"/>
    <mergeCell ref="F44:F46"/>
    <mergeCell ref="C39:G39"/>
    <mergeCell ref="C40:Q40"/>
    <mergeCell ref="A41:A42"/>
    <mergeCell ref="B41:B42"/>
    <mergeCell ref="C41:C42"/>
    <mergeCell ref="D41:D43"/>
    <mergeCell ref="E41:E43"/>
    <mergeCell ref="F41:F43"/>
    <mergeCell ref="N41:N43"/>
    <mergeCell ref="N33:N34"/>
    <mergeCell ref="A36:A37"/>
    <mergeCell ref="B36:B37"/>
    <mergeCell ref="C36:C37"/>
    <mergeCell ref="D36:D38"/>
    <mergeCell ref="E36:E38"/>
    <mergeCell ref="F36:F38"/>
    <mergeCell ref="N36:N37"/>
    <mergeCell ref="A28:A30"/>
    <mergeCell ref="D28:D30"/>
    <mergeCell ref="C31:G31"/>
    <mergeCell ref="C32:Q32"/>
    <mergeCell ref="A33:A34"/>
    <mergeCell ref="B33:B34"/>
    <mergeCell ref="C33:C34"/>
    <mergeCell ref="D33:D34"/>
    <mergeCell ref="E33:E35"/>
    <mergeCell ref="F33:F35"/>
    <mergeCell ref="C23:G23"/>
    <mergeCell ref="C24:Q24"/>
    <mergeCell ref="A25:A26"/>
    <mergeCell ref="B25:B26"/>
    <mergeCell ref="C25:C26"/>
    <mergeCell ref="D25:D27"/>
    <mergeCell ref="E25:E27"/>
    <mergeCell ref="F25:F27"/>
    <mergeCell ref="N25:N26"/>
    <mergeCell ref="E18:E19"/>
    <mergeCell ref="F18:F19"/>
    <mergeCell ref="A20:A21"/>
    <mergeCell ref="B20:B21"/>
    <mergeCell ref="C20:C21"/>
    <mergeCell ref="D20:D22"/>
    <mergeCell ref="E20:E22"/>
    <mergeCell ref="F20:F22"/>
    <mergeCell ref="A14:A16"/>
    <mergeCell ref="B14:B16"/>
    <mergeCell ref="C14:C16"/>
    <mergeCell ref="D14:D16"/>
    <mergeCell ref="E14:E16"/>
    <mergeCell ref="F14:F16"/>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M110"/>
  <sheetViews>
    <sheetView workbookViewId="0">
      <selection activeCell="D1" sqref="D1"/>
    </sheetView>
  </sheetViews>
  <sheetFormatPr defaultColWidth="9.140625" defaultRowHeight="11.25"/>
  <cols>
    <col min="1" max="1" width="2.7109375" style="1923" customWidth="1"/>
    <col min="2" max="3" width="2.5703125" style="1923" customWidth="1"/>
    <col min="4" max="4" width="21.42578125" style="1923" customWidth="1"/>
    <col min="5" max="5" width="7.28515625" style="1924" customWidth="1"/>
    <col min="6" max="6" width="3.5703125" style="1923" customWidth="1"/>
    <col min="7" max="7" width="5.85546875" style="1925" customWidth="1"/>
    <col min="8" max="8" width="8.85546875" style="1923" customWidth="1"/>
    <col min="9" max="9" width="5" style="1923" customWidth="1"/>
    <col min="10" max="10" width="9.5703125" style="1923" customWidth="1"/>
    <col min="11" max="11" width="5.42578125" style="1923" customWidth="1"/>
    <col min="12" max="12" width="8.85546875" style="1923" customWidth="1"/>
    <col min="13" max="13" width="9" style="1923" customWidth="1"/>
    <col min="14" max="14" width="17.140625" style="1923" customWidth="1"/>
    <col min="15" max="15" width="5.140625" style="2221" customWidth="1"/>
    <col min="16" max="16" width="4.5703125" style="1923" customWidth="1"/>
    <col min="17" max="17" width="4.85546875" style="1923" customWidth="1"/>
    <col min="18" max="16384" width="9.140625" style="1927"/>
  </cols>
  <sheetData>
    <row r="1" spans="1:23" ht="73.5" customHeight="1">
      <c r="L1" s="1926" t="s">
        <v>318</v>
      </c>
      <c r="M1" s="1926"/>
      <c r="N1" s="1926"/>
      <c r="O1" s="1926"/>
      <c r="P1" s="1926"/>
      <c r="Q1" s="1926"/>
    </row>
    <row r="2" spans="1:23" ht="15.75" customHeight="1">
      <c r="D2" s="1928" t="s">
        <v>772</v>
      </c>
      <c r="E2" s="1929"/>
      <c r="F2" s="1928"/>
      <c r="G2" s="1930"/>
      <c r="L2" s="1931"/>
      <c r="M2" s="1932"/>
      <c r="N2" s="1932"/>
      <c r="O2" s="1932"/>
      <c r="P2" s="1932"/>
      <c r="Q2" s="1932"/>
    </row>
    <row r="3" spans="1:23" ht="14.25" customHeight="1" thickBot="1">
      <c r="A3" s="1933"/>
      <c r="B3" s="1934"/>
      <c r="C3" s="1934"/>
      <c r="D3" s="1935" t="s">
        <v>58</v>
      </c>
      <c r="E3" s="1935"/>
      <c r="F3" s="1935"/>
      <c r="G3" s="1935"/>
      <c r="H3" s="1935"/>
      <c r="I3" s="1935"/>
      <c r="J3" s="1935"/>
      <c r="K3" s="1935"/>
      <c r="L3" s="1935"/>
      <c r="M3" s="1935"/>
      <c r="N3" s="1935"/>
      <c r="O3" s="1935"/>
      <c r="P3" s="1935"/>
      <c r="Q3" s="1935"/>
      <c r="R3" s="1935"/>
      <c r="S3" s="1935"/>
      <c r="T3" s="1935"/>
      <c r="U3" s="1935"/>
      <c r="V3" s="1935"/>
      <c r="W3" s="1935"/>
    </row>
    <row r="4" spans="1:23" ht="36.75" customHeight="1">
      <c r="A4" s="1936" t="s">
        <v>0</v>
      </c>
      <c r="B4" s="1937" t="s">
        <v>1</v>
      </c>
      <c r="C4" s="1937" t="s">
        <v>2</v>
      </c>
      <c r="D4" s="1938" t="s">
        <v>3</v>
      </c>
      <c r="E4" s="1939" t="s">
        <v>4</v>
      </c>
      <c r="F4" s="1940" t="s">
        <v>5</v>
      </c>
      <c r="G4" s="1941" t="s">
        <v>6</v>
      </c>
      <c r="H4" s="1942" t="s">
        <v>147</v>
      </c>
      <c r="I4" s="1943"/>
      <c r="J4" s="1943"/>
      <c r="K4" s="1944"/>
      <c r="L4" s="1945" t="s">
        <v>148</v>
      </c>
      <c r="M4" s="1946" t="s">
        <v>149</v>
      </c>
      <c r="N4" s="1947" t="s">
        <v>23</v>
      </c>
      <c r="O4" s="1948"/>
      <c r="P4" s="1948"/>
      <c r="Q4" s="1949"/>
    </row>
    <row r="5" spans="1:23" ht="15" customHeight="1">
      <c r="A5" s="1950"/>
      <c r="B5" s="1951"/>
      <c r="C5" s="1951"/>
      <c r="D5" s="1952"/>
      <c r="E5" s="1953"/>
      <c r="F5" s="1954"/>
      <c r="G5" s="1955"/>
      <c r="H5" s="1956" t="s">
        <v>7</v>
      </c>
      <c r="I5" s="1957" t="s">
        <v>8</v>
      </c>
      <c r="J5" s="1957"/>
      <c r="K5" s="1958" t="s">
        <v>9</v>
      </c>
      <c r="L5" s="1959"/>
      <c r="M5" s="1960"/>
      <c r="N5" s="1961" t="s">
        <v>57</v>
      </c>
      <c r="O5" s="1962" t="s">
        <v>10</v>
      </c>
      <c r="P5" s="1962"/>
      <c r="Q5" s="1963"/>
    </row>
    <row r="6" spans="1:23" ht="94.5" customHeight="1" thickBot="1">
      <c r="A6" s="1964"/>
      <c r="B6" s="1965"/>
      <c r="C6" s="1965"/>
      <c r="D6" s="1966"/>
      <c r="E6" s="1967"/>
      <c r="F6" s="1968"/>
      <c r="G6" s="1969"/>
      <c r="H6" s="1970"/>
      <c r="I6" s="1971" t="s">
        <v>7</v>
      </c>
      <c r="J6" s="1972" t="s">
        <v>11</v>
      </c>
      <c r="K6" s="1973"/>
      <c r="L6" s="1974"/>
      <c r="M6" s="1975"/>
      <c r="N6" s="1976"/>
      <c r="O6" s="1977" t="s">
        <v>136</v>
      </c>
      <c r="P6" s="1977" t="s">
        <v>142</v>
      </c>
      <c r="Q6" s="1978" t="s">
        <v>145</v>
      </c>
    </row>
    <row r="7" spans="1:23" ht="14.25" customHeight="1" thickBot="1">
      <c r="A7" s="1979" t="s">
        <v>12</v>
      </c>
      <c r="B7" s="1980" t="s">
        <v>773</v>
      </c>
      <c r="C7" s="1981"/>
      <c r="D7" s="1981"/>
      <c r="E7" s="1981"/>
      <c r="F7" s="1981"/>
      <c r="G7" s="1981"/>
      <c r="H7" s="1981"/>
      <c r="I7" s="1981"/>
      <c r="J7" s="1981"/>
      <c r="K7" s="1981"/>
      <c r="L7" s="1981"/>
      <c r="M7" s="1981"/>
      <c r="N7" s="1981"/>
      <c r="O7" s="1981"/>
      <c r="P7" s="1981"/>
      <c r="Q7" s="1982"/>
    </row>
    <row r="8" spans="1:23" ht="14.25" customHeight="1" thickBot="1">
      <c r="A8" s="1983" t="s">
        <v>12</v>
      </c>
      <c r="B8" s="1984" t="s">
        <v>12</v>
      </c>
      <c r="C8" s="1985" t="s">
        <v>774</v>
      </c>
      <c r="D8" s="1986"/>
      <c r="E8" s="1986"/>
      <c r="F8" s="1986"/>
      <c r="G8" s="1986"/>
      <c r="H8" s="1986"/>
      <c r="I8" s="1986"/>
      <c r="J8" s="1986"/>
      <c r="K8" s="1986"/>
      <c r="L8" s="1986"/>
      <c r="M8" s="1986"/>
      <c r="N8" s="1986"/>
      <c r="O8" s="1986"/>
      <c r="P8" s="1986"/>
      <c r="Q8" s="1987"/>
    </row>
    <row r="9" spans="1:23" ht="24" customHeight="1">
      <c r="A9" s="1988" t="s">
        <v>12</v>
      </c>
      <c r="B9" s="1989" t="s">
        <v>12</v>
      </c>
      <c r="C9" s="1990" t="s">
        <v>12</v>
      </c>
      <c r="D9" s="1991" t="s">
        <v>775</v>
      </c>
      <c r="E9" s="1992" t="s">
        <v>90</v>
      </c>
      <c r="F9" s="1993" t="s">
        <v>336</v>
      </c>
      <c r="G9" s="1994" t="s">
        <v>62</v>
      </c>
      <c r="H9" s="1995">
        <v>8691431</v>
      </c>
      <c r="I9" s="1996">
        <v>0</v>
      </c>
      <c r="J9" s="1997">
        <v>0</v>
      </c>
      <c r="K9" s="1998">
        <v>0</v>
      </c>
      <c r="L9" s="1999">
        <v>8125000</v>
      </c>
      <c r="M9" s="2000">
        <v>8125000</v>
      </c>
      <c r="N9" s="2001" t="s">
        <v>776</v>
      </c>
      <c r="O9" s="2002">
        <v>29</v>
      </c>
      <c r="P9" s="2002">
        <v>29</v>
      </c>
      <c r="Q9" s="2003">
        <v>29</v>
      </c>
    </row>
    <row r="10" spans="1:23" ht="36" customHeight="1">
      <c r="A10" s="2004"/>
      <c r="B10" s="2005"/>
      <c r="C10" s="2006"/>
      <c r="D10" s="2007"/>
      <c r="E10" s="2008"/>
      <c r="F10" s="2009"/>
      <c r="G10" s="2010" t="s">
        <v>161</v>
      </c>
      <c r="H10" s="2011">
        <v>124871.4</v>
      </c>
      <c r="I10" s="2012"/>
      <c r="J10" s="2011"/>
      <c r="K10" s="2013"/>
      <c r="L10" s="2014"/>
      <c r="M10" s="2015"/>
      <c r="N10" s="2016" t="s">
        <v>777</v>
      </c>
      <c r="O10" s="2017">
        <v>3555</v>
      </c>
      <c r="P10" s="2017">
        <v>3500</v>
      </c>
      <c r="Q10" s="2018">
        <v>3500</v>
      </c>
    </row>
    <row r="11" spans="1:23" ht="14.25" customHeight="1" thickBot="1">
      <c r="A11" s="2019"/>
      <c r="B11" s="2020"/>
      <c r="C11" s="2021"/>
      <c r="D11" s="2022"/>
      <c r="E11" s="2023"/>
      <c r="F11" s="2024"/>
      <c r="G11" s="2025" t="s">
        <v>13</v>
      </c>
      <c r="H11" s="2026">
        <f>SUM(H9:H10)</f>
        <v>8816302.4000000004</v>
      </c>
      <c r="I11" s="2027">
        <f t="shared" ref="I11:M11" si="0">SUM(I9:I9)</f>
        <v>0</v>
      </c>
      <c r="J11" s="2027">
        <f t="shared" si="0"/>
        <v>0</v>
      </c>
      <c r="K11" s="2028">
        <f t="shared" si="0"/>
        <v>0</v>
      </c>
      <c r="L11" s="2029">
        <f t="shared" si="0"/>
        <v>8125000</v>
      </c>
      <c r="M11" s="2030">
        <f t="shared" si="0"/>
        <v>8125000</v>
      </c>
      <c r="N11" s="2031"/>
      <c r="O11" s="2032"/>
      <c r="P11" s="2032"/>
      <c r="Q11" s="2033"/>
    </row>
    <row r="12" spans="1:23" ht="14.25" customHeight="1">
      <c r="A12" s="1988" t="s">
        <v>12</v>
      </c>
      <c r="B12" s="1989" t="s">
        <v>12</v>
      </c>
      <c r="C12" s="1990" t="s">
        <v>14</v>
      </c>
      <c r="D12" s="1991" t="s">
        <v>778</v>
      </c>
      <c r="E12" s="1992" t="s">
        <v>90</v>
      </c>
      <c r="F12" s="1993" t="s">
        <v>336</v>
      </c>
      <c r="G12" s="1994" t="s">
        <v>116</v>
      </c>
      <c r="H12" s="2034">
        <v>3854661</v>
      </c>
      <c r="I12" s="1996">
        <v>0</v>
      </c>
      <c r="J12" s="1997">
        <v>0</v>
      </c>
      <c r="K12" s="1998">
        <v>0</v>
      </c>
      <c r="L12" s="1999">
        <v>3826000</v>
      </c>
      <c r="M12" s="2000">
        <v>3826000</v>
      </c>
      <c r="N12" s="2035" t="s">
        <v>779</v>
      </c>
      <c r="O12" s="2002">
        <v>909</v>
      </c>
      <c r="P12" s="2002">
        <v>1060</v>
      </c>
      <c r="Q12" s="2003">
        <v>960</v>
      </c>
    </row>
    <row r="13" spans="1:23" ht="27" customHeight="1" thickBot="1">
      <c r="A13" s="2019"/>
      <c r="B13" s="2020"/>
      <c r="C13" s="2021"/>
      <c r="D13" s="2022"/>
      <c r="E13" s="2023"/>
      <c r="F13" s="2024"/>
      <c r="G13" s="2025" t="s">
        <v>13</v>
      </c>
      <c r="H13" s="2027">
        <f>SUM(H12)</f>
        <v>3854661</v>
      </c>
      <c r="I13" s="2027">
        <f>SUM(I12:I12)</f>
        <v>0</v>
      </c>
      <c r="J13" s="2027">
        <f>SUM(J12:J12)</f>
        <v>0</v>
      </c>
      <c r="K13" s="2028">
        <f>SUM(K12:K12)</f>
        <v>0</v>
      </c>
      <c r="L13" s="2036">
        <f>SUM(L12:L12)</f>
        <v>3826000</v>
      </c>
      <c r="M13" s="2030">
        <f>SUM(M12:M12)</f>
        <v>3826000</v>
      </c>
      <c r="N13" s="2037" t="s">
        <v>780</v>
      </c>
      <c r="O13" s="2032">
        <v>618</v>
      </c>
      <c r="P13" s="2032">
        <v>640</v>
      </c>
      <c r="Q13" s="2033">
        <v>630</v>
      </c>
    </row>
    <row r="14" spans="1:23" ht="39" customHeight="1">
      <c r="A14" s="1988" t="s">
        <v>12</v>
      </c>
      <c r="B14" s="1989" t="s">
        <v>12</v>
      </c>
      <c r="C14" s="1990" t="s">
        <v>59</v>
      </c>
      <c r="D14" s="1991" t="s">
        <v>781</v>
      </c>
      <c r="E14" s="1992" t="s">
        <v>90</v>
      </c>
      <c r="F14" s="1993" t="s">
        <v>336</v>
      </c>
      <c r="G14" s="1994" t="s">
        <v>116</v>
      </c>
      <c r="H14" s="2034">
        <v>15008</v>
      </c>
      <c r="I14" s="1996">
        <v>0</v>
      </c>
      <c r="J14" s="1997">
        <v>0</v>
      </c>
      <c r="K14" s="1998">
        <v>0</v>
      </c>
      <c r="L14" s="1999">
        <v>22600</v>
      </c>
      <c r="M14" s="2000">
        <v>22600</v>
      </c>
      <c r="N14" s="2035"/>
      <c r="O14" s="2002"/>
      <c r="P14" s="2002"/>
      <c r="Q14" s="2003"/>
    </row>
    <row r="15" spans="1:23" ht="14.25" customHeight="1" thickBot="1">
      <c r="A15" s="2019"/>
      <c r="B15" s="2020"/>
      <c r="C15" s="2021"/>
      <c r="D15" s="2022"/>
      <c r="E15" s="2023"/>
      <c r="F15" s="2024"/>
      <c r="G15" s="2025" t="s">
        <v>13</v>
      </c>
      <c r="H15" s="2027">
        <f>SUM(H14)</f>
        <v>15008</v>
      </c>
      <c r="I15" s="2027">
        <f>SUM(I14:I14)</f>
        <v>0</v>
      </c>
      <c r="J15" s="2027">
        <f>SUM(J14:J14)</f>
        <v>0</v>
      </c>
      <c r="K15" s="2028">
        <f>SUM(K14:K14)</f>
        <v>0</v>
      </c>
      <c r="L15" s="2036">
        <f>SUM(L14:L14)</f>
        <v>22600</v>
      </c>
      <c r="M15" s="2030">
        <f>SUM(M14:M14)</f>
        <v>22600</v>
      </c>
      <c r="N15" s="2037"/>
      <c r="O15" s="2032"/>
      <c r="P15" s="2032"/>
      <c r="Q15" s="2033"/>
      <c r="R15" s="2038"/>
      <c r="T15" s="2039"/>
    </row>
    <row r="16" spans="1:23" ht="12" customHeight="1" thickBot="1">
      <c r="A16" s="1983" t="s">
        <v>12</v>
      </c>
      <c r="B16" s="2040" t="s">
        <v>12</v>
      </c>
      <c r="C16" s="2041" t="s">
        <v>15</v>
      </c>
      <c r="D16" s="2042"/>
      <c r="E16" s="2042"/>
      <c r="F16" s="2042"/>
      <c r="G16" s="2043"/>
      <c r="H16" s="2044">
        <f>H15+H11+H13</f>
        <v>12685971.4</v>
      </c>
      <c r="I16" s="2044">
        <f t="shared" ref="I16:M16" si="1">I15+I11+I13</f>
        <v>0</v>
      </c>
      <c r="J16" s="2044">
        <f t="shared" si="1"/>
        <v>0</v>
      </c>
      <c r="K16" s="2044">
        <f t="shared" si="1"/>
        <v>0</v>
      </c>
      <c r="L16" s="2044">
        <f t="shared" si="1"/>
        <v>11973600</v>
      </c>
      <c r="M16" s="2044">
        <f t="shared" si="1"/>
        <v>11973600</v>
      </c>
      <c r="N16" s="2045"/>
      <c r="O16" s="2046"/>
      <c r="P16" s="2046"/>
      <c r="Q16" s="2047"/>
    </row>
    <row r="17" spans="1:20" ht="14.25" customHeight="1" thickBot="1">
      <c r="A17" s="1983" t="s">
        <v>12</v>
      </c>
      <c r="B17" s="1984" t="s">
        <v>14</v>
      </c>
      <c r="C17" s="2048" t="s">
        <v>782</v>
      </c>
      <c r="D17" s="2049"/>
      <c r="E17" s="2049"/>
      <c r="F17" s="2049"/>
      <c r="G17" s="2049"/>
      <c r="H17" s="2049"/>
      <c r="I17" s="2049"/>
      <c r="J17" s="2049"/>
      <c r="K17" s="2049"/>
      <c r="L17" s="2049"/>
      <c r="M17" s="2049"/>
      <c r="N17" s="2049"/>
      <c r="O17" s="2049"/>
      <c r="P17" s="2049"/>
      <c r="Q17" s="2050"/>
    </row>
    <row r="18" spans="1:20" ht="12.75" customHeight="1">
      <c r="A18" s="2051" t="s">
        <v>12</v>
      </c>
      <c r="B18" s="2052" t="s">
        <v>14</v>
      </c>
      <c r="C18" s="1990" t="s">
        <v>12</v>
      </c>
      <c r="D18" s="2053" t="s">
        <v>783</v>
      </c>
      <c r="E18" s="2054" t="s">
        <v>90</v>
      </c>
      <c r="F18" s="2055" t="s">
        <v>336</v>
      </c>
      <c r="G18" s="1994" t="s">
        <v>62</v>
      </c>
      <c r="H18" s="1995">
        <v>4474685</v>
      </c>
      <c r="I18" s="1996">
        <v>0</v>
      </c>
      <c r="J18" s="1997">
        <v>0</v>
      </c>
      <c r="K18" s="1998">
        <v>0</v>
      </c>
      <c r="L18" s="1999">
        <v>3739500</v>
      </c>
      <c r="M18" s="1999">
        <v>3739500</v>
      </c>
      <c r="N18" s="2056" t="s">
        <v>784</v>
      </c>
      <c r="O18" s="2057" t="s">
        <v>413</v>
      </c>
      <c r="P18" s="2057" t="s">
        <v>413</v>
      </c>
      <c r="Q18" s="2058" t="s">
        <v>413</v>
      </c>
      <c r="R18" s="2059"/>
      <c r="T18" s="2039"/>
    </row>
    <row r="19" spans="1:20" ht="12.75" customHeight="1">
      <c r="A19" s="2060"/>
      <c r="B19" s="2061"/>
      <c r="C19" s="2006"/>
      <c r="D19" s="2062"/>
      <c r="E19" s="2063"/>
      <c r="F19" s="2009"/>
      <c r="G19" s="2010" t="s">
        <v>161</v>
      </c>
      <c r="H19" s="2011">
        <v>1299422.1000000001</v>
      </c>
      <c r="I19" s="2012"/>
      <c r="J19" s="2011"/>
      <c r="K19" s="2064"/>
      <c r="L19" s="2014">
        <v>1197000</v>
      </c>
      <c r="M19" s="2065">
        <v>1197000</v>
      </c>
      <c r="N19" s="2066"/>
      <c r="O19" s="2067"/>
      <c r="P19" s="2067"/>
      <c r="Q19" s="2068"/>
      <c r="T19" s="2039"/>
    </row>
    <row r="20" spans="1:20" ht="16.5" customHeight="1" thickBot="1">
      <c r="A20" s="2069"/>
      <c r="B20" s="2070"/>
      <c r="C20" s="2021"/>
      <c r="D20" s="2071"/>
      <c r="E20" s="2072"/>
      <c r="F20" s="2072"/>
      <c r="G20" s="2025" t="s">
        <v>13</v>
      </c>
      <c r="H20" s="2027">
        <f t="shared" ref="H20:M20" si="2">H18+H19</f>
        <v>5774107.0999999996</v>
      </c>
      <c r="I20" s="2027">
        <f t="shared" si="2"/>
        <v>0</v>
      </c>
      <c r="J20" s="2027">
        <f t="shared" si="2"/>
        <v>0</v>
      </c>
      <c r="K20" s="2027">
        <f t="shared" si="2"/>
        <v>0</v>
      </c>
      <c r="L20" s="2027">
        <f t="shared" si="2"/>
        <v>4936500</v>
      </c>
      <c r="M20" s="2027">
        <f t="shared" si="2"/>
        <v>4936500</v>
      </c>
      <c r="N20" s="2073"/>
      <c r="O20" s="2074"/>
      <c r="P20" s="2074"/>
      <c r="Q20" s="2075"/>
      <c r="T20" s="2039"/>
    </row>
    <row r="21" spans="1:20" ht="15.75" customHeight="1">
      <c r="A21" s="2076" t="s">
        <v>12</v>
      </c>
      <c r="B21" s="2077" t="s">
        <v>14</v>
      </c>
      <c r="C21" s="2078" t="s">
        <v>14</v>
      </c>
      <c r="D21" s="2079" t="s">
        <v>785</v>
      </c>
      <c r="E21" s="2080" t="s">
        <v>90</v>
      </c>
      <c r="F21" s="2081" t="s">
        <v>336</v>
      </c>
      <c r="G21" s="1994" t="s">
        <v>116</v>
      </c>
      <c r="H21" s="2034">
        <v>13589125</v>
      </c>
      <c r="I21" s="1996">
        <v>0</v>
      </c>
      <c r="J21" s="1997">
        <v>0</v>
      </c>
      <c r="K21" s="1998">
        <v>0</v>
      </c>
      <c r="L21" s="1999">
        <v>13205000</v>
      </c>
      <c r="M21" s="2082">
        <v>13205000</v>
      </c>
      <c r="N21" s="2083" t="s">
        <v>786</v>
      </c>
      <c r="O21" s="2084" t="s">
        <v>614</v>
      </c>
      <c r="P21" s="2084" t="s">
        <v>787</v>
      </c>
      <c r="Q21" s="2085" t="s">
        <v>788</v>
      </c>
      <c r="R21" s="2059"/>
      <c r="T21" s="2039"/>
    </row>
    <row r="22" spans="1:20" ht="15.75" customHeight="1">
      <c r="A22" s="2004"/>
      <c r="B22" s="2061"/>
      <c r="C22" s="2006"/>
      <c r="D22" s="2086"/>
      <c r="E22" s="2008"/>
      <c r="F22" s="2087"/>
      <c r="G22" s="2088" t="s">
        <v>161</v>
      </c>
      <c r="H22" s="2011">
        <v>66309</v>
      </c>
      <c r="I22" s="2012"/>
      <c r="J22" s="2011"/>
      <c r="K22" s="2064"/>
      <c r="L22" s="2014">
        <v>60000</v>
      </c>
      <c r="M22" s="2065">
        <v>60000</v>
      </c>
      <c r="N22" s="2089"/>
      <c r="O22" s="2067"/>
      <c r="P22" s="2067"/>
      <c r="Q22" s="2068"/>
      <c r="R22" s="2059"/>
      <c r="T22" s="2039"/>
    </row>
    <row r="23" spans="1:20" ht="13.5" customHeight="1" thickBot="1">
      <c r="A23" s="2090"/>
      <c r="B23" s="2091"/>
      <c r="C23" s="2092"/>
      <c r="D23" s="2093"/>
      <c r="E23" s="2094"/>
      <c r="F23" s="2095"/>
      <c r="G23" s="2096" t="s">
        <v>13</v>
      </c>
      <c r="H23" s="2097">
        <f>SUM(H21:H22)</f>
        <v>13655434</v>
      </c>
      <c r="I23" s="2097">
        <f t="shared" ref="I23:M23" si="3">SUM(I21:I22)</f>
        <v>0</v>
      </c>
      <c r="J23" s="2097">
        <f t="shared" si="3"/>
        <v>0</v>
      </c>
      <c r="K23" s="2097">
        <f t="shared" si="3"/>
        <v>0</v>
      </c>
      <c r="L23" s="2097">
        <f t="shared" si="3"/>
        <v>13265000</v>
      </c>
      <c r="M23" s="2097">
        <f t="shared" si="3"/>
        <v>13265000</v>
      </c>
      <c r="N23" s="2098"/>
      <c r="O23" s="2074"/>
      <c r="P23" s="2074"/>
      <c r="Q23" s="2075"/>
      <c r="T23" s="2039"/>
    </row>
    <row r="24" spans="1:20" ht="13.5" customHeight="1">
      <c r="A24" s="2051" t="s">
        <v>12</v>
      </c>
      <c r="B24" s="2052" t="s">
        <v>14</v>
      </c>
      <c r="C24" s="1990" t="s">
        <v>59</v>
      </c>
      <c r="D24" s="2053" t="s">
        <v>789</v>
      </c>
      <c r="E24" s="1992" t="s">
        <v>90</v>
      </c>
      <c r="F24" s="2099" t="s">
        <v>336</v>
      </c>
      <c r="G24" s="2100" t="s">
        <v>62</v>
      </c>
      <c r="H24" s="1995">
        <v>3062</v>
      </c>
      <c r="I24" s="1996"/>
      <c r="J24" s="2101">
        <v>0</v>
      </c>
      <c r="K24" s="1998">
        <v>0</v>
      </c>
      <c r="L24" s="1999">
        <v>4000</v>
      </c>
      <c r="M24" s="2082">
        <v>4000</v>
      </c>
      <c r="N24" s="2102" t="s">
        <v>790</v>
      </c>
      <c r="O24" s="2103" t="s">
        <v>791</v>
      </c>
      <c r="P24" s="2103" t="s">
        <v>792</v>
      </c>
      <c r="Q24" s="2104" t="s">
        <v>793</v>
      </c>
      <c r="T24" s="2039"/>
    </row>
    <row r="25" spans="1:20" ht="13.5" customHeight="1" thickBot="1">
      <c r="A25" s="2069"/>
      <c r="B25" s="2070"/>
      <c r="C25" s="2021"/>
      <c r="D25" s="2071"/>
      <c r="E25" s="2105"/>
      <c r="F25" s="2023"/>
      <c r="G25" s="2106" t="s">
        <v>13</v>
      </c>
      <c r="H25" s="2026">
        <f t="shared" ref="H25:M25" si="4">SUM(H24:H24)</f>
        <v>3062</v>
      </c>
      <c r="I25" s="2027">
        <f t="shared" si="4"/>
        <v>0</v>
      </c>
      <c r="J25" s="2027">
        <f t="shared" si="4"/>
        <v>0</v>
      </c>
      <c r="K25" s="2028">
        <f t="shared" si="4"/>
        <v>0</v>
      </c>
      <c r="L25" s="2029">
        <f t="shared" si="4"/>
        <v>4000</v>
      </c>
      <c r="M25" s="2029">
        <f t="shared" si="4"/>
        <v>4000</v>
      </c>
      <c r="N25" s="2107"/>
      <c r="O25" s="2074"/>
      <c r="P25" s="2074"/>
      <c r="Q25" s="2075"/>
      <c r="T25" s="2039"/>
    </row>
    <row r="26" spans="1:20" ht="15.75" customHeight="1" thickBot="1">
      <c r="A26" s="2051" t="s">
        <v>12</v>
      </c>
      <c r="B26" s="2052" t="s">
        <v>14</v>
      </c>
      <c r="C26" s="1990" t="s">
        <v>66</v>
      </c>
      <c r="D26" s="2053" t="s">
        <v>794</v>
      </c>
      <c r="E26" s="1992" t="s">
        <v>90</v>
      </c>
      <c r="F26" s="2099" t="s">
        <v>336</v>
      </c>
      <c r="G26" s="2100" t="s">
        <v>62</v>
      </c>
      <c r="H26" s="1995">
        <v>224059</v>
      </c>
      <c r="I26" s="1996"/>
      <c r="J26" s="2101">
        <v>0</v>
      </c>
      <c r="K26" s="1998">
        <v>0</v>
      </c>
      <c r="L26" s="1999">
        <v>203000</v>
      </c>
      <c r="M26" s="2082">
        <v>203000</v>
      </c>
      <c r="N26" s="2102"/>
      <c r="O26" s="2103"/>
      <c r="P26" s="2103"/>
      <c r="Q26" s="2104"/>
      <c r="R26" s="2059"/>
      <c r="T26" s="2039"/>
    </row>
    <row r="27" spans="1:20" ht="15.75" customHeight="1" thickBot="1">
      <c r="A27" s="2060"/>
      <c r="B27" s="2061"/>
      <c r="C27" s="2006"/>
      <c r="D27" s="2062"/>
      <c r="E27" s="2008"/>
      <c r="F27" s="2087"/>
      <c r="G27" s="2100" t="s">
        <v>161</v>
      </c>
      <c r="H27" s="2108">
        <v>8629</v>
      </c>
      <c r="I27" s="2012"/>
      <c r="J27" s="2109"/>
      <c r="K27" s="2064"/>
      <c r="L27" s="2014"/>
      <c r="M27" s="2065"/>
      <c r="N27" s="2110"/>
      <c r="O27" s="2067"/>
      <c r="P27" s="2067"/>
      <c r="Q27" s="2068"/>
      <c r="R27" s="2059"/>
      <c r="T27" s="2039"/>
    </row>
    <row r="28" spans="1:20" ht="15.75" customHeight="1">
      <c r="A28" s="2060"/>
      <c r="B28" s="2061"/>
      <c r="C28" s="2006"/>
      <c r="D28" s="2062"/>
      <c r="E28" s="2008"/>
      <c r="F28" s="2087"/>
      <c r="G28" s="1994" t="s">
        <v>116</v>
      </c>
      <c r="H28" s="2011">
        <v>1186622</v>
      </c>
      <c r="I28" s="2012"/>
      <c r="J28" s="2109"/>
      <c r="K28" s="2064"/>
      <c r="L28" s="2014">
        <v>1199000</v>
      </c>
      <c r="M28" s="2065">
        <v>1199000</v>
      </c>
      <c r="N28" s="2110"/>
      <c r="O28" s="2067"/>
      <c r="P28" s="2067"/>
      <c r="Q28" s="2068"/>
      <c r="R28" s="2059"/>
      <c r="T28" s="2039"/>
    </row>
    <row r="29" spans="1:20" ht="15.75" customHeight="1" thickBot="1">
      <c r="A29" s="2069"/>
      <c r="B29" s="2070"/>
      <c r="C29" s="2021"/>
      <c r="D29" s="2071"/>
      <c r="E29" s="2105"/>
      <c r="F29" s="2023"/>
      <c r="G29" s="2106" t="s">
        <v>13</v>
      </c>
      <c r="H29" s="2027">
        <f>SUM(H26:H28)</f>
        <v>1419310</v>
      </c>
      <c r="I29" s="2027">
        <f t="shared" ref="I29:M29" si="5">SUM(I26:I28)</f>
        <v>0</v>
      </c>
      <c r="J29" s="2027">
        <f t="shared" si="5"/>
        <v>0</v>
      </c>
      <c r="K29" s="2027">
        <f t="shared" si="5"/>
        <v>0</v>
      </c>
      <c r="L29" s="2027">
        <f t="shared" si="5"/>
        <v>1402000</v>
      </c>
      <c r="M29" s="2027">
        <f t="shared" si="5"/>
        <v>1402000</v>
      </c>
      <c r="N29" s="2107"/>
      <c r="O29" s="2074"/>
      <c r="P29" s="2074"/>
      <c r="Q29" s="2075"/>
      <c r="T29" s="2039"/>
    </row>
    <row r="30" spans="1:20" ht="12" customHeight="1" thickBot="1">
      <c r="A30" s="2111" t="s">
        <v>12</v>
      </c>
      <c r="B30" s="2040" t="s">
        <v>14</v>
      </c>
      <c r="C30" s="2041" t="s">
        <v>15</v>
      </c>
      <c r="D30" s="2042"/>
      <c r="E30" s="2112"/>
      <c r="F30" s="2112"/>
      <c r="G30" s="2043"/>
      <c r="H30" s="2044">
        <f>H20+H23+H29+H25</f>
        <v>20851913.100000001</v>
      </c>
      <c r="I30" s="2044">
        <f>I20+I23+I29</f>
        <v>0</v>
      </c>
      <c r="J30" s="2044">
        <f>J20+J23+J29</f>
        <v>0</v>
      </c>
      <c r="K30" s="2044">
        <f>K20+K23+K29</f>
        <v>0</v>
      </c>
      <c r="L30" s="2044">
        <f>L20+L23+L29</f>
        <v>19603500</v>
      </c>
      <c r="M30" s="2044">
        <f>M20+M23+M29</f>
        <v>19603500</v>
      </c>
      <c r="N30" s="2044"/>
      <c r="O30" s="2046"/>
      <c r="P30" s="2046"/>
      <c r="Q30" s="2047"/>
      <c r="T30" s="2039"/>
    </row>
    <row r="31" spans="1:20" ht="15" customHeight="1" thickBot="1">
      <c r="A31" s="1983" t="s">
        <v>12</v>
      </c>
      <c r="B31" s="1984" t="s">
        <v>59</v>
      </c>
      <c r="C31" s="2048" t="s">
        <v>795</v>
      </c>
      <c r="D31" s="2049"/>
      <c r="E31" s="2049"/>
      <c r="F31" s="2049"/>
      <c r="G31" s="2049"/>
      <c r="H31" s="2049"/>
      <c r="I31" s="2049"/>
      <c r="J31" s="2049"/>
      <c r="K31" s="2049"/>
      <c r="L31" s="2049"/>
      <c r="M31" s="2049"/>
      <c r="N31" s="2049"/>
      <c r="O31" s="2049"/>
      <c r="P31" s="2049"/>
      <c r="Q31" s="2050"/>
      <c r="T31" s="2039"/>
    </row>
    <row r="32" spans="1:20" ht="12" customHeight="1">
      <c r="A32" s="2051" t="s">
        <v>12</v>
      </c>
      <c r="B32" s="2052" t="s">
        <v>59</v>
      </c>
      <c r="C32" s="1990" t="s">
        <v>12</v>
      </c>
      <c r="D32" s="2053" t="s">
        <v>796</v>
      </c>
      <c r="E32" s="1992" t="s">
        <v>90</v>
      </c>
      <c r="F32" s="2113" t="s">
        <v>336</v>
      </c>
      <c r="G32" s="2100" t="s">
        <v>62</v>
      </c>
      <c r="H32" s="1995">
        <v>1620823</v>
      </c>
      <c r="I32" s="1996">
        <v>0</v>
      </c>
      <c r="J32" s="1997">
        <v>0</v>
      </c>
      <c r="K32" s="1998">
        <v>0</v>
      </c>
      <c r="L32" s="1999">
        <v>1700000</v>
      </c>
      <c r="M32" s="2114">
        <v>1700000</v>
      </c>
      <c r="N32" s="2115" t="s">
        <v>797</v>
      </c>
      <c r="O32" s="2116">
        <v>4</v>
      </c>
      <c r="P32" s="2103" t="s">
        <v>323</v>
      </c>
      <c r="Q32" s="2104" t="s">
        <v>323</v>
      </c>
    </row>
    <row r="33" spans="1:20" ht="14.25" customHeight="1">
      <c r="A33" s="2060"/>
      <c r="B33" s="2061"/>
      <c r="C33" s="2006"/>
      <c r="D33" s="2062"/>
      <c r="E33" s="2008"/>
      <c r="F33" s="2117"/>
      <c r="G33" s="2118" t="s">
        <v>161</v>
      </c>
      <c r="H33" s="2011">
        <v>8371.7999999999993</v>
      </c>
      <c r="I33" s="2012"/>
      <c r="J33" s="2011"/>
      <c r="K33" s="2064"/>
      <c r="L33" s="2014">
        <v>6500</v>
      </c>
      <c r="M33" s="2015">
        <v>6500</v>
      </c>
      <c r="N33" s="2119"/>
      <c r="O33" s="2120"/>
      <c r="P33" s="2067"/>
      <c r="Q33" s="2068"/>
    </row>
    <row r="34" spans="1:20" ht="14.25" customHeight="1" thickBot="1">
      <c r="A34" s="2069"/>
      <c r="B34" s="2070"/>
      <c r="C34" s="2021"/>
      <c r="D34" s="2071"/>
      <c r="E34" s="2105"/>
      <c r="F34" s="2121"/>
      <c r="G34" s="2106" t="s">
        <v>13</v>
      </c>
      <c r="H34" s="2027">
        <f t="shared" ref="H34:M34" si="6">SUM(H32:H33)</f>
        <v>1629194.8</v>
      </c>
      <c r="I34" s="2027">
        <f t="shared" si="6"/>
        <v>0</v>
      </c>
      <c r="J34" s="2027">
        <f t="shared" si="6"/>
        <v>0</v>
      </c>
      <c r="K34" s="2027">
        <f t="shared" si="6"/>
        <v>0</v>
      </c>
      <c r="L34" s="2027">
        <f t="shared" si="6"/>
        <v>1706500</v>
      </c>
      <c r="M34" s="2028">
        <f t="shared" si="6"/>
        <v>1706500</v>
      </c>
      <c r="N34" s="2122"/>
      <c r="O34" s="2123"/>
      <c r="P34" s="2124"/>
      <c r="Q34" s="2125"/>
      <c r="T34" s="2039"/>
    </row>
    <row r="35" spans="1:20" ht="14.25" customHeight="1">
      <c r="A35" s="2051" t="s">
        <v>12</v>
      </c>
      <c r="B35" s="2052" t="s">
        <v>59</v>
      </c>
      <c r="C35" s="1990" t="s">
        <v>14</v>
      </c>
      <c r="D35" s="2053" t="s">
        <v>798</v>
      </c>
      <c r="E35" s="1992" t="s">
        <v>90</v>
      </c>
      <c r="F35" s="2113" t="s">
        <v>336</v>
      </c>
      <c r="G35" s="2100" t="s">
        <v>116</v>
      </c>
      <c r="H35" s="2034">
        <v>152760</v>
      </c>
      <c r="I35" s="1996">
        <v>0</v>
      </c>
      <c r="J35" s="1997">
        <v>0</v>
      </c>
      <c r="K35" s="1998">
        <v>0</v>
      </c>
      <c r="L35" s="1999">
        <v>438000</v>
      </c>
      <c r="M35" s="2114">
        <v>438000</v>
      </c>
      <c r="N35" s="2115" t="s">
        <v>799</v>
      </c>
      <c r="O35" s="2116">
        <v>135</v>
      </c>
      <c r="P35" s="2103" t="s">
        <v>800</v>
      </c>
      <c r="Q35" s="2104" t="s">
        <v>800</v>
      </c>
      <c r="T35" s="2039"/>
    </row>
    <row r="36" spans="1:20" ht="12" customHeight="1" thickBot="1">
      <c r="A36" s="2069"/>
      <c r="B36" s="2070"/>
      <c r="C36" s="2021"/>
      <c r="D36" s="2071"/>
      <c r="E36" s="2105"/>
      <c r="F36" s="2121"/>
      <c r="G36" s="2106" t="s">
        <v>13</v>
      </c>
      <c r="H36" s="2027">
        <f t="shared" ref="H36:M36" si="7">SUM(H35:H35)</f>
        <v>152760</v>
      </c>
      <c r="I36" s="2027">
        <f t="shared" si="7"/>
        <v>0</v>
      </c>
      <c r="J36" s="2027">
        <f t="shared" si="7"/>
        <v>0</v>
      </c>
      <c r="K36" s="2028">
        <f t="shared" si="7"/>
        <v>0</v>
      </c>
      <c r="L36" s="2029">
        <f t="shared" si="7"/>
        <v>438000</v>
      </c>
      <c r="M36" s="2126">
        <f t="shared" si="7"/>
        <v>438000</v>
      </c>
      <c r="N36" s="2122"/>
      <c r="O36" s="2123"/>
      <c r="P36" s="2124"/>
      <c r="Q36" s="2125"/>
      <c r="T36" s="2039"/>
    </row>
    <row r="37" spans="1:20" ht="14.25" customHeight="1" thickBot="1">
      <c r="A37" s="2111" t="s">
        <v>12</v>
      </c>
      <c r="B37" s="2040" t="s">
        <v>59</v>
      </c>
      <c r="C37" s="2041" t="s">
        <v>15</v>
      </c>
      <c r="D37" s="2042"/>
      <c r="E37" s="2112"/>
      <c r="F37" s="2112"/>
      <c r="G37" s="2043"/>
      <c r="H37" s="2044">
        <f>H34+H36</f>
        <v>1781954.8</v>
      </c>
      <c r="I37" s="2044">
        <f t="shared" ref="I37:M37" si="8">I34+I36</f>
        <v>0</v>
      </c>
      <c r="J37" s="2044">
        <f t="shared" si="8"/>
        <v>0</v>
      </c>
      <c r="K37" s="2127">
        <f t="shared" si="8"/>
        <v>0</v>
      </c>
      <c r="L37" s="2128">
        <f t="shared" si="8"/>
        <v>2144500</v>
      </c>
      <c r="M37" s="2129">
        <f t="shared" si="8"/>
        <v>2144500</v>
      </c>
      <c r="N37" s="2045"/>
      <c r="O37" s="2046"/>
      <c r="P37" s="2046"/>
      <c r="Q37" s="2047"/>
      <c r="T37" s="2039"/>
    </row>
    <row r="38" spans="1:20" ht="11.25" customHeight="1" thickBot="1">
      <c r="A38" s="1983" t="s">
        <v>12</v>
      </c>
      <c r="B38" s="1984" t="s">
        <v>60</v>
      </c>
      <c r="C38" s="2048" t="s">
        <v>801</v>
      </c>
      <c r="D38" s="2049"/>
      <c r="E38" s="2049"/>
      <c r="F38" s="2049"/>
      <c r="G38" s="2049"/>
      <c r="H38" s="2049"/>
      <c r="I38" s="2049"/>
      <c r="J38" s="2049"/>
      <c r="K38" s="2049"/>
      <c r="L38" s="2049"/>
      <c r="M38" s="2049"/>
      <c r="N38" s="2049"/>
      <c r="O38" s="2049"/>
      <c r="P38" s="2049"/>
      <c r="Q38" s="2050"/>
      <c r="T38" s="2039"/>
    </row>
    <row r="39" spans="1:20" ht="14.25" customHeight="1">
      <c r="A39" s="2051" t="s">
        <v>12</v>
      </c>
      <c r="B39" s="2052" t="s">
        <v>60</v>
      </c>
      <c r="C39" s="1990" t="s">
        <v>12</v>
      </c>
      <c r="D39" s="2053" t="s">
        <v>802</v>
      </c>
      <c r="E39" s="1992" t="s">
        <v>90</v>
      </c>
      <c r="F39" s="2099" t="s">
        <v>63</v>
      </c>
      <c r="G39" s="2100" t="s">
        <v>116</v>
      </c>
      <c r="H39" s="2034">
        <v>158465</v>
      </c>
      <c r="I39" s="1996">
        <v>0</v>
      </c>
      <c r="J39" s="1997">
        <v>0</v>
      </c>
      <c r="K39" s="1998">
        <v>0</v>
      </c>
      <c r="L39" s="1999">
        <v>159000</v>
      </c>
      <c r="M39" s="2082">
        <v>159000</v>
      </c>
      <c r="N39" s="2102" t="s">
        <v>803</v>
      </c>
      <c r="O39" s="2103" t="s">
        <v>804</v>
      </c>
      <c r="P39" s="2103" t="s">
        <v>804</v>
      </c>
      <c r="Q39" s="2104" t="s">
        <v>804</v>
      </c>
    </row>
    <row r="40" spans="1:20" ht="14.25" customHeight="1">
      <c r="A40" s="2060"/>
      <c r="B40" s="2061"/>
      <c r="C40" s="2006"/>
      <c r="D40" s="2062"/>
      <c r="E40" s="2008"/>
      <c r="F40" s="2087"/>
      <c r="G40" s="2118" t="s">
        <v>161</v>
      </c>
      <c r="H40" s="2130">
        <v>94</v>
      </c>
      <c r="I40" s="2012"/>
      <c r="J40" s="2011"/>
      <c r="K40" s="2064"/>
      <c r="L40" s="2014"/>
      <c r="M40" s="2065"/>
      <c r="N40" s="2110"/>
      <c r="O40" s="2067"/>
      <c r="P40" s="2067"/>
      <c r="Q40" s="2068"/>
    </row>
    <row r="41" spans="1:20" ht="14.25" customHeight="1">
      <c r="A41" s="2060"/>
      <c r="B41" s="2061"/>
      <c r="C41" s="2006"/>
      <c r="D41" s="2062"/>
      <c r="E41" s="2008"/>
      <c r="F41" s="2087"/>
      <c r="G41" s="2118" t="s">
        <v>62</v>
      </c>
      <c r="H41" s="2131">
        <v>31821</v>
      </c>
      <c r="I41" s="2012"/>
      <c r="J41" s="2109"/>
      <c r="K41" s="2064"/>
      <c r="L41" s="2014">
        <v>26000</v>
      </c>
      <c r="M41" s="2065">
        <v>26000</v>
      </c>
      <c r="N41" s="2110"/>
      <c r="O41" s="2067"/>
      <c r="P41" s="2067"/>
      <c r="Q41" s="2068"/>
    </row>
    <row r="42" spans="1:20" ht="12.75" customHeight="1" thickBot="1">
      <c r="A42" s="2069"/>
      <c r="B42" s="2070"/>
      <c r="C42" s="2021"/>
      <c r="D42" s="2071"/>
      <c r="E42" s="2105"/>
      <c r="F42" s="2023"/>
      <c r="G42" s="2106" t="s">
        <v>13</v>
      </c>
      <c r="H42" s="2132">
        <f>SUM(H39:H41)</f>
        <v>190380</v>
      </c>
      <c r="I42" s="2132">
        <f t="shared" ref="I42:M42" si="9">SUM(I39:I41)</f>
        <v>0</v>
      </c>
      <c r="J42" s="2132">
        <f t="shared" si="9"/>
        <v>0</v>
      </c>
      <c r="K42" s="2133">
        <f t="shared" si="9"/>
        <v>0</v>
      </c>
      <c r="L42" s="2029">
        <f t="shared" si="9"/>
        <v>185000</v>
      </c>
      <c r="M42" s="2029">
        <f t="shared" si="9"/>
        <v>185000</v>
      </c>
      <c r="N42" s="2107"/>
      <c r="O42" s="2074"/>
      <c r="P42" s="2074"/>
      <c r="Q42" s="2075"/>
      <c r="T42" s="2039"/>
    </row>
    <row r="43" spans="1:20" ht="12.75" customHeight="1" thickBot="1">
      <c r="A43" s="2076" t="s">
        <v>12</v>
      </c>
      <c r="B43" s="2077" t="s">
        <v>60</v>
      </c>
      <c r="C43" s="2078" t="s">
        <v>14</v>
      </c>
      <c r="D43" s="2079" t="s">
        <v>805</v>
      </c>
      <c r="E43" s="1992" t="s">
        <v>90</v>
      </c>
      <c r="F43" s="2081" t="s">
        <v>63</v>
      </c>
      <c r="G43" s="2100" t="s">
        <v>62</v>
      </c>
      <c r="H43" s="1995">
        <v>87917</v>
      </c>
      <c r="I43" s="1996">
        <v>0</v>
      </c>
      <c r="J43" s="1997">
        <v>0</v>
      </c>
      <c r="K43" s="1998">
        <v>0</v>
      </c>
      <c r="L43" s="2082">
        <v>135000</v>
      </c>
      <c r="M43" s="2082">
        <v>135000</v>
      </c>
      <c r="N43" s="2102" t="s">
        <v>803</v>
      </c>
      <c r="O43" s="2103" t="s">
        <v>806</v>
      </c>
      <c r="P43" s="2103" t="s">
        <v>806</v>
      </c>
      <c r="Q43" s="2104" t="s">
        <v>806</v>
      </c>
      <c r="T43" s="2039"/>
    </row>
    <row r="44" spans="1:20" ht="12.75" customHeight="1" thickBot="1">
      <c r="A44" s="2004"/>
      <c r="B44" s="2061"/>
      <c r="C44" s="2006"/>
      <c r="D44" s="2086"/>
      <c r="E44" s="2008"/>
      <c r="F44" s="2087"/>
      <c r="G44" s="2100" t="s">
        <v>161</v>
      </c>
      <c r="H44" s="2108">
        <v>818.1</v>
      </c>
      <c r="I44" s="2012"/>
      <c r="J44" s="2011"/>
      <c r="K44" s="2064"/>
      <c r="L44" s="2065"/>
      <c r="M44" s="2065"/>
      <c r="N44" s="2110"/>
      <c r="O44" s="2067"/>
      <c r="P44" s="2067"/>
      <c r="Q44" s="2068"/>
      <c r="T44" s="2039"/>
    </row>
    <row r="45" spans="1:20" ht="12.75" customHeight="1">
      <c r="A45" s="2004"/>
      <c r="B45" s="2061"/>
      <c r="C45" s="2006"/>
      <c r="D45" s="2086"/>
      <c r="E45" s="2008"/>
      <c r="F45" s="2087"/>
      <c r="G45" s="2100" t="s">
        <v>116</v>
      </c>
      <c r="H45" s="2108">
        <v>0</v>
      </c>
      <c r="I45" s="2012"/>
      <c r="J45" s="2011"/>
      <c r="K45" s="2064"/>
      <c r="L45" s="2065"/>
      <c r="M45" s="2065"/>
      <c r="N45" s="2110"/>
      <c r="O45" s="2067"/>
      <c r="P45" s="2067"/>
      <c r="Q45" s="2068"/>
      <c r="T45" s="2039"/>
    </row>
    <row r="46" spans="1:20" ht="12" customHeight="1" thickBot="1">
      <c r="A46" s="2090"/>
      <c r="B46" s="2091"/>
      <c r="C46" s="2092"/>
      <c r="D46" s="2093"/>
      <c r="E46" s="2105"/>
      <c r="F46" s="2095"/>
      <c r="G46" s="2106" t="s">
        <v>13</v>
      </c>
      <c r="H46" s="2026">
        <f>SUM(H43:H45)</f>
        <v>88735.1</v>
      </c>
      <c r="I46" s="2027">
        <f t="shared" ref="I46:M46" si="10">SUM(I43:I43)</f>
        <v>0</v>
      </c>
      <c r="J46" s="2027">
        <f t="shared" si="10"/>
        <v>0</v>
      </c>
      <c r="K46" s="2028">
        <f t="shared" si="10"/>
        <v>0</v>
      </c>
      <c r="L46" s="2029">
        <f t="shared" si="10"/>
        <v>135000</v>
      </c>
      <c r="M46" s="2029">
        <f t="shared" si="10"/>
        <v>135000</v>
      </c>
      <c r="N46" s="2107"/>
      <c r="O46" s="2074"/>
      <c r="P46" s="2074"/>
      <c r="Q46" s="2075"/>
      <c r="T46" s="2039"/>
    </row>
    <row r="47" spans="1:20" ht="13.5" customHeight="1" thickBot="1">
      <c r="A47" s="2111" t="s">
        <v>12</v>
      </c>
      <c r="B47" s="2040" t="s">
        <v>60</v>
      </c>
      <c r="C47" s="2041" t="s">
        <v>15</v>
      </c>
      <c r="D47" s="2042"/>
      <c r="E47" s="2112"/>
      <c r="F47" s="2112"/>
      <c r="G47" s="2043"/>
      <c r="H47" s="2134">
        <f>H46+H42</f>
        <v>279115.09999999998</v>
      </c>
      <c r="I47" s="2044">
        <f t="shared" ref="I47:M47" si="11">I46+I42</f>
        <v>0</v>
      </c>
      <c r="J47" s="2044">
        <f t="shared" si="11"/>
        <v>0</v>
      </c>
      <c r="K47" s="2044">
        <f t="shared" si="11"/>
        <v>0</v>
      </c>
      <c r="L47" s="2044">
        <f t="shared" si="11"/>
        <v>320000</v>
      </c>
      <c r="M47" s="2044">
        <f t="shared" si="11"/>
        <v>320000</v>
      </c>
      <c r="N47" s="2045"/>
      <c r="O47" s="2046"/>
      <c r="P47" s="2046"/>
      <c r="Q47" s="2047"/>
      <c r="T47" s="2039"/>
    </row>
    <row r="48" spans="1:20" ht="12" customHeight="1" thickBot="1">
      <c r="A48" s="2111" t="s">
        <v>12</v>
      </c>
      <c r="B48" s="2135" t="s">
        <v>16</v>
      </c>
      <c r="C48" s="2136"/>
      <c r="D48" s="2136"/>
      <c r="E48" s="2136"/>
      <c r="F48" s="2136"/>
      <c r="G48" s="2137"/>
      <c r="H48" s="2138">
        <f>H30+H16+H37+H47</f>
        <v>35598954.399999999</v>
      </c>
      <c r="I48" s="2139">
        <f t="shared" ref="I48:M48" si="12">I30+I16+I37+I47</f>
        <v>0</v>
      </c>
      <c r="J48" s="2139">
        <f t="shared" si="12"/>
        <v>0</v>
      </c>
      <c r="K48" s="2139">
        <f t="shared" si="12"/>
        <v>0</v>
      </c>
      <c r="L48" s="2139">
        <f t="shared" si="12"/>
        <v>34041600</v>
      </c>
      <c r="M48" s="2139">
        <f t="shared" si="12"/>
        <v>34041600</v>
      </c>
      <c r="N48" s="2140"/>
      <c r="O48" s="2140"/>
      <c r="P48" s="2140"/>
      <c r="Q48" s="2141"/>
      <c r="T48" s="2039"/>
    </row>
    <row r="49" spans="1:20" ht="12.75" customHeight="1" thickBot="1">
      <c r="A49" s="1979" t="s">
        <v>14</v>
      </c>
      <c r="B49" s="1980" t="s">
        <v>807</v>
      </c>
      <c r="C49" s="1981"/>
      <c r="D49" s="1981"/>
      <c r="E49" s="1981"/>
      <c r="F49" s="1981"/>
      <c r="G49" s="1981"/>
      <c r="H49" s="1981"/>
      <c r="I49" s="1981"/>
      <c r="J49" s="1981"/>
      <c r="K49" s="1981"/>
      <c r="L49" s="1981"/>
      <c r="M49" s="1981"/>
      <c r="N49" s="1981"/>
      <c r="O49" s="1981"/>
      <c r="P49" s="1981"/>
      <c r="Q49" s="1982"/>
    </row>
    <row r="50" spans="1:20" ht="14.25" customHeight="1" thickBot="1">
      <c r="A50" s="1983" t="s">
        <v>14</v>
      </c>
      <c r="B50" s="1984" t="s">
        <v>12</v>
      </c>
      <c r="C50" s="1985" t="s">
        <v>808</v>
      </c>
      <c r="D50" s="1986"/>
      <c r="E50" s="1986"/>
      <c r="F50" s="1986"/>
      <c r="G50" s="1986"/>
      <c r="H50" s="1986"/>
      <c r="I50" s="1986"/>
      <c r="J50" s="1986"/>
      <c r="K50" s="1986"/>
      <c r="L50" s="1986"/>
      <c r="M50" s="1986"/>
      <c r="N50" s="1986"/>
      <c r="O50" s="1986"/>
      <c r="P50" s="1986"/>
      <c r="Q50" s="1987"/>
    </row>
    <row r="51" spans="1:20" ht="12" customHeight="1">
      <c r="A51" s="2142" t="s">
        <v>14</v>
      </c>
      <c r="B51" s="2143" t="s">
        <v>12</v>
      </c>
      <c r="C51" s="2144" t="s">
        <v>12</v>
      </c>
      <c r="D51" s="2145" t="s">
        <v>809</v>
      </c>
      <c r="E51" s="2146" t="s">
        <v>90</v>
      </c>
      <c r="F51" s="2147" t="s">
        <v>336</v>
      </c>
      <c r="G51" s="2148" t="s">
        <v>62</v>
      </c>
      <c r="H51" s="2149">
        <v>13448</v>
      </c>
      <c r="I51" s="1996"/>
      <c r="J51" s="1996"/>
      <c r="K51" s="1998">
        <v>0</v>
      </c>
      <c r="L51" s="2082">
        <v>14000</v>
      </c>
      <c r="M51" s="2114">
        <v>14000</v>
      </c>
      <c r="N51" s="2150" t="s">
        <v>810</v>
      </c>
      <c r="O51" s="2151">
        <v>80</v>
      </c>
      <c r="P51" s="2151">
        <v>80</v>
      </c>
      <c r="Q51" s="2152">
        <v>80</v>
      </c>
      <c r="R51" s="2059"/>
    </row>
    <row r="52" spans="1:20" ht="38.25" customHeight="1" thickBot="1">
      <c r="A52" s="2153"/>
      <c r="B52" s="2154"/>
      <c r="C52" s="2155"/>
      <c r="D52" s="2156"/>
      <c r="E52" s="2157"/>
      <c r="F52" s="2158"/>
      <c r="G52" s="2159" t="s">
        <v>13</v>
      </c>
      <c r="H52" s="2160">
        <f t="shared" ref="H52:M52" si="13">SUM(H51:H51)</f>
        <v>13448</v>
      </c>
      <c r="I52" s="2161">
        <f t="shared" si="13"/>
        <v>0</v>
      </c>
      <c r="J52" s="2161">
        <f t="shared" si="13"/>
        <v>0</v>
      </c>
      <c r="K52" s="2161">
        <f t="shared" si="13"/>
        <v>0</v>
      </c>
      <c r="L52" s="2161">
        <f t="shared" si="13"/>
        <v>14000</v>
      </c>
      <c r="M52" s="2161">
        <f t="shared" si="13"/>
        <v>14000</v>
      </c>
      <c r="N52" s="2162"/>
      <c r="O52" s="2163"/>
      <c r="P52" s="2163"/>
      <c r="Q52" s="2164"/>
    </row>
    <row r="53" spans="1:20" ht="26.25" customHeight="1">
      <c r="A53" s="2165" t="s">
        <v>14</v>
      </c>
      <c r="B53" s="2166" t="s">
        <v>12</v>
      </c>
      <c r="C53" s="2144" t="s">
        <v>14</v>
      </c>
      <c r="D53" s="2167" t="s">
        <v>811</v>
      </c>
      <c r="E53" s="1992" t="s">
        <v>90</v>
      </c>
      <c r="F53" s="2147" t="s">
        <v>336</v>
      </c>
      <c r="G53" s="2148" t="s">
        <v>62</v>
      </c>
      <c r="H53" s="2149">
        <v>0</v>
      </c>
      <c r="I53" s="1996"/>
      <c r="J53" s="1996"/>
      <c r="K53" s="1998">
        <v>0</v>
      </c>
      <c r="L53" s="2082">
        <v>1000</v>
      </c>
      <c r="M53" s="2114">
        <v>1000</v>
      </c>
      <c r="N53" s="2168" t="s">
        <v>812</v>
      </c>
      <c r="O53" s="2151"/>
      <c r="P53" s="2151">
        <v>16</v>
      </c>
      <c r="Q53" s="2152">
        <v>16</v>
      </c>
      <c r="R53" s="2059"/>
    </row>
    <row r="54" spans="1:20" ht="16.5" customHeight="1" thickBot="1">
      <c r="A54" s="2169"/>
      <c r="B54" s="2170"/>
      <c r="C54" s="2155"/>
      <c r="D54" s="2171"/>
      <c r="E54" s="2105"/>
      <c r="F54" s="2158"/>
      <c r="G54" s="2159" t="s">
        <v>13</v>
      </c>
      <c r="H54" s="2160">
        <f t="shared" ref="H54:M54" si="14">SUM(H53:H53)</f>
        <v>0</v>
      </c>
      <c r="I54" s="2161">
        <f t="shared" si="14"/>
        <v>0</v>
      </c>
      <c r="J54" s="2161">
        <f t="shared" si="14"/>
        <v>0</v>
      </c>
      <c r="K54" s="2161">
        <f t="shared" si="14"/>
        <v>0</v>
      </c>
      <c r="L54" s="2161">
        <f t="shared" si="14"/>
        <v>1000</v>
      </c>
      <c r="M54" s="2161">
        <f t="shared" si="14"/>
        <v>1000</v>
      </c>
      <c r="N54" s="2172"/>
      <c r="O54" s="2163"/>
      <c r="P54" s="2173"/>
      <c r="Q54" s="2164"/>
      <c r="T54" s="2039"/>
    </row>
    <row r="55" spans="1:20" ht="14.25" customHeight="1">
      <c r="A55" s="2165" t="s">
        <v>14</v>
      </c>
      <c r="B55" s="2166" t="s">
        <v>12</v>
      </c>
      <c r="C55" s="2144" t="s">
        <v>59</v>
      </c>
      <c r="D55" s="2167" t="s">
        <v>813</v>
      </c>
      <c r="E55" s="2174" t="s">
        <v>90</v>
      </c>
      <c r="F55" s="2147" t="s">
        <v>336</v>
      </c>
      <c r="G55" s="2148" t="s">
        <v>62</v>
      </c>
      <c r="H55" s="2149">
        <v>0</v>
      </c>
      <c r="I55" s="1996"/>
      <c r="J55" s="1996"/>
      <c r="K55" s="1998">
        <v>0</v>
      </c>
      <c r="L55" s="2082">
        <v>0</v>
      </c>
      <c r="M55" s="2114">
        <v>0</v>
      </c>
      <c r="N55" s="2175" t="s">
        <v>814</v>
      </c>
      <c r="O55" s="2151">
        <v>0</v>
      </c>
      <c r="P55" s="2151">
        <v>800</v>
      </c>
      <c r="Q55" s="2152">
        <v>0</v>
      </c>
      <c r="T55" s="2039"/>
    </row>
    <row r="56" spans="1:20" ht="24" customHeight="1" thickBot="1">
      <c r="A56" s="2169"/>
      <c r="B56" s="2170"/>
      <c r="C56" s="2155"/>
      <c r="D56" s="2171"/>
      <c r="E56" s="2176"/>
      <c r="F56" s="2158"/>
      <c r="G56" s="2159" t="s">
        <v>13</v>
      </c>
      <c r="H56" s="2160">
        <f>SUM(H55:H55)</f>
        <v>0</v>
      </c>
      <c r="I56" s="2161">
        <f t="shared" ref="I56:M56" si="15">SUM(I55:I55)</f>
        <v>0</v>
      </c>
      <c r="J56" s="2161">
        <f t="shared" si="15"/>
        <v>0</v>
      </c>
      <c r="K56" s="2161">
        <f t="shared" si="15"/>
        <v>0</v>
      </c>
      <c r="L56" s="2161">
        <f t="shared" si="15"/>
        <v>0</v>
      </c>
      <c r="M56" s="2161">
        <f t="shared" si="15"/>
        <v>0</v>
      </c>
      <c r="N56" s="2177"/>
      <c r="O56" s="2163"/>
      <c r="P56" s="2173"/>
      <c r="Q56" s="2164"/>
      <c r="T56" s="2039"/>
    </row>
    <row r="57" spans="1:20" ht="14.25" customHeight="1" thickBot="1">
      <c r="A57" s="2178" t="s">
        <v>14</v>
      </c>
      <c r="B57" s="2179" t="s">
        <v>12</v>
      </c>
      <c r="C57" s="2180" t="s">
        <v>15</v>
      </c>
      <c r="D57" s="2181"/>
      <c r="E57" s="2181"/>
      <c r="F57" s="2181"/>
      <c r="G57" s="2181"/>
      <c r="H57" s="2182">
        <f>H52+H54+H56</f>
        <v>13448</v>
      </c>
      <c r="I57" s="2183">
        <f t="shared" ref="I57:M57" si="16">I52+I54+I56</f>
        <v>0</v>
      </c>
      <c r="J57" s="2183">
        <f t="shared" si="16"/>
        <v>0</v>
      </c>
      <c r="K57" s="2183">
        <f t="shared" si="16"/>
        <v>0</v>
      </c>
      <c r="L57" s="2183">
        <f t="shared" si="16"/>
        <v>15000</v>
      </c>
      <c r="M57" s="2183">
        <f t="shared" si="16"/>
        <v>15000</v>
      </c>
      <c r="N57" s="2184"/>
      <c r="O57" s="2185"/>
      <c r="P57" s="2185"/>
      <c r="Q57" s="2186"/>
      <c r="T57" s="2039"/>
    </row>
    <row r="58" spans="1:20" ht="15.75" customHeight="1" thickBot="1">
      <c r="A58" s="1983" t="s">
        <v>14</v>
      </c>
      <c r="B58" s="1984" t="s">
        <v>14</v>
      </c>
      <c r="C58" s="2048" t="s">
        <v>815</v>
      </c>
      <c r="D58" s="2049"/>
      <c r="E58" s="2049"/>
      <c r="F58" s="2049"/>
      <c r="G58" s="2049"/>
      <c r="H58" s="2049"/>
      <c r="I58" s="2049"/>
      <c r="J58" s="2049"/>
      <c r="K58" s="2049"/>
      <c r="L58" s="2049"/>
      <c r="M58" s="2049"/>
      <c r="N58" s="2049"/>
      <c r="O58" s="2049"/>
      <c r="P58" s="2049"/>
      <c r="Q58" s="2050"/>
      <c r="T58" s="2039"/>
    </row>
    <row r="59" spans="1:20" ht="12" customHeight="1">
      <c r="A59" s="2142" t="s">
        <v>14</v>
      </c>
      <c r="B59" s="2143" t="s">
        <v>14</v>
      </c>
      <c r="C59" s="2144" t="s">
        <v>12</v>
      </c>
      <c r="D59" s="2145" t="s">
        <v>816</v>
      </c>
      <c r="E59" s="1992" t="s">
        <v>90</v>
      </c>
      <c r="F59" s="2147" t="s">
        <v>336</v>
      </c>
      <c r="G59" s="2148" t="s">
        <v>62</v>
      </c>
      <c r="H59" s="2149">
        <v>13026</v>
      </c>
      <c r="I59" s="1996"/>
      <c r="J59" s="1996"/>
      <c r="K59" s="1998">
        <v>0</v>
      </c>
      <c r="L59" s="2082">
        <v>14000</v>
      </c>
      <c r="M59" s="2114">
        <v>14000</v>
      </c>
      <c r="N59" s="2168" t="s">
        <v>786</v>
      </c>
      <c r="O59" s="2151">
        <v>5000</v>
      </c>
      <c r="P59" s="2151">
        <v>5500</v>
      </c>
      <c r="Q59" s="2152">
        <v>6000</v>
      </c>
      <c r="T59" s="2039"/>
    </row>
    <row r="60" spans="1:20" ht="12.75" customHeight="1" thickBot="1">
      <c r="A60" s="2187"/>
      <c r="B60" s="2154"/>
      <c r="C60" s="2155"/>
      <c r="D60" s="2156"/>
      <c r="E60" s="2105"/>
      <c r="F60" s="2158"/>
      <c r="G60" s="2159" t="s">
        <v>13</v>
      </c>
      <c r="H60" s="2160">
        <f t="shared" ref="H60:M60" si="17">SUM(H59:H59)</f>
        <v>13026</v>
      </c>
      <c r="I60" s="2161">
        <f t="shared" si="17"/>
        <v>0</v>
      </c>
      <c r="J60" s="2161">
        <f t="shared" si="17"/>
        <v>0</v>
      </c>
      <c r="K60" s="2161">
        <f t="shared" si="17"/>
        <v>0</v>
      </c>
      <c r="L60" s="2161">
        <f t="shared" si="17"/>
        <v>14000</v>
      </c>
      <c r="M60" s="2161">
        <f t="shared" si="17"/>
        <v>14000</v>
      </c>
      <c r="N60" s="2188"/>
      <c r="O60" s="2163"/>
      <c r="P60" s="2163"/>
      <c r="Q60" s="2164"/>
      <c r="T60" s="2039"/>
    </row>
    <row r="61" spans="1:20" ht="14.25" customHeight="1">
      <c r="A61" s="2165" t="s">
        <v>14</v>
      </c>
      <c r="B61" s="2166" t="s">
        <v>14</v>
      </c>
      <c r="C61" s="2144" t="s">
        <v>14</v>
      </c>
      <c r="D61" s="2167" t="s">
        <v>817</v>
      </c>
      <c r="E61" s="1992" t="s">
        <v>90</v>
      </c>
      <c r="F61" s="2147" t="s">
        <v>336</v>
      </c>
      <c r="G61" s="2148" t="s">
        <v>62</v>
      </c>
      <c r="H61" s="2149">
        <v>580</v>
      </c>
      <c r="I61" s="1996"/>
      <c r="J61" s="1996"/>
      <c r="K61" s="1998">
        <v>0</v>
      </c>
      <c r="L61" s="2082">
        <v>600</v>
      </c>
      <c r="M61" s="2114">
        <v>600</v>
      </c>
      <c r="N61" s="2168" t="s">
        <v>786</v>
      </c>
      <c r="O61" s="2151">
        <v>20</v>
      </c>
      <c r="P61" s="2151">
        <v>20</v>
      </c>
      <c r="Q61" s="2152">
        <v>20</v>
      </c>
    </row>
    <row r="62" spans="1:20" ht="11.25" customHeight="1" thickBot="1">
      <c r="A62" s="2169"/>
      <c r="B62" s="2170"/>
      <c r="C62" s="2155"/>
      <c r="D62" s="2171"/>
      <c r="E62" s="2105"/>
      <c r="F62" s="2158"/>
      <c r="G62" s="2159" t="s">
        <v>13</v>
      </c>
      <c r="H62" s="2160">
        <f t="shared" ref="H62:M62" si="18">SUM(H61:H61)</f>
        <v>580</v>
      </c>
      <c r="I62" s="2161">
        <f t="shared" si="18"/>
        <v>0</v>
      </c>
      <c r="J62" s="2161">
        <f t="shared" si="18"/>
        <v>0</v>
      </c>
      <c r="K62" s="2161">
        <f t="shared" si="18"/>
        <v>0</v>
      </c>
      <c r="L62" s="2161">
        <f t="shared" si="18"/>
        <v>600</v>
      </c>
      <c r="M62" s="2161">
        <f t="shared" si="18"/>
        <v>600</v>
      </c>
      <c r="N62" s="2172"/>
      <c r="O62" s="2163"/>
      <c r="P62" s="2173"/>
      <c r="Q62" s="2164"/>
      <c r="T62" s="2039"/>
    </row>
    <row r="63" spans="1:20" ht="14.25" customHeight="1">
      <c r="A63" s="2165" t="s">
        <v>14</v>
      </c>
      <c r="B63" s="2166" t="s">
        <v>14</v>
      </c>
      <c r="C63" s="2144" t="s">
        <v>59</v>
      </c>
      <c r="D63" s="2167" t="s">
        <v>818</v>
      </c>
      <c r="E63" s="1992" t="s">
        <v>90</v>
      </c>
      <c r="F63" s="2147" t="s">
        <v>336</v>
      </c>
      <c r="G63" s="2148" t="s">
        <v>62</v>
      </c>
      <c r="H63" s="1995">
        <v>1700</v>
      </c>
      <c r="I63" s="1996"/>
      <c r="J63" s="1996"/>
      <c r="K63" s="2189">
        <v>0</v>
      </c>
      <c r="L63" s="2114">
        <v>2000</v>
      </c>
      <c r="M63" s="2082">
        <v>2000</v>
      </c>
      <c r="N63" s="2168" t="s">
        <v>786</v>
      </c>
      <c r="O63" s="2151">
        <v>50</v>
      </c>
      <c r="P63" s="2151">
        <v>50</v>
      </c>
      <c r="Q63" s="2152">
        <v>50</v>
      </c>
      <c r="T63" s="2039"/>
    </row>
    <row r="64" spans="1:20" ht="12" customHeight="1" thickBot="1">
      <c r="A64" s="2169"/>
      <c r="B64" s="2170"/>
      <c r="C64" s="2155"/>
      <c r="D64" s="2171"/>
      <c r="E64" s="2105"/>
      <c r="F64" s="2158"/>
      <c r="G64" s="2159" t="s">
        <v>13</v>
      </c>
      <c r="H64" s="2190">
        <f t="shared" ref="H64:M64" si="19">SUM(H63:H63)</f>
        <v>1700</v>
      </c>
      <c r="I64" s="2161">
        <f t="shared" si="19"/>
        <v>0</v>
      </c>
      <c r="J64" s="2161">
        <f t="shared" si="19"/>
        <v>0</v>
      </c>
      <c r="K64" s="2191">
        <f t="shared" si="19"/>
        <v>0</v>
      </c>
      <c r="L64" s="2192">
        <f t="shared" si="19"/>
        <v>2000</v>
      </c>
      <c r="M64" s="2036">
        <f t="shared" si="19"/>
        <v>2000</v>
      </c>
      <c r="N64" s="2172"/>
      <c r="O64" s="2163"/>
      <c r="P64" s="2173"/>
      <c r="Q64" s="2164"/>
      <c r="T64" s="2039"/>
    </row>
    <row r="65" spans="1:20" ht="14.25" customHeight="1">
      <c r="A65" s="2165" t="s">
        <v>14</v>
      </c>
      <c r="B65" s="2166" t="s">
        <v>14</v>
      </c>
      <c r="C65" s="2144" t="s">
        <v>60</v>
      </c>
      <c r="D65" s="2193" t="s">
        <v>819</v>
      </c>
      <c r="E65" s="1992" t="s">
        <v>90</v>
      </c>
      <c r="F65" s="2147" t="s">
        <v>336</v>
      </c>
      <c r="G65" s="2148" t="s">
        <v>62</v>
      </c>
      <c r="H65" s="2149">
        <v>2900</v>
      </c>
      <c r="I65" s="1996"/>
      <c r="J65" s="1996"/>
      <c r="K65" s="1998">
        <v>0</v>
      </c>
      <c r="L65" s="2082">
        <v>3000</v>
      </c>
      <c r="M65" s="2114">
        <v>3000</v>
      </c>
      <c r="N65" s="2194" t="s">
        <v>820</v>
      </c>
      <c r="O65" s="2151">
        <v>1</v>
      </c>
      <c r="P65" s="2151">
        <v>1</v>
      </c>
      <c r="Q65" s="2152">
        <v>1</v>
      </c>
      <c r="T65" s="2039"/>
    </row>
    <row r="66" spans="1:20" ht="10.5" customHeight="1" thickBot="1">
      <c r="A66" s="2169"/>
      <c r="B66" s="2170"/>
      <c r="C66" s="2155"/>
      <c r="D66" s="2195"/>
      <c r="E66" s="2105"/>
      <c r="F66" s="2158"/>
      <c r="G66" s="2159" t="s">
        <v>13</v>
      </c>
      <c r="H66" s="2160">
        <f t="shared" ref="H66:M66" si="20">SUM(H65:H65)</f>
        <v>2900</v>
      </c>
      <c r="I66" s="2161">
        <f t="shared" si="20"/>
        <v>0</v>
      </c>
      <c r="J66" s="2161">
        <f t="shared" si="20"/>
        <v>0</v>
      </c>
      <c r="K66" s="2161">
        <f t="shared" si="20"/>
        <v>0</v>
      </c>
      <c r="L66" s="2161">
        <f t="shared" si="20"/>
        <v>3000</v>
      </c>
      <c r="M66" s="2161">
        <f t="shared" si="20"/>
        <v>3000</v>
      </c>
      <c r="N66" s="2162"/>
      <c r="O66" s="2163"/>
      <c r="P66" s="2173"/>
      <c r="Q66" s="2164"/>
      <c r="T66" s="2039"/>
    </row>
    <row r="67" spans="1:20" ht="14.25" customHeight="1">
      <c r="A67" s="2142" t="s">
        <v>14</v>
      </c>
      <c r="B67" s="2143" t="s">
        <v>14</v>
      </c>
      <c r="C67" s="2144" t="s">
        <v>64</v>
      </c>
      <c r="D67" s="2145" t="s">
        <v>821</v>
      </c>
      <c r="E67" s="1992" t="s">
        <v>90</v>
      </c>
      <c r="F67" s="2147" t="s">
        <v>336</v>
      </c>
      <c r="G67" s="2148" t="s">
        <v>62</v>
      </c>
      <c r="H67" s="2149">
        <v>0</v>
      </c>
      <c r="I67" s="1996"/>
      <c r="J67" s="1996"/>
      <c r="K67" s="1998">
        <v>0</v>
      </c>
      <c r="L67" s="2082">
        <v>0</v>
      </c>
      <c r="M67" s="2114">
        <v>0</v>
      </c>
      <c r="N67" s="2150" t="s">
        <v>822</v>
      </c>
      <c r="O67" s="2151">
        <v>0</v>
      </c>
      <c r="P67" s="2151">
        <v>50</v>
      </c>
      <c r="Q67" s="2152">
        <v>60</v>
      </c>
      <c r="T67" s="2039"/>
    </row>
    <row r="68" spans="1:20" ht="12" customHeight="1" thickBot="1">
      <c r="A68" s="2187"/>
      <c r="B68" s="2154"/>
      <c r="C68" s="2155"/>
      <c r="D68" s="2156"/>
      <c r="E68" s="2105"/>
      <c r="F68" s="2158"/>
      <c r="G68" s="2159" t="s">
        <v>13</v>
      </c>
      <c r="H68" s="2160">
        <f t="shared" ref="H68:M68" si="21">SUM(H67:H67)</f>
        <v>0</v>
      </c>
      <c r="I68" s="2161">
        <f t="shared" si="21"/>
        <v>0</v>
      </c>
      <c r="J68" s="2161">
        <f t="shared" si="21"/>
        <v>0</v>
      </c>
      <c r="K68" s="2161">
        <f t="shared" si="21"/>
        <v>0</v>
      </c>
      <c r="L68" s="2161">
        <f t="shared" si="21"/>
        <v>0</v>
      </c>
      <c r="M68" s="2161">
        <f t="shared" si="21"/>
        <v>0</v>
      </c>
      <c r="N68" s="2162"/>
      <c r="O68" s="2163"/>
      <c r="P68" s="2163"/>
      <c r="Q68" s="2164"/>
      <c r="T68" s="2039"/>
    </row>
    <row r="69" spans="1:20" ht="15" customHeight="1">
      <c r="A69" s="2165" t="s">
        <v>14</v>
      </c>
      <c r="B69" s="2166" t="s">
        <v>14</v>
      </c>
      <c r="C69" s="2144" t="s">
        <v>65</v>
      </c>
      <c r="D69" s="2167" t="s">
        <v>823</v>
      </c>
      <c r="E69" s="1992" t="s">
        <v>90</v>
      </c>
      <c r="F69" s="2147" t="s">
        <v>336</v>
      </c>
      <c r="G69" s="2148" t="s">
        <v>62</v>
      </c>
      <c r="H69" s="2149">
        <v>0</v>
      </c>
      <c r="I69" s="1996"/>
      <c r="J69" s="1996"/>
      <c r="K69" s="1998">
        <v>0</v>
      </c>
      <c r="L69" s="2082">
        <v>0</v>
      </c>
      <c r="M69" s="2114">
        <v>0</v>
      </c>
      <c r="N69" s="2168" t="s">
        <v>824</v>
      </c>
      <c r="O69" s="2151">
        <v>0</v>
      </c>
      <c r="P69" s="2151">
        <v>1</v>
      </c>
      <c r="Q69" s="2152">
        <v>0</v>
      </c>
    </row>
    <row r="70" spans="1:20" ht="13.5" customHeight="1" thickBot="1">
      <c r="A70" s="2169"/>
      <c r="B70" s="2170"/>
      <c r="C70" s="2155"/>
      <c r="D70" s="2171"/>
      <c r="E70" s="2105"/>
      <c r="F70" s="2158"/>
      <c r="G70" s="2159" t="s">
        <v>13</v>
      </c>
      <c r="H70" s="2160">
        <f t="shared" ref="H70:M70" si="22">SUM(H69:H69)</f>
        <v>0</v>
      </c>
      <c r="I70" s="2161">
        <f t="shared" si="22"/>
        <v>0</v>
      </c>
      <c r="J70" s="2161">
        <f t="shared" si="22"/>
        <v>0</v>
      </c>
      <c r="K70" s="2161">
        <f t="shared" si="22"/>
        <v>0</v>
      </c>
      <c r="L70" s="2161">
        <f t="shared" si="22"/>
        <v>0</v>
      </c>
      <c r="M70" s="2161">
        <f t="shared" si="22"/>
        <v>0</v>
      </c>
      <c r="N70" s="2172"/>
      <c r="O70" s="2163"/>
      <c r="P70" s="2173"/>
      <c r="Q70" s="2164"/>
      <c r="T70" s="2039"/>
    </row>
    <row r="71" spans="1:20" ht="14.25" customHeight="1">
      <c r="A71" s="2165" t="s">
        <v>14</v>
      </c>
      <c r="B71" s="2166" t="s">
        <v>14</v>
      </c>
      <c r="C71" s="2144" t="s">
        <v>66</v>
      </c>
      <c r="D71" s="2167" t="s">
        <v>825</v>
      </c>
      <c r="E71" s="1992" t="s">
        <v>90</v>
      </c>
      <c r="F71" s="2147" t="s">
        <v>336</v>
      </c>
      <c r="G71" s="2148" t="s">
        <v>62</v>
      </c>
      <c r="H71" s="2149">
        <v>0</v>
      </c>
      <c r="I71" s="1996"/>
      <c r="J71" s="1996"/>
      <c r="K71" s="1998">
        <v>0</v>
      </c>
      <c r="L71" s="2082">
        <v>0</v>
      </c>
      <c r="M71" s="2114">
        <v>0</v>
      </c>
      <c r="N71" s="2168" t="s">
        <v>824</v>
      </c>
      <c r="O71" s="2151">
        <v>22</v>
      </c>
      <c r="P71" s="2151">
        <v>23</v>
      </c>
      <c r="Q71" s="2152">
        <v>25</v>
      </c>
      <c r="R71" s="2059"/>
      <c r="T71" s="2039"/>
    </row>
    <row r="72" spans="1:20" ht="12.75" customHeight="1" thickBot="1">
      <c r="A72" s="2169"/>
      <c r="B72" s="2170"/>
      <c r="C72" s="2155"/>
      <c r="D72" s="2171"/>
      <c r="E72" s="2105"/>
      <c r="F72" s="2158"/>
      <c r="G72" s="2159" t="s">
        <v>13</v>
      </c>
      <c r="H72" s="2160">
        <f t="shared" ref="H72:M72" si="23">SUM(H71:H71)</f>
        <v>0</v>
      </c>
      <c r="I72" s="2161">
        <f t="shared" si="23"/>
        <v>0</v>
      </c>
      <c r="J72" s="2161">
        <f t="shared" si="23"/>
        <v>0</v>
      </c>
      <c r="K72" s="2161">
        <f t="shared" si="23"/>
        <v>0</v>
      </c>
      <c r="L72" s="2161">
        <f t="shared" si="23"/>
        <v>0</v>
      </c>
      <c r="M72" s="2161">
        <f t="shared" si="23"/>
        <v>0</v>
      </c>
      <c r="N72" s="2172"/>
      <c r="O72" s="2163"/>
      <c r="P72" s="2173"/>
      <c r="Q72" s="2164"/>
      <c r="T72" s="2039"/>
    </row>
    <row r="73" spans="1:20" ht="12.75" customHeight="1">
      <c r="A73" s="2165" t="s">
        <v>14</v>
      </c>
      <c r="B73" s="2166" t="s">
        <v>14</v>
      </c>
      <c r="C73" s="2144" t="s">
        <v>67</v>
      </c>
      <c r="D73" s="2193" t="s">
        <v>826</v>
      </c>
      <c r="E73" s="1992" t="s">
        <v>90</v>
      </c>
      <c r="F73" s="2147" t="s">
        <v>336</v>
      </c>
      <c r="G73" s="2148" t="s">
        <v>62</v>
      </c>
      <c r="H73" s="2149">
        <v>12310</v>
      </c>
      <c r="I73" s="1996"/>
      <c r="J73" s="1996"/>
      <c r="K73" s="1998">
        <v>0</v>
      </c>
      <c r="L73" s="2082">
        <v>15000</v>
      </c>
      <c r="M73" s="2114">
        <v>15000</v>
      </c>
      <c r="N73" s="2194" t="s">
        <v>827</v>
      </c>
      <c r="O73" s="2151">
        <v>45</v>
      </c>
      <c r="P73" s="2151">
        <v>48</v>
      </c>
      <c r="Q73" s="2152">
        <v>50</v>
      </c>
      <c r="R73" s="2059"/>
      <c r="T73" s="2039"/>
    </row>
    <row r="74" spans="1:20" ht="12.75" customHeight="1" thickBot="1">
      <c r="A74" s="2169"/>
      <c r="B74" s="2170"/>
      <c r="C74" s="2155"/>
      <c r="D74" s="2195"/>
      <c r="E74" s="2105"/>
      <c r="F74" s="2158"/>
      <c r="G74" s="2159" t="s">
        <v>13</v>
      </c>
      <c r="H74" s="2160">
        <f t="shared" ref="H74:M74" si="24">SUM(H73:H73)</f>
        <v>12310</v>
      </c>
      <c r="I74" s="2161">
        <f t="shared" si="24"/>
        <v>0</v>
      </c>
      <c r="J74" s="2161">
        <f t="shared" si="24"/>
        <v>0</v>
      </c>
      <c r="K74" s="2161">
        <f t="shared" si="24"/>
        <v>0</v>
      </c>
      <c r="L74" s="2161">
        <f t="shared" si="24"/>
        <v>15000</v>
      </c>
      <c r="M74" s="2161">
        <f t="shared" si="24"/>
        <v>15000</v>
      </c>
      <c r="N74" s="2162"/>
      <c r="O74" s="2163"/>
      <c r="P74" s="2173"/>
      <c r="Q74" s="2164"/>
      <c r="T74" s="2039"/>
    </row>
    <row r="75" spans="1:20" ht="12.75" customHeight="1">
      <c r="A75" s="2165" t="s">
        <v>14</v>
      </c>
      <c r="B75" s="2166" t="s">
        <v>14</v>
      </c>
      <c r="C75" s="2144" t="s">
        <v>68</v>
      </c>
      <c r="D75" s="2167" t="s">
        <v>828</v>
      </c>
      <c r="E75" s="1992" t="s">
        <v>90</v>
      </c>
      <c r="F75" s="2147" t="s">
        <v>336</v>
      </c>
      <c r="G75" s="2148" t="s">
        <v>62</v>
      </c>
      <c r="H75" s="2149">
        <v>300</v>
      </c>
      <c r="I75" s="1996"/>
      <c r="J75" s="1996"/>
      <c r="K75" s="1998">
        <v>0</v>
      </c>
      <c r="L75" s="2082">
        <v>500</v>
      </c>
      <c r="M75" s="2114">
        <v>500</v>
      </c>
      <c r="N75" s="2150" t="s">
        <v>829</v>
      </c>
      <c r="O75" s="2151">
        <v>1</v>
      </c>
      <c r="P75" s="2151">
        <v>1</v>
      </c>
      <c r="Q75" s="2152">
        <v>1</v>
      </c>
      <c r="R75" s="2059"/>
      <c r="T75" s="2039"/>
    </row>
    <row r="76" spans="1:20" ht="12.75" customHeight="1" thickBot="1">
      <c r="A76" s="2169"/>
      <c r="B76" s="2170"/>
      <c r="C76" s="2155"/>
      <c r="D76" s="2171"/>
      <c r="E76" s="2105"/>
      <c r="F76" s="2158"/>
      <c r="G76" s="2159" t="s">
        <v>13</v>
      </c>
      <c r="H76" s="2160">
        <f t="shared" ref="H76:M76" si="25">SUM(H75:H75)</f>
        <v>300</v>
      </c>
      <c r="I76" s="2161">
        <f t="shared" si="25"/>
        <v>0</v>
      </c>
      <c r="J76" s="2161">
        <f t="shared" si="25"/>
        <v>0</v>
      </c>
      <c r="K76" s="2161">
        <f t="shared" si="25"/>
        <v>0</v>
      </c>
      <c r="L76" s="2161">
        <f t="shared" si="25"/>
        <v>500</v>
      </c>
      <c r="M76" s="2161">
        <f t="shared" si="25"/>
        <v>500</v>
      </c>
      <c r="N76" s="2162"/>
      <c r="O76" s="2163"/>
      <c r="P76" s="2173"/>
      <c r="Q76" s="2164"/>
      <c r="T76" s="2039"/>
    </row>
    <row r="77" spans="1:20" ht="12.75" customHeight="1" thickBot="1">
      <c r="A77" s="2178" t="s">
        <v>14</v>
      </c>
      <c r="B77" s="2179" t="s">
        <v>14</v>
      </c>
      <c r="C77" s="2180" t="s">
        <v>15</v>
      </c>
      <c r="D77" s="2181"/>
      <c r="E77" s="2181"/>
      <c r="F77" s="2181"/>
      <c r="G77" s="2181"/>
      <c r="H77" s="2182">
        <f>H60+H62+H64+H66+H68+H70+H72+H74+H76</f>
        <v>30816</v>
      </c>
      <c r="I77" s="2183">
        <f t="shared" ref="I77:M77" si="26">I60+I62+I64+I66+I68+I70+I72+I74+I76</f>
        <v>0</v>
      </c>
      <c r="J77" s="2183">
        <f t="shared" si="26"/>
        <v>0</v>
      </c>
      <c r="K77" s="2183">
        <f t="shared" si="26"/>
        <v>0</v>
      </c>
      <c r="L77" s="2183">
        <f t="shared" si="26"/>
        <v>35100</v>
      </c>
      <c r="M77" s="2183">
        <f t="shared" si="26"/>
        <v>35100</v>
      </c>
      <c r="N77" s="2184"/>
      <c r="O77" s="2185"/>
      <c r="P77" s="2185"/>
      <c r="Q77" s="2186"/>
      <c r="T77" s="2039"/>
    </row>
    <row r="78" spans="1:20" ht="4.5" hidden="1" customHeight="1" thickBot="1">
      <c r="A78" s="2178" t="s">
        <v>14</v>
      </c>
      <c r="B78" s="2179" t="s">
        <v>14</v>
      </c>
      <c r="C78" s="2180" t="s">
        <v>15</v>
      </c>
      <c r="D78" s="2181"/>
      <c r="E78" s="2181"/>
      <c r="F78" s="2181"/>
      <c r="G78" s="2181"/>
      <c r="H78" s="2183" t="e">
        <f>H60+H62+H64+H66+H68+H70+#REF!+#REF!+H72+H74+H76</f>
        <v>#REF!</v>
      </c>
      <c r="I78" s="2183" t="e">
        <f>I60+I62+I64+I66+I68+I70+#REF!+#REF!+I72+I74+I76</f>
        <v>#REF!</v>
      </c>
      <c r="J78" s="2183" t="e">
        <f>J60+J62+J64+J66+J68+J70+#REF!+#REF!+J72+J74+J76</f>
        <v>#REF!</v>
      </c>
      <c r="K78" s="2183" t="e">
        <f>K60+K62+K64+K66+K68+K70+#REF!+#REF!+K72+K74+K76</f>
        <v>#REF!</v>
      </c>
      <c r="L78" s="2183" t="e">
        <f>L60+L62+L64+L66+L68+L70+#REF!+#REF!+L72+L74+L76</f>
        <v>#REF!</v>
      </c>
      <c r="M78" s="2183" t="e">
        <f>M60+M62+M64+M66+M68+M70+#REF!+#REF!+M72+M74+M76</f>
        <v>#REF!</v>
      </c>
      <c r="N78" s="2184"/>
      <c r="O78" s="2185"/>
      <c r="P78" s="2185"/>
      <c r="Q78" s="2186"/>
      <c r="T78" s="2039"/>
    </row>
    <row r="79" spans="1:20" ht="21" hidden="1" customHeight="1" thickBot="1">
      <c r="A79" s="1983" t="s">
        <v>14</v>
      </c>
      <c r="B79" s="2135" t="s">
        <v>16</v>
      </c>
      <c r="C79" s="2136"/>
      <c r="D79" s="2136"/>
      <c r="E79" s="2136"/>
      <c r="F79" s="2136"/>
      <c r="G79" s="2136"/>
      <c r="H79" s="2196" t="e">
        <f>H57+H78</f>
        <v>#REF!</v>
      </c>
      <c r="I79" s="2196" t="e">
        <f>I57+I78</f>
        <v>#REF!</v>
      </c>
      <c r="J79" s="2196">
        <v>75536.2</v>
      </c>
      <c r="K79" s="2196">
        <v>95.4</v>
      </c>
      <c r="L79" s="2196" t="e">
        <f>L57+L78</f>
        <v>#REF!</v>
      </c>
      <c r="M79" s="2196" t="e">
        <f>M57+M78</f>
        <v>#REF!</v>
      </c>
      <c r="N79" s="2197"/>
      <c r="O79" s="2140"/>
      <c r="P79" s="2140"/>
      <c r="Q79" s="2141"/>
      <c r="T79" s="2039"/>
    </row>
    <row r="80" spans="1:20" ht="15.75" customHeight="1" thickBot="1">
      <c r="A80" s="2111" t="s">
        <v>12</v>
      </c>
      <c r="B80" s="2135" t="s">
        <v>16</v>
      </c>
      <c r="C80" s="2136"/>
      <c r="D80" s="2136"/>
      <c r="E80" s="2136"/>
      <c r="F80" s="2136"/>
      <c r="G80" s="2137"/>
      <c r="H80" s="2139">
        <f>H77+H57</f>
        <v>44264</v>
      </c>
      <c r="I80" s="2139">
        <f t="shared" ref="I80:M80" si="27">I77+I57</f>
        <v>0</v>
      </c>
      <c r="J80" s="2139">
        <f t="shared" si="27"/>
        <v>0</v>
      </c>
      <c r="K80" s="2139">
        <f t="shared" si="27"/>
        <v>0</v>
      </c>
      <c r="L80" s="2139">
        <f t="shared" si="27"/>
        <v>50100</v>
      </c>
      <c r="M80" s="2139">
        <f t="shared" si="27"/>
        <v>50100</v>
      </c>
      <c r="N80" s="2140"/>
      <c r="O80" s="2140"/>
      <c r="P80" s="2140"/>
      <c r="Q80" s="2141"/>
      <c r="T80" s="2039"/>
    </row>
    <row r="81" spans="1:39" ht="14.25" customHeight="1">
      <c r="A81" s="2165"/>
      <c r="B81" s="2166"/>
      <c r="C81" s="2144"/>
      <c r="D81" s="2167" t="s">
        <v>830</v>
      </c>
      <c r="E81" s="1992" t="s">
        <v>90</v>
      </c>
      <c r="F81" s="2147" t="s">
        <v>336</v>
      </c>
      <c r="G81" s="2148" t="s">
        <v>62</v>
      </c>
      <c r="H81" s="2149">
        <v>4226</v>
      </c>
      <c r="I81" s="1996"/>
      <c r="J81" s="1996"/>
      <c r="K81" s="1998">
        <v>0</v>
      </c>
      <c r="L81" s="2082">
        <v>3000</v>
      </c>
      <c r="M81" s="2114">
        <v>3000</v>
      </c>
      <c r="N81" s="2168"/>
      <c r="O81" s="2151"/>
      <c r="P81" s="2151"/>
      <c r="Q81" s="2152"/>
    </row>
    <row r="82" spans="1:39" ht="41.25" customHeight="1" thickBot="1">
      <c r="A82" s="2169"/>
      <c r="B82" s="2170"/>
      <c r="C82" s="2155"/>
      <c r="D82" s="2171"/>
      <c r="E82" s="2105"/>
      <c r="F82" s="2158"/>
      <c r="G82" s="2159" t="s">
        <v>13</v>
      </c>
      <c r="H82" s="2160">
        <f t="shared" ref="H82:M82" si="28">SUM(H81:H81)</f>
        <v>4226</v>
      </c>
      <c r="I82" s="2161">
        <f t="shared" si="28"/>
        <v>0</v>
      </c>
      <c r="J82" s="2161">
        <f t="shared" si="28"/>
        <v>0</v>
      </c>
      <c r="K82" s="2161">
        <f t="shared" si="28"/>
        <v>0</v>
      </c>
      <c r="L82" s="2161">
        <f t="shared" si="28"/>
        <v>3000</v>
      </c>
      <c r="M82" s="2161">
        <f t="shared" si="28"/>
        <v>3000</v>
      </c>
      <c r="N82" s="2198" t="s">
        <v>831</v>
      </c>
      <c r="O82" s="2199">
        <v>9</v>
      </c>
      <c r="P82" s="2199">
        <v>10</v>
      </c>
      <c r="Q82" s="2200">
        <v>10</v>
      </c>
      <c r="R82" s="2201"/>
    </row>
    <row r="83" spans="1:39" ht="14.25" customHeight="1" thickBot="1">
      <c r="A83" s="2202" t="s">
        <v>12</v>
      </c>
      <c r="B83" s="2203" t="s">
        <v>17</v>
      </c>
      <c r="C83" s="2203"/>
      <c r="D83" s="2203"/>
      <c r="E83" s="2203"/>
      <c r="F83" s="2203"/>
      <c r="G83" s="2203"/>
      <c r="H83" s="2204">
        <f>H80+H82+H48</f>
        <v>35647444.399999999</v>
      </c>
      <c r="I83" s="2204">
        <f t="shared" ref="I83:M83" si="29">I80+I82+I48</f>
        <v>0</v>
      </c>
      <c r="J83" s="2204">
        <v>23448727</v>
      </c>
      <c r="K83" s="2205">
        <v>134156</v>
      </c>
      <c r="L83" s="2204">
        <f t="shared" si="29"/>
        <v>34094700</v>
      </c>
      <c r="M83" s="2204">
        <f t="shared" si="29"/>
        <v>34094700</v>
      </c>
      <c r="N83" s="2206"/>
      <c r="O83" s="2206"/>
      <c r="P83" s="2206"/>
      <c r="Q83" s="2207"/>
    </row>
    <row r="84" spans="1:39" ht="29.25" customHeight="1">
      <c r="A84" s="2208"/>
      <c r="B84" s="2209"/>
      <c r="C84" s="2209"/>
      <c r="D84" s="2210"/>
      <c r="E84" s="2209"/>
      <c r="F84" s="2211"/>
      <c r="G84" s="2212"/>
      <c r="H84" s="2212"/>
      <c r="I84" s="2212"/>
      <c r="J84" s="2212"/>
      <c r="K84" s="2212"/>
      <c r="L84" s="2212"/>
      <c r="M84" s="2212"/>
      <c r="N84" s="2213"/>
      <c r="O84" s="2213"/>
      <c r="P84" s="2213"/>
      <c r="Q84" s="2213"/>
    </row>
    <row r="85" spans="1:39" s="2217" customFormat="1" ht="15.75" customHeight="1">
      <c r="A85" s="2208"/>
      <c r="B85" s="2209"/>
      <c r="C85" s="2209"/>
      <c r="D85" s="2209"/>
      <c r="E85" s="2209"/>
      <c r="F85" s="2214"/>
      <c r="G85" s="2215"/>
      <c r="H85" s="2215"/>
      <c r="I85" s="2215"/>
      <c r="J85" s="2215"/>
      <c r="K85" s="2215"/>
      <c r="L85" s="2215"/>
      <c r="M85" s="2215"/>
      <c r="N85" s="2213"/>
      <c r="O85" s="2213"/>
      <c r="P85" s="2213"/>
      <c r="Q85" s="2213"/>
      <c r="R85" s="2216"/>
      <c r="S85" s="2216"/>
      <c r="T85" s="2216"/>
      <c r="U85" s="2216"/>
      <c r="V85" s="2216"/>
      <c r="W85" s="2216"/>
      <c r="X85" s="2216"/>
      <c r="Y85" s="2216"/>
      <c r="Z85" s="2216"/>
      <c r="AA85" s="2216"/>
      <c r="AB85" s="2216"/>
      <c r="AC85" s="2216"/>
      <c r="AD85" s="2216"/>
      <c r="AE85" s="2216"/>
      <c r="AF85" s="2216"/>
      <c r="AG85" s="2216"/>
      <c r="AH85" s="2216"/>
      <c r="AI85" s="2216"/>
      <c r="AJ85" s="2216"/>
      <c r="AK85" s="2216"/>
      <c r="AL85" s="2216"/>
      <c r="AM85" s="2216"/>
    </row>
    <row r="86" spans="1:39" s="2217" customFormat="1" ht="15.75" customHeight="1">
      <c r="A86" s="2208"/>
      <c r="B86" s="2209"/>
      <c r="C86" s="2209"/>
      <c r="D86" s="2209"/>
      <c r="E86" s="2209"/>
      <c r="F86" s="2214"/>
      <c r="G86" s="2215"/>
      <c r="H86" s="2215"/>
      <c r="I86" s="2215"/>
      <c r="J86" s="2215"/>
      <c r="K86" s="2215"/>
      <c r="L86" s="2215"/>
      <c r="M86" s="2215"/>
      <c r="N86" s="2213"/>
      <c r="O86" s="2213"/>
      <c r="P86" s="2213"/>
      <c r="Q86" s="2213"/>
      <c r="R86" s="2216"/>
      <c r="S86" s="2216"/>
      <c r="T86" s="2216"/>
      <c r="U86" s="2216"/>
      <c r="V86" s="2216"/>
      <c r="W86" s="2216"/>
      <c r="X86" s="2216"/>
      <c r="Y86" s="2216"/>
      <c r="Z86" s="2216"/>
      <c r="AA86" s="2216"/>
      <c r="AB86" s="2216"/>
      <c r="AC86" s="2216"/>
      <c r="AD86" s="2216"/>
      <c r="AE86" s="2216"/>
      <c r="AF86" s="2216"/>
      <c r="AG86" s="2216"/>
      <c r="AH86" s="2216"/>
      <c r="AI86" s="2216"/>
      <c r="AJ86" s="2216"/>
      <c r="AK86" s="2216"/>
      <c r="AL86" s="2216"/>
      <c r="AM86" s="2216"/>
    </row>
    <row r="87" spans="1:39" s="2217" customFormat="1" ht="15.75" customHeight="1">
      <c r="A87" s="2208"/>
      <c r="B87" s="2209"/>
      <c r="C87" s="2209"/>
      <c r="D87" s="2209"/>
      <c r="E87" s="2209"/>
      <c r="F87" s="2214"/>
      <c r="G87" s="2215"/>
      <c r="H87" s="2215"/>
      <c r="I87" s="2215"/>
      <c r="J87" s="2215"/>
      <c r="K87" s="2215"/>
      <c r="L87" s="2215"/>
      <c r="M87" s="2215"/>
      <c r="N87" s="2213"/>
      <c r="O87" s="2213"/>
      <c r="P87" s="2213"/>
      <c r="Q87" s="2213"/>
      <c r="R87" s="2216"/>
      <c r="S87" s="2216"/>
      <c r="T87" s="2216"/>
      <c r="U87" s="2216"/>
      <c r="V87" s="2216"/>
      <c r="W87" s="2216"/>
      <c r="X87" s="2216"/>
      <c r="Y87" s="2216"/>
      <c r="Z87" s="2216"/>
      <c r="AA87" s="2216"/>
      <c r="AB87" s="2216"/>
      <c r="AC87" s="2216"/>
      <c r="AD87" s="2216"/>
      <c r="AE87" s="2216"/>
      <c r="AF87" s="2216"/>
      <c r="AG87" s="2216"/>
      <c r="AH87" s="2216"/>
      <c r="AI87" s="2216"/>
      <c r="AJ87" s="2216"/>
      <c r="AK87" s="2216"/>
      <c r="AL87" s="2216"/>
      <c r="AM87" s="2216"/>
    </row>
    <row r="88" spans="1:39" s="2217" customFormat="1" ht="15" customHeight="1" thickBot="1">
      <c r="A88" s="2208"/>
      <c r="B88" s="2209"/>
      <c r="C88" s="2209"/>
      <c r="D88" s="2209"/>
      <c r="E88" s="2209"/>
      <c r="F88" s="2211" t="s">
        <v>18</v>
      </c>
      <c r="G88" s="2212"/>
      <c r="H88" s="2212"/>
      <c r="I88" s="2212"/>
      <c r="J88" s="2212"/>
      <c r="K88" s="2212"/>
      <c r="L88" s="2212"/>
      <c r="M88" s="2212"/>
      <c r="N88" s="2213"/>
      <c r="O88" s="2213"/>
      <c r="P88" s="2213"/>
      <c r="Q88" s="2213"/>
      <c r="R88" s="2216"/>
      <c r="S88" s="2216"/>
      <c r="T88" s="2216"/>
      <c r="U88" s="2216"/>
      <c r="V88" s="2216"/>
      <c r="W88" s="2216"/>
      <c r="X88" s="2216"/>
      <c r="Y88" s="2216"/>
      <c r="Z88" s="2216"/>
      <c r="AA88" s="2216"/>
      <c r="AB88" s="2216"/>
      <c r="AC88" s="2216"/>
      <c r="AD88" s="2216"/>
      <c r="AE88" s="2216"/>
      <c r="AF88" s="2216"/>
      <c r="AG88" s="2216"/>
      <c r="AH88" s="2216"/>
      <c r="AI88" s="2216"/>
      <c r="AJ88" s="2216"/>
      <c r="AK88" s="2216"/>
      <c r="AL88" s="2216"/>
      <c r="AM88" s="2216"/>
    </row>
    <row r="89" spans="1:39" s="2217" customFormat="1" ht="39.75" customHeight="1" thickBot="1">
      <c r="A89" s="1923"/>
      <c r="B89" s="1923"/>
      <c r="C89" s="2218" t="s">
        <v>19</v>
      </c>
      <c r="D89" s="2219"/>
      <c r="E89" s="2219"/>
      <c r="F89" s="2219"/>
      <c r="G89" s="2220"/>
      <c r="H89" s="1942" t="s">
        <v>146</v>
      </c>
      <c r="I89" s="1943"/>
      <c r="J89" s="1943"/>
      <c r="K89" s="1944"/>
      <c r="L89" s="1927"/>
      <c r="M89" s="1927"/>
      <c r="N89" s="1923"/>
      <c r="O89" s="2221"/>
      <c r="P89" s="1923"/>
      <c r="Q89" s="1923"/>
      <c r="R89" s="2216"/>
      <c r="S89" s="2216"/>
      <c r="T89" s="2216"/>
      <c r="U89" s="2216"/>
      <c r="V89" s="2216"/>
      <c r="W89" s="2216"/>
      <c r="X89" s="2216"/>
      <c r="Y89" s="2216"/>
      <c r="Z89" s="2216"/>
      <c r="AA89" s="2216"/>
      <c r="AB89" s="2216"/>
      <c r="AC89" s="2216"/>
      <c r="AD89" s="2216"/>
      <c r="AE89" s="2216"/>
      <c r="AF89" s="2216"/>
      <c r="AG89" s="2216"/>
      <c r="AH89" s="2216"/>
      <c r="AI89" s="2216"/>
      <c r="AJ89" s="2216"/>
      <c r="AK89" s="2216"/>
      <c r="AL89" s="2216"/>
      <c r="AM89" s="2216"/>
    </row>
    <row r="90" spans="1:39" s="2217" customFormat="1" ht="15.75" customHeight="1" thickBot="1">
      <c r="A90" s="1923"/>
      <c r="B90" s="1923"/>
      <c r="C90" s="2222" t="s">
        <v>20</v>
      </c>
      <c r="D90" s="2223"/>
      <c r="E90" s="2223"/>
      <c r="F90" s="2223"/>
      <c r="G90" s="2224"/>
      <c r="H90" s="2225">
        <f>H91+H92+H93+H94+H95</f>
        <v>35647444.399999999</v>
      </c>
      <c r="I90" s="2226"/>
      <c r="J90" s="2226"/>
      <c r="K90" s="2227"/>
      <c r="L90" s="1927"/>
      <c r="M90" s="1927"/>
      <c r="N90" s="1923"/>
      <c r="O90" s="2221"/>
      <c r="P90" s="1923"/>
      <c r="Q90" s="1923"/>
      <c r="R90" s="2216"/>
      <c r="S90" s="2216"/>
      <c r="T90" s="2216"/>
      <c r="U90" s="2216"/>
      <c r="V90" s="2216"/>
      <c r="W90" s="2216"/>
      <c r="X90" s="2216"/>
      <c r="Y90" s="2216"/>
      <c r="Z90" s="2216"/>
      <c r="AA90" s="2216"/>
      <c r="AB90" s="2216"/>
      <c r="AC90" s="2216"/>
      <c r="AD90" s="2216"/>
      <c r="AE90" s="2216"/>
      <c r="AF90" s="2216"/>
      <c r="AG90" s="2216"/>
      <c r="AH90" s="2216"/>
      <c r="AI90" s="2216"/>
      <c r="AJ90" s="2216"/>
      <c r="AK90" s="2216"/>
      <c r="AL90" s="2216"/>
      <c r="AM90" s="2216"/>
    </row>
    <row r="91" spans="1:39" ht="18.75" customHeight="1">
      <c r="C91" s="2228" t="s">
        <v>151</v>
      </c>
      <c r="D91" s="2229"/>
      <c r="E91" s="2229"/>
      <c r="F91" s="2229"/>
      <c r="G91" s="2230"/>
      <c r="H91" s="2231">
        <v>15182288</v>
      </c>
      <c r="I91" s="2232"/>
      <c r="J91" s="2232"/>
      <c r="K91" s="2233"/>
      <c r="L91" s="1927"/>
      <c r="M91" s="1927"/>
    </row>
    <row r="92" spans="1:39" ht="14.1" customHeight="1">
      <c r="C92" s="2234" t="s">
        <v>152</v>
      </c>
      <c r="D92" s="2235"/>
      <c r="E92" s="2235"/>
      <c r="F92" s="2235"/>
      <c r="G92" s="2236"/>
      <c r="H92" s="2237"/>
      <c r="I92" s="2238"/>
      <c r="J92" s="2238"/>
      <c r="K92" s="2239"/>
      <c r="L92" s="1927"/>
      <c r="M92" s="1927"/>
    </row>
    <row r="93" spans="1:39" ht="14.1" customHeight="1">
      <c r="C93" s="2240" t="s">
        <v>196</v>
      </c>
      <c r="D93" s="2241"/>
      <c r="E93" s="2241"/>
      <c r="F93" s="2241"/>
      <c r="G93" s="2242"/>
      <c r="H93" s="2237">
        <v>0</v>
      </c>
      <c r="I93" s="2238"/>
      <c r="J93" s="2238"/>
      <c r="K93" s="2239"/>
      <c r="L93" s="1927"/>
      <c r="M93" s="1927"/>
    </row>
    <row r="94" spans="1:39" ht="26.25" customHeight="1">
      <c r="C94" s="2240" t="s">
        <v>153</v>
      </c>
      <c r="D94" s="2241"/>
      <c r="E94" s="2241"/>
      <c r="F94" s="2241"/>
      <c r="G94" s="2242"/>
      <c r="H94" s="2237">
        <v>18956641</v>
      </c>
      <c r="I94" s="2238"/>
      <c r="J94" s="2238"/>
      <c r="K94" s="2239"/>
      <c r="L94" s="1927"/>
      <c r="M94" s="1927"/>
    </row>
    <row r="95" spans="1:39" ht="14.1" customHeight="1" thickBot="1">
      <c r="C95" s="2234" t="s">
        <v>154</v>
      </c>
      <c r="D95" s="2235"/>
      <c r="E95" s="2235"/>
      <c r="F95" s="2235"/>
      <c r="G95" s="2236"/>
      <c r="H95" s="2237">
        <v>1508515.4</v>
      </c>
      <c r="I95" s="2238"/>
      <c r="J95" s="2238"/>
      <c r="K95" s="2239"/>
      <c r="L95" s="1927"/>
      <c r="M95" s="1927"/>
    </row>
    <row r="96" spans="1:39" ht="14.1" customHeight="1" thickBot="1">
      <c r="C96" s="2222" t="s">
        <v>21</v>
      </c>
      <c r="D96" s="2223"/>
      <c r="E96" s="2223"/>
      <c r="F96" s="2223"/>
      <c r="G96" s="2224"/>
      <c r="H96" s="2225">
        <f>H97+H98+H99+H100+H101</f>
        <v>0</v>
      </c>
      <c r="I96" s="2226"/>
      <c r="J96" s="2226"/>
      <c r="K96" s="2227"/>
      <c r="L96" s="1927"/>
      <c r="M96" s="1927"/>
    </row>
    <row r="97" spans="3:20" ht="12.75" customHeight="1">
      <c r="C97" s="2243" t="s">
        <v>155</v>
      </c>
      <c r="D97" s="2244"/>
      <c r="E97" s="2244"/>
      <c r="F97" s="2244"/>
      <c r="G97" s="2245"/>
      <c r="H97" s="2246">
        <v>0</v>
      </c>
      <c r="I97" s="2246"/>
      <c r="J97" s="2246"/>
      <c r="K97" s="2247"/>
      <c r="L97" s="1927"/>
      <c r="M97" s="1927"/>
    </row>
    <row r="98" spans="3:20" ht="14.1" customHeight="1">
      <c r="C98" s="2248" t="s">
        <v>156</v>
      </c>
      <c r="D98" s="2249"/>
      <c r="E98" s="2249"/>
      <c r="F98" s="2249"/>
      <c r="G98" s="2250"/>
      <c r="H98" s="2238">
        <v>0</v>
      </c>
      <c r="I98" s="2238"/>
      <c r="J98" s="2238"/>
      <c r="K98" s="2239"/>
      <c r="L98" s="1927"/>
      <c r="M98" s="1927"/>
    </row>
    <row r="99" spans="3:20" ht="14.1" customHeight="1">
      <c r="C99" s="2251" t="s">
        <v>157</v>
      </c>
      <c r="D99" s="2252"/>
      <c r="E99" s="2252"/>
      <c r="F99" s="2252"/>
      <c r="G99" s="2253"/>
      <c r="H99" s="2238">
        <v>0</v>
      </c>
      <c r="I99" s="2238"/>
      <c r="J99" s="2238"/>
      <c r="K99" s="2239"/>
      <c r="L99" s="1927"/>
      <c r="M99" s="1927"/>
    </row>
    <row r="100" spans="3:20" ht="14.1" customHeight="1">
      <c r="C100" s="2254" t="s">
        <v>158</v>
      </c>
      <c r="D100" s="2255"/>
      <c r="E100" s="2255"/>
      <c r="F100" s="2255"/>
      <c r="G100" s="2256"/>
      <c r="H100" s="2238">
        <v>0</v>
      </c>
      <c r="I100" s="2238"/>
      <c r="J100" s="2238"/>
      <c r="K100" s="2239"/>
      <c r="L100" s="1927"/>
      <c r="M100" s="1927"/>
    </row>
    <row r="101" spans="3:20" ht="14.1" customHeight="1" thickBot="1">
      <c r="C101" s="2240" t="s">
        <v>159</v>
      </c>
      <c r="D101" s="2241"/>
      <c r="E101" s="2241"/>
      <c r="F101" s="2241"/>
      <c r="G101" s="2257"/>
      <c r="H101" s="2238">
        <v>0</v>
      </c>
      <c r="I101" s="2238"/>
      <c r="J101" s="2238"/>
      <c r="K101" s="2239"/>
      <c r="L101" s="1927"/>
      <c r="M101" s="1927"/>
    </row>
    <row r="102" spans="3:20" ht="14.1" customHeight="1" thickBot="1">
      <c r="C102" s="2258" t="s">
        <v>22</v>
      </c>
      <c r="D102" s="2259"/>
      <c r="E102" s="2259"/>
      <c r="F102" s="2259"/>
      <c r="G102" s="2260"/>
      <c r="H102" s="2261">
        <f>H96+H90</f>
        <v>35647444.399999999</v>
      </c>
      <c r="I102" s="2261"/>
      <c r="J102" s="2261"/>
      <c r="K102" s="2262"/>
    </row>
    <row r="103" spans="3:20" ht="14.1" customHeight="1"/>
    <row r="104" spans="3:20" ht="14.1" customHeight="1"/>
    <row r="106" spans="3:20" ht="15.75">
      <c r="E106" s="2263"/>
    </row>
    <row r="108" spans="3:20" ht="12.75">
      <c r="D108" s="2264"/>
      <c r="E108" s="2264"/>
      <c r="F108" s="2264"/>
      <c r="G108" s="2264"/>
      <c r="H108" s="2264"/>
      <c r="I108" s="2264"/>
      <c r="J108" s="2264"/>
      <c r="K108" s="2264"/>
      <c r="L108" s="2264"/>
      <c r="M108" s="2264"/>
      <c r="N108" s="2264"/>
      <c r="O108" s="2264"/>
      <c r="P108" s="2264"/>
      <c r="Q108" s="2264"/>
    </row>
    <row r="110" spans="3:20" ht="15.75">
      <c r="E110" s="2263"/>
      <c r="R110" s="2264"/>
      <c r="S110" s="2264"/>
      <c r="T110" s="2264"/>
    </row>
  </sheetData>
  <mergeCells count="205">
    <mergeCell ref="C102:G102"/>
    <mergeCell ref="H102:K102"/>
    <mergeCell ref="C99:G99"/>
    <mergeCell ref="H99:K99"/>
    <mergeCell ref="C100:G100"/>
    <mergeCell ref="H100:K100"/>
    <mergeCell ref="C101:G101"/>
    <mergeCell ref="H101:K101"/>
    <mergeCell ref="C96:G96"/>
    <mergeCell ref="H96:K96"/>
    <mergeCell ref="C97:G97"/>
    <mergeCell ref="H97:K97"/>
    <mergeCell ref="C98:G98"/>
    <mergeCell ref="H98:K98"/>
    <mergeCell ref="C93:G93"/>
    <mergeCell ref="H93:K93"/>
    <mergeCell ref="C94:G94"/>
    <mergeCell ref="H94:K94"/>
    <mergeCell ref="C95:G95"/>
    <mergeCell ref="H95:K95"/>
    <mergeCell ref="C90:G90"/>
    <mergeCell ref="H90:K90"/>
    <mergeCell ref="C91:G91"/>
    <mergeCell ref="H91:K91"/>
    <mergeCell ref="C92:G92"/>
    <mergeCell ref="H92:K92"/>
    <mergeCell ref="B83:G83"/>
    <mergeCell ref="N83:Q83"/>
    <mergeCell ref="F84:M84"/>
    <mergeCell ref="F88:M88"/>
    <mergeCell ref="C89:G89"/>
    <mergeCell ref="H89:K89"/>
    <mergeCell ref="C77:G77"/>
    <mergeCell ref="C78:G78"/>
    <mergeCell ref="B79:G79"/>
    <mergeCell ref="B80:G80"/>
    <mergeCell ref="C81:C82"/>
    <mergeCell ref="D81:D82"/>
    <mergeCell ref="E81:E82"/>
    <mergeCell ref="F81:F82"/>
    <mergeCell ref="N73:N74"/>
    <mergeCell ref="C75:C76"/>
    <mergeCell ref="D75:D76"/>
    <mergeCell ref="E75:E76"/>
    <mergeCell ref="F75:F76"/>
    <mergeCell ref="N75:N76"/>
    <mergeCell ref="C71:C72"/>
    <mergeCell ref="D71:D72"/>
    <mergeCell ref="E71:E72"/>
    <mergeCell ref="F71:F72"/>
    <mergeCell ref="C73:C74"/>
    <mergeCell ref="D73:D74"/>
    <mergeCell ref="E73:E74"/>
    <mergeCell ref="F73:F74"/>
    <mergeCell ref="F67:F68"/>
    <mergeCell ref="N67:N68"/>
    <mergeCell ref="C69:C70"/>
    <mergeCell ref="D69:D70"/>
    <mergeCell ref="E69:E70"/>
    <mergeCell ref="F69:F70"/>
    <mergeCell ref="C65:C66"/>
    <mergeCell ref="D65:D66"/>
    <mergeCell ref="E65:E66"/>
    <mergeCell ref="F65:F66"/>
    <mergeCell ref="N65:N66"/>
    <mergeCell ref="A67:A68"/>
    <mergeCell ref="B67:B68"/>
    <mergeCell ref="C67:C68"/>
    <mergeCell ref="D67:D68"/>
    <mergeCell ref="E67:E68"/>
    <mergeCell ref="C61:C62"/>
    <mergeCell ref="D61:D62"/>
    <mergeCell ref="E61:E62"/>
    <mergeCell ref="F61:F62"/>
    <mergeCell ref="C63:C64"/>
    <mergeCell ref="D63:D64"/>
    <mergeCell ref="E63:E64"/>
    <mergeCell ref="F63:F64"/>
    <mergeCell ref="C58:Q58"/>
    <mergeCell ref="A59:A60"/>
    <mergeCell ref="B59:B60"/>
    <mergeCell ref="C59:C60"/>
    <mergeCell ref="D59:D60"/>
    <mergeCell ref="E59:E60"/>
    <mergeCell ref="F59:F60"/>
    <mergeCell ref="C55:C56"/>
    <mergeCell ref="D55:D56"/>
    <mergeCell ref="E55:E56"/>
    <mergeCell ref="F55:F56"/>
    <mergeCell ref="N55:N56"/>
    <mergeCell ref="C57:G57"/>
    <mergeCell ref="F51:F52"/>
    <mergeCell ref="N51:N52"/>
    <mergeCell ref="C53:C54"/>
    <mergeCell ref="D53:D54"/>
    <mergeCell ref="E53:E54"/>
    <mergeCell ref="F53:F54"/>
    <mergeCell ref="N43:N46"/>
    <mergeCell ref="C47:G47"/>
    <mergeCell ref="B48:G48"/>
    <mergeCell ref="B49:Q49"/>
    <mergeCell ref="C50:Q50"/>
    <mergeCell ref="A51:A52"/>
    <mergeCell ref="B51:B52"/>
    <mergeCell ref="C51:C52"/>
    <mergeCell ref="D51:D52"/>
    <mergeCell ref="E51:E52"/>
    <mergeCell ref="A43:A46"/>
    <mergeCell ref="B43:B46"/>
    <mergeCell ref="C43:C46"/>
    <mergeCell ref="D43:D46"/>
    <mergeCell ref="E43:E46"/>
    <mergeCell ref="F43:F46"/>
    <mergeCell ref="N35:N36"/>
    <mergeCell ref="C37:G37"/>
    <mergeCell ref="C38:Q38"/>
    <mergeCell ref="A39:A42"/>
    <mergeCell ref="B39:B42"/>
    <mergeCell ref="C39:C42"/>
    <mergeCell ref="D39:D42"/>
    <mergeCell ref="E39:E42"/>
    <mergeCell ref="F39:F42"/>
    <mergeCell ref="N39:N42"/>
    <mergeCell ref="A35:A36"/>
    <mergeCell ref="B35:B36"/>
    <mergeCell ref="C35:C36"/>
    <mergeCell ref="D35:D36"/>
    <mergeCell ref="E35:E36"/>
    <mergeCell ref="F35:F36"/>
    <mergeCell ref="C30:G30"/>
    <mergeCell ref="C31:Q31"/>
    <mergeCell ref="A32:A34"/>
    <mergeCell ref="B32:B34"/>
    <mergeCell ref="C32:C34"/>
    <mergeCell ref="D32:D34"/>
    <mergeCell ref="E32:E34"/>
    <mergeCell ref="F32:F34"/>
    <mergeCell ref="N32:N34"/>
    <mergeCell ref="N24:N25"/>
    <mergeCell ref="A26:A29"/>
    <mergeCell ref="B26:B29"/>
    <mergeCell ref="C26:C29"/>
    <mergeCell ref="D26:D29"/>
    <mergeCell ref="E26:E29"/>
    <mergeCell ref="F26:F29"/>
    <mergeCell ref="N26:N29"/>
    <mergeCell ref="A24:A25"/>
    <mergeCell ref="B24:B25"/>
    <mergeCell ref="C24:C25"/>
    <mergeCell ref="D24:D25"/>
    <mergeCell ref="E24:E25"/>
    <mergeCell ref="F24:F25"/>
    <mergeCell ref="A21:A23"/>
    <mergeCell ref="B21:B23"/>
    <mergeCell ref="C21:C23"/>
    <mergeCell ref="D21:D23"/>
    <mergeCell ref="E21:E23"/>
    <mergeCell ref="F21:F23"/>
    <mergeCell ref="C16:G16"/>
    <mergeCell ref="C17:Q17"/>
    <mergeCell ref="A18:A20"/>
    <mergeCell ref="B18:B20"/>
    <mergeCell ref="C18:C20"/>
    <mergeCell ref="D18:D20"/>
    <mergeCell ref="E18:E20"/>
    <mergeCell ref="F18:F20"/>
    <mergeCell ref="N18:N19"/>
    <mergeCell ref="A14:A15"/>
    <mergeCell ref="B14:B15"/>
    <mergeCell ref="C14:C15"/>
    <mergeCell ref="D14:D15"/>
    <mergeCell ref="E14:E15"/>
    <mergeCell ref="F14:F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AM92"/>
  <sheetViews>
    <sheetView workbookViewId="0">
      <selection activeCell="D1" sqref="D1"/>
    </sheetView>
  </sheetViews>
  <sheetFormatPr defaultRowHeight="11.25"/>
  <cols>
    <col min="1" max="1" width="2.7109375" style="1" customWidth="1"/>
    <col min="2" max="3" width="2.5703125" style="1" customWidth="1"/>
    <col min="4" max="4" width="37.28515625" style="1" customWidth="1"/>
    <col min="5" max="5" width="7.85546875" style="2" customWidth="1"/>
    <col min="6" max="6" width="3.42578125" style="1" customWidth="1"/>
    <col min="7" max="7" width="5.7109375" style="3" customWidth="1"/>
    <col min="8" max="8" width="7.140625" style="1" customWidth="1"/>
    <col min="9" max="10" width="4" style="1" customWidth="1"/>
    <col min="11" max="11" width="4.140625" style="1" customWidth="1"/>
    <col min="12" max="12" width="6.85546875" style="1" customWidth="1"/>
    <col min="13" max="13" width="6.7109375" style="1" customWidth="1"/>
    <col min="14" max="14" width="25.7109375" style="1" customWidth="1"/>
    <col min="15" max="15" width="3.42578125" style="4" customWidth="1"/>
    <col min="16" max="16" width="3.28515625" style="1" customWidth="1"/>
    <col min="17" max="17" width="3.42578125" style="1" customWidth="1"/>
    <col min="18" max="16384" width="9.140625" style="5"/>
  </cols>
  <sheetData>
    <row r="1" spans="1:23" ht="77.25" customHeight="1">
      <c r="L1" s="1926" t="s">
        <v>318</v>
      </c>
      <c r="M1" s="1926"/>
      <c r="N1" s="1926"/>
      <c r="O1" s="1926"/>
      <c r="P1" s="1926"/>
      <c r="Q1" s="1926"/>
    </row>
    <row r="2" spans="1:23" s="145" customFormat="1" ht="16.5" customHeight="1">
      <c r="A2" s="144"/>
      <c r="B2" s="1"/>
      <c r="C2" s="1"/>
      <c r="D2" s="684" t="s">
        <v>832</v>
      </c>
      <c r="E2" s="2"/>
      <c r="F2" s="1"/>
      <c r="G2" s="3"/>
      <c r="H2" s="1"/>
      <c r="I2" s="1"/>
      <c r="J2" s="1"/>
      <c r="K2" s="1"/>
      <c r="L2" s="452"/>
      <c r="M2" s="453"/>
      <c r="N2" s="453"/>
      <c r="O2" s="453"/>
      <c r="P2" s="453"/>
      <c r="Q2" s="453"/>
      <c r="R2" s="5"/>
      <c r="S2" s="5"/>
      <c r="T2" s="5"/>
      <c r="U2" s="5"/>
      <c r="V2" s="5"/>
      <c r="W2" s="5"/>
    </row>
    <row r="3" spans="1:23" s="145" customFormat="1" ht="14.25" customHeight="1" thickBot="1">
      <c r="A3" s="2265"/>
      <c r="B3" s="158"/>
      <c r="C3" s="158"/>
      <c r="D3" s="454" t="s">
        <v>58</v>
      </c>
      <c r="E3" s="454"/>
      <c r="F3" s="454"/>
      <c r="G3" s="454"/>
      <c r="H3" s="454"/>
      <c r="I3" s="454"/>
      <c r="J3" s="454"/>
      <c r="K3" s="454"/>
      <c r="L3" s="454"/>
      <c r="M3" s="454"/>
      <c r="N3" s="454"/>
      <c r="O3" s="454"/>
      <c r="P3" s="454"/>
      <c r="Q3" s="454"/>
      <c r="R3" s="454"/>
      <c r="S3" s="454"/>
      <c r="T3" s="454"/>
      <c r="U3" s="454"/>
      <c r="V3" s="454"/>
      <c r="W3" s="454"/>
    </row>
    <row r="4" spans="1:23" s="145" customFormat="1" ht="36.75" customHeight="1">
      <c r="A4" s="409" t="s">
        <v>0</v>
      </c>
      <c r="B4" s="412" t="s">
        <v>1</v>
      </c>
      <c r="C4" s="412" t="s">
        <v>2</v>
      </c>
      <c r="D4" s="415" t="s">
        <v>3</v>
      </c>
      <c r="E4" s="418" t="s">
        <v>4</v>
      </c>
      <c r="F4" s="380" t="s">
        <v>5</v>
      </c>
      <c r="G4" s="399" t="s">
        <v>6</v>
      </c>
      <c r="H4" s="334" t="s">
        <v>147</v>
      </c>
      <c r="I4" s="335"/>
      <c r="J4" s="335"/>
      <c r="K4" s="336"/>
      <c r="L4" s="396" t="s">
        <v>148</v>
      </c>
      <c r="M4" s="426" t="s">
        <v>149</v>
      </c>
      <c r="N4" s="429" t="s">
        <v>23</v>
      </c>
      <c r="O4" s="430"/>
      <c r="P4" s="430"/>
      <c r="Q4" s="431"/>
      <c r="R4" s="5"/>
      <c r="S4" s="5"/>
      <c r="T4" s="5"/>
      <c r="U4" s="5"/>
      <c r="V4" s="5"/>
      <c r="W4" s="5"/>
    </row>
    <row r="5" spans="1:23" s="145" customFormat="1" ht="15" customHeight="1">
      <c r="A5" s="410"/>
      <c r="B5" s="413"/>
      <c r="C5" s="413"/>
      <c r="D5" s="416"/>
      <c r="E5" s="419"/>
      <c r="F5" s="381"/>
      <c r="G5" s="400"/>
      <c r="H5" s="402" t="s">
        <v>7</v>
      </c>
      <c r="I5" s="404" t="s">
        <v>8</v>
      </c>
      <c r="J5" s="404"/>
      <c r="K5" s="386" t="s">
        <v>9</v>
      </c>
      <c r="L5" s="397"/>
      <c r="M5" s="427"/>
      <c r="N5" s="392" t="s">
        <v>57</v>
      </c>
      <c r="O5" s="394" t="s">
        <v>10</v>
      </c>
      <c r="P5" s="394"/>
      <c r="Q5" s="395"/>
      <c r="R5" s="5"/>
      <c r="S5" s="5"/>
      <c r="T5" s="5"/>
      <c r="U5" s="5"/>
      <c r="V5" s="5"/>
      <c r="W5" s="5"/>
    </row>
    <row r="6" spans="1:23" s="145" customFormat="1" ht="94.5" customHeight="1" thickBot="1">
      <c r="A6" s="411"/>
      <c r="B6" s="414"/>
      <c r="C6" s="414"/>
      <c r="D6" s="417"/>
      <c r="E6" s="420"/>
      <c r="F6" s="382"/>
      <c r="G6" s="401"/>
      <c r="H6" s="403"/>
      <c r="I6" s="241" t="s">
        <v>7</v>
      </c>
      <c r="J6" s="34" t="s">
        <v>11</v>
      </c>
      <c r="K6" s="387"/>
      <c r="L6" s="398"/>
      <c r="M6" s="428"/>
      <c r="N6" s="393"/>
      <c r="O6" s="7" t="s">
        <v>136</v>
      </c>
      <c r="P6" s="7" t="s">
        <v>142</v>
      </c>
      <c r="Q6" s="8" t="s">
        <v>145</v>
      </c>
      <c r="R6" s="5"/>
      <c r="S6" s="5"/>
      <c r="T6" s="5"/>
      <c r="U6" s="5"/>
      <c r="V6" s="5"/>
      <c r="W6" s="5"/>
    </row>
    <row r="7" spans="1:23" s="145" customFormat="1" ht="24.75" customHeight="1" thickBot="1">
      <c r="A7" s="49" t="s">
        <v>12</v>
      </c>
      <c r="B7" s="305" t="s">
        <v>833</v>
      </c>
      <c r="C7" s="306"/>
      <c r="D7" s="306"/>
      <c r="E7" s="306"/>
      <c r="F7" s="306"/>
      <c r="G7" s="306"/>
      <c r="H7" s="306"/>
      <c r="I7" s="306"/>
      <c r="J7" s="306"/>
      <c r="K7" s="306"/>
      <c r="L7" s="306"/>
      <c r="M7" s="306"/>
      <c r="N7" s="306"/>
      <c r="O7" s="306"/>
      <c r="P7" s="306"/>
      <c r="Q7" s="307"/>
      <c r="R7" s="5"/>
      <c r="S7" s="5"/>
      <c r="T7" s="5"/>
      <c r="U7" s="5"/>
      <c r="V7" s="5"/>
      <c r="W7" s="5"/>
    </row>
    <row r="8" spans="1:23" s="145" customFormat="1" ht="14.25" customHeight="1" thickBot="1">
      <c r="A8" s="50" t="s">
        <v>12</v>
      </c>
      <c r="B8" s="51" t="s">
        <v>12</v>
      </c>
      <c r="C8" s="390" t="s">
        <v>834</v>
      </c>
      <c r="D8" s="390"/>
      <c r="E8" s="390"/>
      <c r="F8" s="390"/>
      <c r="G8" s="390"/>
      <c r="H8" s="390"/>
      <c r="I8" s="390"/>
      <c r="J8" s="390"/>
      <c r="K8" s="390"/>
      <c r="L8" s="390"/>
      <c r="M8" s="390"/>
      <c r="N8" s="390"/>
      <c r="O8" s="390"/>
      <c r="P8" s="390"/>
      <c r="Q8" s="391"/>
      <c r="R8" s="5"/>
      <c r="S8" s="5"/>
      <c r="T8" s="5"/>
      <c r="U8" s="5"/>
      <c r="V8" s="5"/>
      <c r="W8" s="5"/>
    </row>
    <row r="9" spans="1:23" s="145" customFormat="1" ht="14.25" customHeight="1">
      <c r="A9" s="432" t="s">
        <v>12</v>
      </c>
      <c r="B9" s="373" t="s">
        <v>12</v>
      </c>
      <c r="C9" s="285" t="s">
        <v>12</v>
      </c>
      <c r="D9" s="377" t="s">
        <v>835</v>
      </c>
      <c r="E9" s="2266" t="s">
        <v>836</v>
      </c>
      <c r="F9" s="265" t="s">
        <v>543</v>
      </c>
      <c r="G9" s="2267"/>
      <c r="H9" s="1716">
        <v>0</v>
      </c>
      <c r="I9" s="459">
        <v>0</v>
      </c>
      <c r="J9" s="459"/>
      <c r="K9" s="1458">
        <v>0</v>
      </c>
      <c r="L9" s="462">
        <v>0</v>
      </c>
      <c r="M9" s="462">
        <v>0</v>
      </c>
      <c r="N9" s="2268" t="s">
        <v>837</v>
      </c>
      <c r="O9" s="464">
        <v>8</v>
      </c>
      <c r="P9" s="464">
        <v>8</v>
      </c>
      <c r="Q9" s="465">
        <v>8</v>
      </c>
      <c r="R9" s="5"/>
      <c r="S9" s="5"/>
      <c r="T9" s="5"/>
      <c r="U9" s="5"/>
      <c r="V9" s="5"/>
      <c r="W9" s="5"/>
    </row>
    <row r="10" spans="1:23" s="145" customFormat="1" ht="29.25" customHeight="1" thickBot="1">
      <c r="A10" s="433"/>
      <c r="B10" s="374"/>
      <c r="C10" s="647"/>
      <c r="D10" s="2269"/>
      <c r="E10" s="421"/>
      <c r="F10" s="421"/>
      <c r="G10" s="2270"/>
      <c r="H10" s="2271"/>
      <c r="I10" s="2272"/>
      <c r="J10" s="2272"/>
      <c r="K10" s="2273"/>
      <c r="L10" s="2274"/>
      <c r="M10" s="2274">
        <v>0</v>
      </c>
      <c r="N10" s="2275"/>
      <c r="O10" s="700"/>
      <c r="P10" s="700"/>
      <c r="Q10" s="701"/>
      <c r="R10" s="5"/>
      <c r="S10" s="5"/>
      <c r="T10" s="702"/>
      <c r="U10" s="5"/>
      <c r="V10" s="5"/>
      <c r="W10" s="5"/>
    </row>
    <row r="11" spans="1:23" s="145" customFormat="1" ht="33.75" customHeight="1" thickBot="1">
      <c r="A11" s="248" t="s">
        <v>12</v>
      </c>
      <c r="B11" s="250" t="s">
        <v>12</v>
      </c>
      <c r="C11" s="2276" t="s">
        <v>14</v>
      </c>
      <c r="D11" s="2277" t="s">
        <v>838</v>
      </c>
      <c r="E11" s="1658" t="s">
        <v>90</v>
      </c>
      <c r="F11" s="1658" t="s">
        <v>543</v>
      </c>
      <c r="G11" s="2278"/>
      <c r="H11" s="653">
        <v>0</v>
      </c>
      <c r="I11" s="1526">
        <v>0</v>
      </c>
      <c r="J11" s="1526"/>
      <c r="K11" s="499">
        <v>0</v>
      </c>
      <c r="L11" s="501">
        <v>0</v>
      </c>
      <c r="M11" s="501">
        <v>0</v>
      </c>
      <c r="N11" s="2279" t="s">
        <v>839</v>
      </c>
      <c r="O11" s="2280">
        <v>15</v>
      </c>
      <c r="P11" s="2280">
        <v>20</v>
      </c>
      <c r="Q11" s="1350">
        <v>30</v>
      </c>
      <c r="R11" s="5"/>
      <c r="S11" s="5"/>
      <c r="T11" s="702"/>
      <c r="U11" s="5"/>
      <c r="V11" s="5"/>
      <c r="W11" s="5"/>
    </row>
    <row r="12" spans="1:23" s="145" customFormat="1" ht="25.5" customHeight="1">
      <c r="A12" s="2281" t="s">
        <v>12</v>
      </c>
      <c r="B12" s="2282" t="s">
        <v>12</v>
      </c>
      <c r="C12" s="2283" t="s">
        <v>59</v>
      </c>
      <c r="D12" s="2284" t="s">
        <v>840</v>
      </c>
      <c r="E12" s="2266" t="s">
        <v>836</v>
      </c>
      <c r="F12" s="240" t="s">
        <v>543</v>
      </c>
      <c r="G12" s="2285"/>
      <c r="H12" s="653">
        <v>0</v>
      </c>
      <c r="I12" s="1526">
        <v>0</v>
      </c>
      <c r="J12" s="1526"/>
      <c r="K12" s="499">
        <v>0</v>
      </c>
      <c r="L12" s="501">
        <v>0</v>
      </c>
      <c r="M12" s="501">
        <v>0</v>
      </c>
      <c r="N12" s="2279" t="s">
        <v>841</v>
      </c>
      <c r="O12" s="2280">
        <v>0</v>
      </c>
      <c r="P12" s="2280">
        <v>1</v>
      </c>
      <c r="Q12" s="1350">
        <v>1</v>
      </c>
      <c r="R12" s="5"/>
      <c r="S12" s="5"/>
      <c r="T12" s="702"/>
      <c r="U12" s="5"/>
      <c r="V12" s="5"/>
      <c r="W12" s="5"/>
    </row>
    <row r="13" spans="1:23" s="145" customFormat="1" ht="24.75" customHeight="1" thickBot="1">
      <c r="A13" s="2286"/>
      <c r="B13" s="23"/>
      <c r="C13" s="1859"/>
      <c r="D13" s="217"/>
      <c r="E13" s="421"/>
      <c r="F13" s="243"/>
      <c r="G13" s="2287"/>
      <c r="H13" s="1430"/>
      <c r="I13" s="2288"/>
      <c r="J13" s="2288"/>
      <c r="K13" s="2289"/>
      <c r="L13" s="1663"/>
      <c r="M13" s="1663"/>
      <c r="N13" s="2290" t="s">
        <v>842</v>
      </c>
      <c r="O13" s="2291">
        <v>10</v>
      </c>
      <c r="P13" s="2291">
        <v>25</v>
      </c>
      <c r="Q13" s="476">
        <v>30</v>
      </c>
      <c r="R13" s="5"/>
      <c r="S13" s="5"/>
      <c r="T13" s="702"/>
      <c r="U13" s="5"/>
      <c r="V13" s="5"/>
      <c r="W13" s="5"/>
    </row>
    <row r="14" spans="1:23" s="145" customFormat="1" ht="14.25" customHeight="1" thickBot="1">
      <c r="A14" s="50" t="s">
        <v>12</v>
      </c>
      <c r="B14" s="97" t="s">
        <v>12</v>
      </c>
      <c r="C14" s="289" t="s">
        <v>15</v>
      </c>
      <c r="D14" s="290"/>
      <c r="E14" s="290"/>
      <c r="F14" s="290"/>
      <c r="G14" s="292"/>
      <c r="H14" s="206">
        <v>0</v>
      </c>
      <c r="I14" s="1880">
        <v>0</v>
      </c>
      <c r="J14" s="1880">
        <v>0</v>
      </c>
      <c r="K14" s="2292">
        <v>0</v>
      </c>
      <c r="L14" s="2293">
        <v>0</v>
      </c>
      <c r="M14" s="1831">
        <v>0</v>
      </c>
      <c r="N14" s="98"/>
      <c r="O14" s="129"/>
      <c r="P14" s="129"/>
      <c r="Q14" s="130"/>
    </row>
    <row r="15" spans="1:23" s="145" customFormat="1" ht="14.25" customHeight="1" thickBot="1">
      <c r="A15" s="50" t="s">
        <v>12</v>
      </c>
      <c r="B15" s="51" t="s">
        <v>14</v>
      </c>
      <c r="C15" s="369" t="s">
        <v>843</v>
      </c>
      <c r="D15" s="370"/>
      <c r="E15" s="370"/>
      <c r="F15" s="370"/>
      <c r="G15" s="370"/>
      <c r="H15" s="370"/>
      <c r="I15" s="370"/>
      <c r="J15" s="370"/>
      <c r="K15" s="370"/>
      <c r="L15" s="370"/>
      <c r="M15" s="370"/>
      <c r="N15" s="370"/>
      <c r="O15" s="370"/>
      <c r="P15" s="370"/>
      <c r="Q15" s="372"/>
    </row>
    <row r="16" spans="1:23" s="145" customFormat="1" ht="22.5" customHeight="1">
      <c r="A16" s="2294" t="s">
        <v>12</v>
      </c>
      <c r="B16" s="688" t="s">
        <v>14</v>
      </c>
      <c r="C16" s="279" t="s">
        <v>12</v>
      </c>
      <c r="D16" s="944" t="s">
        <v>844</v>
      </c>
      <c r="E16" s="366" t="s">
        <v>90</v>
      </c>
      <c r="F16" s="423" t="s">
        <v>543</v>
      </c>
      <c r="G16" s="2295" t="s">
        <v>62</v>
      </c>
      <c r="H16" s="2296">
        <v>5800</v>
      </c>
      <c r="I16" s="2297">
        <v>0</v>
      </c>
      <c r="J16" s="2298"/>
      <c r="K16" s="2299">
        <v>0</v>
      </c>
      <c r="L16" s="2300">
        <v>6000</v>
      </c>
      <c r="M16" s="1692">
        <v>6500</v>
      </c>
      <c r="N16" s="1520" t="s">
        <v>845</v>
      </c>
      <c r="O16" s="2301">
        <v>10</v>
      </c>
      <c r="P16" s="2302">
        <v>10</v>
      </c>
      <c r="Q16" s="1640">
        <v>10</v>
      </c>
      <c r="T16" s="146"/>
    </row>
    <row r="17" spans="1:20" s="145" customFormat="1" ht="12.75" hidden="1" customHeight="1" thickBot="1">
      <c r="A17" s="362"/>
      <c r="B17" s="363"/>
      <c r="C17" s="364"/>
      <c r="D17" s="267"/>
      <c r="E17" s="447"/>
      <c r="F17" s="695"/>
      <c r="G17" s="2303"/>
      <c r="H17" s="659"/>
      <c r="I17" s="107"/>
      <c r="J17" s="2304"/>
      <c r="K17" s="2304"/>
      <c r="L17" s="2305"/>
      <c r="M17" s="111"/>
      <c r="N17" s="1527"/>
      <c r="O17" s="1535"/>
      <c r="P17" s="1535"/>
      <c r="Q17" s="1529"/>
      <c r="T17" s="146"/>
    </row>
    <row r="18" spans="1:20" s="145" customFormat="1" ht="14.25" hidden="1" customHeight="1" thickBot="1">
      <c r="A18" s="362"/>
      <c r="B18" s="363"/>
      <c r="C18" s="364"/>
      <c r="D18" s="267"/>
      <c r="E18" s="447"/>
      <c r="F18" s="695"/>
      <c r="G18" s="2306" t="s">
        <v>13</v>
      </c>
      <c r="H18" s="2307">
        <f>H16</f>
        <v>5800</v>
      </c>
      <c r="I18" s="2308">
        <f>SUM(I16:I17)</f>
        <v>0</v>
      </c>
      <c r="J18" s="2309"/>
      <c r="K18" s="2309">
        <f>SUM(K16:K17)</f>
        <v>0</v>
      </c>
      <c r="L18" s="794">
        <f>L16</f>
        <v>6000</v>
      </c>
      <c r="M18" s="794">
        <f>M16</f>
        <v>6500</v>
      </c>
      <c r="N18" s="2310"/>
      <c r="O18" s="2311"/>
      <c r="P18" s="2311"/>
      <c r="Q18" s="2312"/>
      <c r="T18" s="146"/>
    </row>
    <row r="19" spans="1:20" s="145" customFormat="1" ht="27" customHeight="1" thickBot="1">
      <c r="A19" s="901"/>
      <c r="B19" s="73"/>
      <c r="C19" s="245"/>
      <c r="D19" s="1490"/>
      <c r="E19" s="257"/>
      <c r="F19" s="243"/>
      <c r="G19" s="2313" t="s">
        <v>13</v>
      </c>
      <c r="H19" s="72">
        <f>H16*1</f>
        <v>5800</v>
      </c>
      <c r="I19" s="69"/>
      <c r="J19" s="70"/>
      <c r="K19" s="70"/>
      <c r="L19" s="71">
        <f>L16*1</f>
        <v>6000</v>
      </c>
      <c r="M19" s="71">
        <f>M16*1</f>
        <v>6500</v>
      </c>
      <c r="N19" s="231" t="s">
        <v>846</v>
      </c>
      <c r="O19" s="2314">
        <v>15</v>
      </c>
      <c r="P19" s="2314">
        <v>20</v>
      </c>
      <c r="Q19" s="2315">
        <v>25</v>
      </c>
      <c r="T19" s="146"/>
    </row>
    <row r="20" spans="1:20" s="145" customFormat="1" ht="17.25" customHeight="1">
      <c r="A20" s="2316" t="s">
        <v>12</v>
      </c>
      <c r="B20" s="2317" t="s">
        <v>14</v>
      </c>
      <c r="C20" s="2276" t="s">
        <v>14</v>
      </c>
      <c r="D20" s="2318" t="s">
        <v>847</v>
      </c>
      <c r="E20" s="1657" t="s">
        <v>90</v>
      </c>
      <c r="F20" s="1658" t="s">
        <v>543</v>
      </c>
      <c r="G20" s="2319"/>
      <c r="H20" s="2320">
        <v>0</v>
      </c>
      <c r="I20" s="2321">
        <v>0</v>
      </c>
      <c r="J20" s="2321"/>
      <c r="K20" s="2321">
        <v>0</v>
      </c>
      <c r="L20" s="2322">
        <v>0</v>
      </c>
      <c r="M20" s="1852">
        <v>0</v>
      </c>
      <c r="N20" s="1585" t="s">
        <v>848</v>
      </c>
      <c r="O20" s="1579">
        <v>80</v>
      </c>
      <c r="P20" s="1579">
        <v>80</v>
      </c>
      <c r="Q20" s="1853">
        <v>60</v>
      </c>
    </row>
    <row r="21" spans="1:20" s="145" customFormat="1" ht="17.25" customHeight="1">
      <c r="A21" s="2323" t="s">
        <v>12</v>
      </c>
      <c r="B21" s="2324" t="s">
        <v>14</v>
      </c>
      <c r="C21" s="2324" t="s">
        <v>59</v>
      </c>
      <c r="D21" s="1600" t="s">
        <v>849</v>
      </c>
      <c r="E21" s="1601" t="s">
        <v>90</v>
      </c>
      <c r="F21" s="494" t="s">
        <v>543</v>
      </c>
      <c r="G21" s="2325" t="s">
        <v>62</v>
      </c>
      <c r="H21" s="659">
        <v>2881</v>
      </c>
      <c r="I21" s="1584"/>
      <c r="J21" s="2304"/>
      <c r="K21" s="1584">
        <v>0</v>
      </c>
      <c r="L21" s="111">
        <v>3000</v>
      </c>
      <c r="M21" s="111">
        <v>3000</v>
      </c>
      <c r="N21" s="2326" t="s">
        <v>850</v>
      </c>
      <c r="O21" s="112" t="s">
        <v>87</v>
      </c>
      <c r="P21" s="112" t="s">
        <v>269</v>
      </c>
      <c r="Q21" s="113" t="s">
        <v>269</v>
      </c>
    </row>
    <row r="22" spans="1:20" s="145" customFormat="1" ht="17.25" customHeight="1">
      <c r="A22" s="362"/>
      <c r="B22" s="363"/>
      <c r="C22" s="363"/>
      <c r="D22" s="267"/>
      <c r="E22" s="649"/>
      <c r="F22" s="421"/>
      <c r="G22" s="2303"/>
      <c r="H22" s="659"/>
      <c r="I22" s="2304"/>
      <c r="J22" s="2304"/>
      <c r="K22" s="2304"/>
      <c r="L22" s="111"/>
      <c r="M22" s="111"/>
      <c r="N22" s="2327"/>
      <c r="O22" s="112"/>
      <c r="P22" s="112"/>
      <c r="Q22" s="113"/>
    </row>
    <row r="23" spans="1:20" s="145" customFormat="1" ht="17.25" customHeight="1" thickBot="1">
      <c r="A23" s="361"/>
      <c r="B23" s="359"/>
      <c r="C23" s="359"/>
      <c r="D23" s="268"/>
      <c r="E23" s="660"/>
      <c r="F23" s="264"/>
      <c r="G23" s="2313" t="s">
        <v>13</v>
      </c>
      <c r="H23" s="2328">
        <f>H21*1</f>
        <v>2881</v>
      </c>
      <c r="I23" s="2329"/>
      <c r="J23" s="2329"/>
      <c r="K23" s="2329"/>
      <c r="L23" s="2330"/>
      <c r="M23" s="2330"/>
      <c r="N23" s="2331"/>
      <c r="O23" s="123" t="s">
        <v>550</v>
      </c>
      <c r="P23" s="123" t="s">
        <v>550</v>
      </c>
      <c r="Q23" s="124" t="s">
        <v>550</v>
      </c>
    </row>
    <row r="24" spans="1:20" s="145" customFormat="1" ht="13.5" customHeight="1">
      <c r="A24" s="2323" t="s">
        <v>12</v>
      </c>
      <c r="B24" s="2324" t="s">
        <v>14</v>
      </c>
      <c r="C24" s="2324" t="s">
        <v>60</v>
      </c>
      <c r="D24" s="1600" t="s">
        <v>851</v>
      </c>
      <c r="E24" s="1601" t="s">
        <v>90</v>
      </c>
      <c r="F24" s="494" t="s">
        <v>543</v>
      </c>
      <c r="G24" s="2303" t="s">
        <v>62</v>
      </c>
      <c r="H24" s="659">
        <v>0</v>
      </c>
      <c r="I24" s="1584"/>
      <c r="J24" s="2304"/>
      <c r="K24" s="1584">
        <v>0</v>
      </c>
      <c r="L24" s="111">
        <v>0</v>
      </c>
      <c r="M24" s="111">
        <v>0</v>
      </c>
      <c r="N24" s="2332" t="s">
        <v>852</v>
      </c>
      <c r="O24" s="1346">
        <v>10</v>
      </c>
      <c r="P24" s="1346">
        <v>15</v>
      </c>
      <c r="Q24" s="1347">
        <v>20</v>
      </c>
      <c r="T24" s="146"/>
    </row>
    <row r="25" spans="1:20" s="145" customFormat="1" ht="21.75" customHeight="1">
      <c r="A25" s="362"/>
      <c r="B25" s="363"/>
      <c r="C25" s="363"/>
      <c r="D25" s="267"/>
      <c r="E25" s="649"/>
      <c r="F25" s="421"/>
      <c r="G25" s="2303"/>
      <c r="H25" s="659"/>
      <c r="I25" s="2304"/>
      <c r="J25" s="2304"/>
      <c r="K25" s="2304"/>
      <c r="L25" s="111"/>
      <c r="M25" s="111"/>
      <c r="N25" s="1566" t="s">
        <v>853</v>
      </c>
      <c r="O25" s="1386">
        <v>3</v>
      </c>
      <c r="P25" s="1386">
        <v>5</v>
      </c>
      <c r="Q25" s="1388">
        <v>5</v>
      </c>
      <c r="T25" s="146"/>
    </row>
    <row r="26" spans="1:20" s="145" customFormat="1" ht="12" customHeight="1" thickBot="1">
      <c r="A26" s="901"/>
      <c r="B26" s="73"/>
      <c r="C26" s="73"/>
      <c r="D26" s="1490"/>
      <c r="E26" s="257"/>
      <c r="F26" s="243"/>
      <c r="G26" s="2333" t="s">
        <v>13</v>
      </c>
      <c r="H26" s="117"/>
      <c r="I26" s="116"/>
      <c r="J26" s="117"/>
      <c r="K26" s="118">
        <f>SUM(K25:K25)</f>
        <v>0</v>
      </c>
      <c r="L26" s="119">
        <v>0</v>
      </c>
      <c r="M26" s="122">
        <v>0</v>
      </c>
      <c r="N26" s="2334"/>
      <c r="O26" s="2335"/>
      <c r="P26" s="2335"/>
      <c r="Q26" s="2336"/>
      <c r="T26" s="146"/>
    </row>
    <row r="27" spans="1:20" s="145" customFormat="1" ht="12.75" customHeight="1" thickBot="1">
      <c r="A27" s="128" t="s">
        <v>12</v>
      </c>
      <c r="B27" s="97" t="s">
        <v>14</v>
      </c>
      <c r="C27" s="289" t="s">
        <v>15</v>
      </c>
      <c r="D27" s="290"/>
      <c r="E27" s="291"/>
      <c r="F27" s="291"/>
      <c r="G27" s="292"/>
      <c r="H27" s="115">
        <f>H16+H24+H21+H22</f>
        <v>8681</v>
      </c>
      <c r="I27" s="115">
        <f t="shared" ref="I27:M27" si="0">I16+I24+I21</f>
        <v>0</v>
      </c>
      <c r="J27" s="115">
        <f t="shared" si="0"/>
        <v>0</v>
      </c>
      <c r="K27" s="115">
        <f t="shared" si="0"/>
        <v>0</v>
      </c>
      <c r="L27" s="115">
        <f t="shared" si="0"/>
        <v>9000</v>
      </c>
      <c r="M27" s="115">
        <f t="shared" si="0"/>
        <v>9500</v>
      </c>
      <c r="N27" s="98"/>
      <c r="O27" s="129"/>
      <c r="P27" s="129"/>
      <c r="Q27" s="130"/>
    </row>
    <row r="28" spans="1:20" s="145" customFormat="1" ht="14.25" customHeight="1" thickBot="1">
      <c r="A28" s="50" t="s">
        <v>12</v>
      </c>
      <c r="B28" s="51" t="s">
        <v>59</v>
      </c>
      <c r="C28" s="369" t="s">
        <v>854</v>
      </c>
      <c r="D28" s="370"/>
      <c r="E28" s="371"/>
      <c r="F28" s="371"/>
      <c r="G28" s="370"/>
      <c r="H28" s="370"/>
      <c r="I28" s="370"/>
      <c r="J28" s="370"/>
      <c r="K28" s="370"/>
      <c r="L28" s="370"/>
      <c r="M28" s="370"/>
      <c r="N28" s="370"/>
      <c r="O28" s="370"/>
      <c r="P28" s="370"/>
      <c r="Q28" s="372"/>
    </row>
    <row r="29" spans="1:20" s="145" customFormat="1" ht="19.5" customHeight="1">
      <c r="A29" s="504" t="s">
        <v>12</v>
      </c>
      <c r="B29" s="505" t="s">
        <v>59</v>
      </c>
      <c r="C29" s="320" t="s">
        <v>12</v>
      </c>
      <c r="D29" s="506" t="s">
        <v>855</v>
      </c>
      <c r="E29" s="507" t="s">
        <v>90</v>
      </c>
      <c r="F29" s="287" t="s">
        <v>543</v>
      </c>
      <c r="G29" s="806" t="s">
        <v>62</v>
      </c>
      <c r="H29" s="511">
        <v>5800</v>
      </c>
      <c r="I29" s="511"/>
      <c r="J29" s="511"/>
      <c r="K29" s="512">
        <v>0</v>
      </c>
      <c r="L29" s="513">
        <v>6000</v>
      </c>
      <c r="M29" s="514">
        <v>7000</v>
      </c>
      <c r="N29" s="2332" t="s">
        <v>856</v>
      </c>
      <c r="O29" s="1346">
        <v>23</v>
      </c>
      <c r="P29" s="1346">
        <v>20</v>
      </c>
      <c r="Q29" s="1347">
        <v>25</v>
      </c>
    </row>
    <row r="30" spans="1:20" s="145" customFormat="1" ht="13.5" customHeight="1" thickBot="1">
      <c r="A30" s="517"/>
      <c r="B30" s="518"/>
      <c r="C30" s="321"/>
      <c r="D30" s="519"/>
      <c r="E30" s="520"/>
      <c r="F30" s="288"/>
      <c r="G30" s="802" t="s">
        <v>13</v>
      </c>
      <c r="H30" s="116">
        <f t="shared" ref="H30:M30" si="1">H29*1</f>
        <v>5800</v>
      </c>
      <c r="I30" s="116">
        <f t="shared" si="1"/>
        <v>0</v>
      </c>
      <c r="J30" s="116">
        <f t="shared" si="1"/>
        <v>0</v>
      </c>
      <c r="K30" s="116">
        <f t="shared" si="1"/>
        <v>0</v>
      </c>
      <c r="L30" s="116">
        <f t="shared" si="1"/>
        <v>6000</v>
      </c>
      <c r="M30" s="116">
        <f t="shared" si="1"/>
        <v>7000</v>
      </c>
      <c r="N30" s="524"/>
      <c r="O30" s="559"/>
      <c r="P30" s="559"/>
      <c r="Q30" s="561"/>
      <c r="T30" s="146"/>
    </row>
    <row r="31" spans="1:20" s="145" customFormat="1" ht="23.25" customHeight="1">
      <c r="A31" s="21" t="s">
        <v>12</v>
      </c>
      <c r="B31" s="22" t="s">
        <v>59</v>
      </c>
      <c r="C31" s="320" t="s">
        <v>14</v>
      </c>
      <c r="D31" s="281" t="s">
        <v>857</v>
      </c>
      <c r="E31" s="2337" t="s">
        <v>90</v>
      </c>
      <c r="F31" s="287" t="s">
        <v>543</v>
      </c>
      <c r="G31" s="2338"/>
      <c r="H31" s="59">
        <v>0</v>
      </c>
      <c r="I31" s="59">
        <v>0</v>
      </c>
      <c r="J31" s="59"/>
      <c r="K31" s="60">
        <v>0</v>
      </c>
      <c r="L31" s="61">
        <v>0</v>
      </c>
      <c r="M31" s="126">
        <v>0</v>
      </c>
      <c r="N31" s="2332" t="s">
        <v>858</v>
      </c>
      <c r="O31" s="1346">
        <v>20</v>
      </c>
      <c r="P31" s="1346">
        <v>40</v>
      </c>
      <c r="Q31" s="1347">
        <v>40</v>
      </c>
      <c r="T31" s="146"/>
    </row>
    <row r="32" spans="1:20" s="145" customFormat="1" ht="11.25" customHeight="1">
      <c r="A32" s="52"/>
      <c r="B32" s="53"/>
      <c r="C32" s="446"/>
      <c r="D32" s="368"/>
      <c r="E32" s="2339"/>
      <c r="F32" s="444"/>
      <c r="G32" s="2340"/>
      <c r="H32" s="63"/>
      <c r="I32" s="63"/>
      <c r="J32" s="63"/>
      <c r="K32" s="64"/>
      <c r="L32" s="65"/>
      <c r="M32" s="549"/>
      <c r="N32" s="550" t="s">
        <v>859</v>
      </c>
      <c r="O32" s="551">
        <v>2</v>
      </c>
      <c r="P32" s="552">
        <v>2</v>
      </c>
      <c r="Q32" s="553">
        <v>5</v>
      </c>
      <c r="T32" s="146"/>
    </row>
    <row r="33" spans="1:20" s="145" customFormat="1" ht="15" customHeight="1" thickBot="1">
      <c r="A33" s="66"/>
      <c r="B33" s="23"/>
      <c r="C33" s="321"/>
      <c r="D33" s="282"/>
      <c r="E33" s="2341"/>
      <c r="F33" s="288"/>
      <c r="G33" s="557" t="s">
        <v>13</v>
      </c>
      <c r="H33" s="69">
        <f t="shared" ref="H33:M33" si="2">H31</f>
        <v>0</v>
      </c>
      <c r="I33" s="69">
        <f t="shared" si="2"/>
        <v>0</v>
      </c>
      <c r="J33" s="69">
        <f t="shared" si="2"/>
        <v>0</v>
      </c>
      <c r="K33" s="69">
        <f t="shared" si="2"/>
        <v>0</v>
      </c>
      <c r="L33" s="69">
        <f t="shared" si="2"/>
        <v>0</v>
      </c>
      <c r="M33" s="69">
        <f t="shared" si="2"/>
        <v>0</v>
      </c>
      <c r="N33" s="558"/>
      <c r="O33" s="559"/>
      <c r="P33" s="560"/>
      <c r="Q33" s="561"/>
      <c r="T33" s="146"/>
    </row>
    <row r="34" spans="1:20" s="145" customFormat="1" ht="15" customHeight="1">
      <c r="A34" s="21" t="s">
        <v>12</v>
      </c>
      <c r="B34" s="22" t="s">
        <v>59</v>
      </c>
      <c r="C34" s="320" t="s">
        <v>59</v>
      </c>
      <c r="D34" s="281" t="s">
        <v>860</v>
      </c>
      <c r="E34" s="2337" t="s">
        <v>90</v>
      </c>
      <c r="F34" s="287" t="s">
        <v>543</v>
      </c>
      <c r="G34" s="2342"/>
      <c r="H34" s="59">
        <v>0</v>
      </c>
      <c r="I34" s="59">
        <v>0</v>
      </c>
      <c r="J34" s="59"/>
      <c r="K34" s="60">
        <v>0</v>
      </c>
      <c r="L34" s="61">
        <v>0</v>
      </c>
      <c r="M34" s="126">
        <v>0</v>
      </c>
      <c r="N34" s="515" t="s">
        <v>861</v>
      </c>
      <c r="O34" s="82">
        <v>3</v>
      </c>
      <c r="P34" s="82">
        <v>3</v>
      </c>
      <c r="Q34" s="83">
        <v>3</v>
      </c>
      <c r="T34" s="146"/>
    </row>
    <row r="35" spans="1:20" s="145" customFormat="1" ht="15" customHeight="1" thickBot="1">
      <c r="A35" s="66"/>
      <c r="B35" s="23"/>
      <c r="C35" s="321"/>
      <c r="D35" s="282"/>
      <c r="E35" s="2341"/>
      <c r="F35" s="288"/>
      <c r="G35" s="557" t="s">
        <v>13</v>
      </c>
      <c r="H35" s="69">
        <f t="shared" ref="H35:M35" si="3">H34</f>
        <v>0</v>
      </c>
      <c r="I35" s="69">
        <f t="shared" si="3"/>
        <v>0</v>
      </c>
      <c r="J35" s="69">
        <f t="shared" si="3"/>
        <v>0</v>
      </c>
      <c r="K35" s="69">
        <f t="shared" si="3"/>
        <v>0</v>
      </c>
      <c r="L35" s="69">
        <f t="shared" si="3"/>
        <v>0</v>
      </c>
      <c r="M35" s="69">
        <f t="shared" si="3"/>
        <v>0</v>
      </c>
      <c r="N35" s="2343"/>
      <c r="O35" s="559"/>
      <c r="P35" s="560"/>
      <c r="Q35" s="561"/>
      <c r="T35" s="146"/>
    </row>
    <row r="36" spans="1:20" s="145" customFormat="1" ht="15" customHeight="1">
      <c r="A36" s="21" t="s">
        <v>12</v>
      </c>
      <c r="B36" s="22" t="s">
        <v>59</v>
      </c>
      <c r="C36" s="320" t="s">
        <v>60</v>
      </c>
      <c r="D36" s="281" t="s">
        <v>862</v>
      </c>
      <c r="E36" s="2337" t="s">
        <v>90</v>
      </c>
      <c r="F36" s="287" t="s">
        <v>543</v>
      </c>
      <c r="G36" s="2342" t="s">
        <v>62</v>
      </c>
      <c r="H36" s="59">
        <v>0</v>
      </c>
      <c r="I36" s="59">
        <v>0</v>
      </c>
      <c r="J36" s="59"/>
      <c r="K36" s="60">
        <v>0</v>
      </c>
      <c r="L36" s="61">
        <v>0</v>
      </c>
      <c r="M36" s="126">
        <v>0</v>
      </c>
      <c r="N36" s="2332" t="s">
        <v>863</v>
      </c>
      <c r="O36" s="2344"/>
      <c r="P36" s="2344">
        <v>1000</v>
      </c>
      <c r="Q36" s="2344">
        <v>1000</v>
      </c>
      <c r="T36" s="146"/>
    </row>
    <row r="37" spans="1:20" s="145" customFormat="1" ht="15" customHeight="1" thickBot="1">
      <c r="A37" s="66"/>
      <c r="B37" s="23"/>
      <c r="C37" s="321"/>
      <c r="D37" s="282"/>
      <c r="E37" s="2341"/>
      <c r="F37" s="288"/>
      <c r="G37" s="557" t="s">
        <v>13</v>
      </c>
      <c r="H37" s="69">
        <f t="shared" ref="H37:M37" si="4">H36</f>
        <v>0</v>
      </c>
      <c r="I37" s="69">
        <f t="shared" si="4"/>
        <v>0</v>
      </c>
      <c r="J37" s="69">
        <f t="shared" si="4"/>
        <v>0</v>
      </c>
      <c r="K37" s="69">
        <f t="shared" si="4"/>
        <v>0</v>
      </c>
      <c r="L37" s="69">
        <f t="shared" si="4"/>
        <v>0</v>
      </c>
      <c r="M37" s="69">
        <f t="shared" si="4"/>
        <v>0</v>
      </c>
      <c r="N37" s="2343"/>
      <c r="O37" s="559"/>
      <c r="P37" s="560"/>
      <c r="Q37" s="561"/>
      <c r="T37" s="146"/>
    </row>
    <row r="38" spans="1:20" s="145" customFormat="1" ht="23.25" customHeight="1">
      <c r="A38" s="21" t="s">
        <v>12</v>
      </c>
      <c r="B38" s="22" t="s">
        <v>59</v>
      </c>
      <c r="C38" s="320" t="s">
        <v>65</v>
      </c>
      <c r="D38" s="281" t="s">
        <v>864</v>
      </c>
      <c r="E38" s="2337" t="s">
        <v>90</v>
      </c>
      <c r="F38" s="287" t="s">
        <v>543</v>
      </c>
      <c r="G38" s="2342" t="s">
        <v>62</v>
      </c>
      <c r="H38" s="59">
        <v>147100</v>
      </c>
      <c r="I38" s="59">
        <v>0</v>
      </c>
      <c r="J38" s="59"/>
      <c r="K38" s="60">
        <v>0</v>
      </c>
      <c r="L38" s="61">
        <v>0</v>
      </c>
      <c r="M38" s="126">
        <v>0</v>
      </c>
      <c r="N38" s="2332" t="s">
        <v>865</v>
      </c>
      <c r="O38" s="2345">
        <v>16</v>
      </c>
      <c r="P38" s="2346"/>
      <c r="Q38" s="2346"/>
      <c r="T38" s="146"/>
    </row>
    <row r="39" spans="1:20" s="145" customFormat="1" ht="12" customHeight="1" thickBot="1">
      <c r="A39" s="66"/>
      <c r="B39" s="23"/>
      <c r="C39" s="321"/>
      <c r="D39" s="282"/>
      <c r="E39" s="2341"/>
      <c r="F39" s="288"/>
      <c r="G39" s="557" t="s">
        <v>13</v>
      </c>
      <c r="H39" s="69">
        <f t="shared" ref="H39:M39" si="5">H38</f>
        <v>147100</v>
      </c>
      <c r="I39" s="69">
        <f t="shared" si="5"/>
        <v>0</v>
      </c>
      <c r="J39" s="69">
        <f t="shared" si="5"/>
        <v>0</v>
      </c>
      <c r="K39" s="69">
        <f t="shared" si="5"/>
        <v>0</v>
      </c>
      <c r="L39" s="69">
        <f t="shared" si="5"/>
        <v>0</v>
      </c>
      <c r="M39" s="69">
        <f t="shared" si="5"/>
        <v>0</v>
      </c>
      <c r="N39" s="2343"/>
      <c r="O39" s="559"/>
      <c r="P39" s="560"/>
      <c r="Q39" s="561"/>
      <c r="T39" s="146"/>
    </row>
    <row r="40" spans="1:20" s="145" customFormat="1" ht="14.25" customHeight="1" thickBot="1">
      <c r="A40" s="24" t="s">
        <v>12</v>
      </c>
      <c r="B40" s="73" t="s">
        <v>59</v>
      </c>
      <c r="C40" s="310" t="s">
        <v>15</v>
      </c>
      <c r="D40" s="311"/>
      <c r="E40" s="311"/>
      <c r="F40" s="311"/>
      <c r="G40" s="311"/>
      <c r="H40" s="823">
        <f>H39+H30+H33+H37+H35</f>
        <v>152900</v>
      </c>
      <c r="I40" s="823">
        <f t="shared" ref="I40:M40" si="6">I39+I30+I33</f>
        <v>0</v>
      </c>
      <c r="J40" s="823">
        <f t="shared" si="6"/>
        <v>0</v>
      </c>
      <c r="K40" s="823">
        <f t="shared" si="6"/>
        <v>0</v>
      </c>
      <c r="L40" s="823">
        <f t="shared" si="6"/>
        <v>6000</v>
      </c>
      <c r="M40" s="823">
        <f t="shared" si="6"/>
        <v>7000</v>
      </c>
      <c r="N40" s="75"/>
      <c r="O40" s="76"/>
      <c r="P40" s="76"/>
      <c r="Q40" s="77"/>
    </row>
    <row r="41" spans="1:20" s="145" customFormat="1" ht="24.75" customHeight="1" thickBot="1">
      <c r="A41" s="50" t="s">
        <v>12</v>
      </c>
      <c r="B41" s="51" t="s">
        <v>60</v>
      </c>
      <c r="C41" s="308" t="s">
        <v>866</v>
      </c>
      <c r="D41" s="308"/>
      <c r="E41" s="308"/>
      <c r="F41" s="308"/>
      <c r="G41" s="308"/>
      <c r="H41" s="308"/>
      <c r="I41" s="308"/>
      <c r="J41" s="308"/>
      <c r="K41" s="308"/>
      <c r="L41" s="308"/>
      <c r="M41" s="308"/>
      <c r="N41" s="308"/>
      <c r="O41" s="308"/>
      <c r="P41" s="308"/>
      <c r="Q41" s="309"/>
    </row>
    <row r="42" spans="1:20" s="145" customFormat="1" ht="14.25" customHeight="1">
      <c r="A42" s="504" t="s">
        <v>12</v>
      </c>
      <c r="B42" s="505" t="s">
        <v>60</v>
      </c>
      <c r="C42" s="320" t="s">
        <v>12</v>
      </c>
      <c r="D42" s="506" t="s">
        <v>867</v>
      </c>
      <c r="E42" s="507" t="s">
        <v>90</v>
      </c>
      <c r="F42" s="287" t="s">
        <v>336</v>
      </c>
      <c r="G42" s="806" t="s">
        <v>62</v>
      </c>
      <c r="H42" s="511">
        <v>4344</v>
      </c>
      <c r="I42" s="511">
        <v>0</v>
      </c>
      <c r="J42" s="511"/>
      <c r="K42" s="512">
        <v>0</v>
      </c>
      <c r="L42" s="513">
        <v>4400</v>
      </c>
      <c r="M42" s="514">
        <v>4400</v>
      </c>
      <c r="N42" s="515" t="s">
        <v>868</v>
      </c>
      <c r="O42" s="82">
        <v>15</v>
      </c>
      <c r="P42" s="82">
        <v>15</v>
      </c>
      <c r="Q42" s="83">
        <v>15</v>
      </c>
    </row>
    <row r="43" spans="1:20" s="145" customFormat="1" ht="12" customHeight="1" thickBot="1">
      <c r="A43" s="517"/>
      <c r="B43" s="518"/>
      <c r="C43" s="321"/>
      <c r="D43" s="519"/>
      <c r="E43" s="520"/>
      <c r="F43" s="288"/>
      <c r="G43" s="802" t="s">
        <v>13</v>
      </c>
      <c r="H43" s="116">
        <f>H42</f>
        <v>4344</v>
      </c>
      <c r="I43" s="116">
        <f>I42</f>
        <v>0</v>
      </c>
      <c r="J43" s="116"/>
      <c r="K43" s="803">
        <f>K42</f>
        <v>0</v>
      </c>
      <c r="L43" s="803">
        <f>L42</f>
        <v>4400</v>
      </c>
      <c r="M43" s="803">
        <f>M42</f>
        <v>4400</v>
      </c>
      <c r="N43" s="524"/>
      <c r="O43" s="559"/>
      <c r="P43" s="559"/>
      <c r="Q43" s="561"/>
      <c r="T43" s="146"/>
    </row>
    <row r="44" spans="1:20" s="145" customFormat="1" ht="36.75" customHeight="1">
      <c r="A44" s="528" t="s">
        <v>12</v>
      </c>
      <c r="B44" s="529" t="s">
        <v>60</v>
      </c>
      <c r="C44" s="214" t="s">
        <v>14</v>
      </c>
      <c r="D44" s="506" t="s">
        <v>869</v>
      </c>
      <c r="E44" s="2347" t="s">
        <v>90</v>
      </c>
      <c r="F44" s="220" t="s">
        <v>336</v>
      </c>
      <c r="G44" s="806"/>
      <c r="H44" s="511">
        <v>0</v>
      </c>
      <c r="I44" s="511">
        <v>0</v>
      </c>
      <c r="J44" s="511"/>
      <c r="K44" s="512">
        <v>0</v>
      </c>
      <c r="L44" s="513">
        <v>0</v>
      </c>
      <c r="M44" s="514">
        <v>0</v>
      </c>
      <c r="N44" s="515" t="s">
        <v>870</v>
      </c>
      <c r="O44" s="82">
        <v>8</v>
      </c>
      <c r="P44" s="82">
        <v>8</v>
      </c>
      <c r="Q44" s="83">
        <v>10</v>
      </c>
    </row>
    <row r="45" spans="1:20" s="145" customFormat="1" ht="29.25" customHeight="1" thickBot="1">
      <c r="A45" s="2348"/>
      <c r="B45" s="2349"/>
      <c r="C45" s="215"/>
      <c r="D45" s="629"/>
      <c r="E45" s="2350"/>
      <c r="F45" s="221"/>
      <c r="G45" s="802" t="s">
        <v>13</v>
      </c>
      <c r="H45" s="116">
        <f>H44</f>
        <v>0</v>
      </c>
      <c r="I45" s="116">
        <f>I44</f>
        <v>0</v>
      </c>
      <c r="J45" s="116"/>
      <c r="K45" s="803">
        <f>K44</f>
        <v>0</v>
      </c>
      <c r="L45" s="122">
        <v>0</v>
      </c>
      <c r="M45" s="119">
        <v>0</v>
      </c>
      <c r="N45" s="524"/>
      <c r="O45" s="559"/>
      <c r="P45" s="559"/>
      <c r="Q45" s="561"/>
      <c r="T45" s="146"/>
    </row>
    <row r="46" spans="1:20" s="145" customFormat="1" ht="14.25" customHeight="1">
      <c r="A46" s="504" t="s">
        <v>12</v>
      </c>
      <c r="B46" s="505" t="s">
        <v>60</v>
      </c>
      <c r="C46" s="320" t="s">
        <v>59</v>
      </c>
      <c r="D46" s="506" t="s">
        <v>871</v>
      </c>
      <c r="E46" s="507" t="s">
        <v>90</v>
      </c>
      <c r="F46" s="287" t="s">
        <v>336</v>
      </c>
      <c r="G46" s="806"/>
      <c r="H46" s="511">
        <v>0</v>
      </c>
      <c r="I46" s="511">
        <v>0</v>
      </c>
      <c r="J46" s="511"/>
      <c r="K46" s="512">
        <v>0</v>
      </c>
      <c r="L46" s="513">
        <v>0</v>
      </c>
      <c r="M46" s="514">
        <v>0</v>
      </c>
      <c r="N46" s="515" t="s">
        <v>872</v>
      </c>
      <c r="O46" s="82">
        <v>1</v>
      </c>
      <c r="P46" s="82">
        <v>1</v>
      </c>
      <c r="Q46" s="83">
        <v>1</v>
      </c>
    </row>
    <row r="47" spans="1:20" s="145" customFormat="1" ht="12" customHeight="1" thickBot="1">
      <c r="A47" s="517"/>
      <c r="B47" s="518"/>
      <c r="C47" s="321"/>
      <c r="D47" s="519"/>
      <c r="E47" s="520"/>
      <c r="F47" s="288"/>
      <c r="G47" s="802" t="s">
        <v>13</v>
      </c>
      <c r="H47" s="116">
        <f>H46</f>
        <v>0</v>
      </c>
      <c r="I47" s="116">
        <f>I46</f>
        <v>0</v>
      </c>
      <c r="J47" s="116"/>
      <c r="K47" s="803">
        <f>K46</f>
        <v>0</v>
      </c>
      <c r="L47" s="122">
        <v>0</v>
      </c>
      <c r="M47" s="119">
        <v>0</v>
      </c>
      <c r="N47" s="524"/>
      <c r="O47" s="559"/>
      <c r="P47" s="559"/>
      <c r="Q47" s="561"/>
      <c r="T47" s="146"/>
    </row>
    <row r="48" spans="1:20" s="145" customFormat="1" ht="53.25" customHeight="1">
      <c r="A48" s="504" t="s">
        <v>12</v>
      </c>
      <c r="B48" s="505" t="s">
        <v>60</v>
      </c>
      <c r="C48" s="320" t="s">
        <v>60</v>
      </c>
      <c r="D48" s="506" t="s">
        <v>873</v>
      </c>
      <c r="E48" s="507" t="s">
        <v>90</v>
      </c>
      <c r="F48" s="287" t="s">
        <v>336</v>
      </c>
      <c r="G48" s="806" t="s">
        <v>62</v>
      </c>
      <c r="H48" s="511">
        <v>0</v>
      </c>
      <c r="I48" s="511">
        <v>0</v>
      </c>
      <c r="J48" s="511"/>
      <c r="K48" s="512">
        <v>0</v>
      </c>
      <c r="L48" s="513">
        <v>0</v>
      </c>
      <c r="M48" s="514">
        <v>0</v>
      </c>
      <c r="N48" s="515" t="s">
        <v>874</v>
      </c>
      <c r="O48" s="82">
        <v>6</v>
      </c>
      <c r="P48" s="82">
        <v>6</v>
      </c>
      <c r="Q48" s="83">
        <v>8</v>
      </c>
    </row>
    <row r="49" spans="1:39" s="145" customFormat="1" ht="12" customHeight="1" thickBot="1">
      <c r="A49" s="517"/>
      <c r="B49" s="518"/>
      <c r="C49" s="321"/>
      <c r="D49" s="519"/>
      <c r="E49" s="520"/>
      <c r="F49" s="288"/>
      <c r="G49" s="802" t="s">
        <v>13</v>
      </c>
      <c r="H49" s="116">
        <f>H48</f>
        <v>0</v>
      </c>
      <c r="I49" s="116">
        <f>I48</f>
        <v>0</v>
      </c>
      <c r="J49" s="116"/>
      <c r="K49" s="803">
        <f>K48</f>
        <v>0</v>
      </c>
      <c r="L49" s="122">
        <v>0</v>
      </c>
      <c r="M49" s="119">
        <v>0</v>
      </c>
      <c r="N49" s="524"/>
      <c r="O49" s="2351"/>
      <c r="P49" s="2351"/>
      <c r="Q49" s="2352"/>
      <c r="T49" s="146"/>
    </row>
    <row r="50" spans="1:39" s="145" customFormat="1" ht="15.75" customHeight="1">
      <c r="A50" s="504" t="s">
        <v>12</v>
      </c>
      <c r="B50" s="505" t="s">
        <v>60</v>
      </c>
      <c r="C50" s="320" t="s">
        <v>64</v>
      </c>
      <c r="D50" s="506" t="s">
        <v>875</v>
      </c>
      <c r="E50" s="507" t="s">
        <v>90</v>
      </c>
      <c r="F50" s="287" t="s">
        <v>336</v>
      </c>
      <c r="G50" s="806"/>
      <c r="H50" s="511">
        <v>0</v>
      </c>
      <c r="I50" s="511">
        <v>0</v>
      </c>
      <c r="J50" s="511"/>
      <c r="K50" s="512">
        <v>0</v>
      </c>
      <c r="L50" s="513">
        <v>0</v>
      </c>
      <c r="M50" s="514">
        <v>0</v>
      </c>
      <c r="N50" s="515" t="s">
        <v>876</v>
      </c>
      <c r="O50" s="82">
        <v>10</v>
      </c>
      <c r="P50" s="82">
        <v>12</v>
      </c>
      <c r="Q50" s="83">
        <v>15</v>
      </c>
    </row>
    <row r="51" spans="1:39" s="145" customFormat="1" ht="11.25" customHeight="1" thickBot="1">
      <c r="A51" s="517"/>
      <c r="B51" s="518"/>
      <c r="C51" s="321"/>
      <c r="D51" s="519"/>
      <c r="E51" s="520"/>
      <c r="F51" s="288"/>
      <c r="G51" s="802" t="s">
        <v>13</v>
      </c>
      <c r="H51" s="116">
        <f>H50</f>
        <v>0</v>
      </c>
      <c r="I51" s="116">
        <f>I50</f>
        <v>0</v>
      </c>
      <c r="J51" s="116"/>
      <c r="K51" s="803">
        <f>K50</f>
        <v>0</v>
      </c>
      <c r="L51" s="122">
        <v>0</v>
      </c>
      <c r="M51" s="119">
        <v>0</v>
      </c>
      <c r="N51" s="524"/>
      <c r="O51" s="559"/>
      <c r="P51" s="559"/>
      <c r="Q51" s="561"/>
      <c r="T51" s="146"/>
    </row>
    <row r="52" spans="1:39" s="145" customFormat="1" ht="24.75" customHeight="1">
      <c r="A52" s="21" t="s">
        <v>12</v>
      </c>
      <c r="B52" s="22" t="s">
        <v>60</v>
      </c>
      <c r="C52" s="320" t="s">
        <v>64</v>
      </c>
      <c r="D52" s="281" t="s">
        <v>877</v>
      </c>
      <c r="E52" s="2337" t="s">
        <v>90</v>
      </c>
      <c r="F52" s="287" t="s">
        <v>336</v>
      </c>
      <c r="G52" s="2338"/>
      <c r="H52" s="59">
        <v>0</v>
      </c>
      <c r="I52" s="59">
        <v>0</v>
      </c>
      <c r="J52" s="59"/>
      <c r="K52" s="60">
        <v>0</v>
      </c>
      <c r="L52" s="61">
        <v>0</v>
      </c>
      <c r="M52" s="126">
        <v>0</v>
      </c>
      <c r="N52" s="2353" t="s">
        <v>878</v>
      </c>
      <c r="O52" s="82">
        <v>50</v>
      </c>
      <c r="P52" s="82">
        <v>50</v>
      </c>
      <c r="Q52" s="83">
        <v>50</v>
      </c>
      <c r="T52" s="146"/>
    </row>
    <row r="53" spans="1:39" s="145" customFormat="1" ht="3.75" hidden="1" customHeight="1">
      <c r="A53" s="52"/>
      <c r="B53" s="53"/>
      <c r="C53" s="446"/>
      <c r="D53" s="368"/>
      <c r="E53" s="2339"/>
      <c r="F53" s="444"/>
      <c r="G53" s="2340"/>
      <c r="H53" s="63"/>
      <c r="I53" s="63"/>
      <c r="J53" s="63"/>
      <c r="K53" s="64"/>
      <c r="L53" s="65"/>
      <c r="M53" s="549"/>
      <c r="N53" s="821"/>
      <c r="O53" s="551"/>
      <c r="P53" s="552"/>
      <c r="Q53" s="553"/>
      <c r="T53" s="146"/>
    </row>
    <row r="54" spans="1:39" s="145" customFormat="1" ht="20.25" customHeight="1" thickBot="1">
      <c r="A54" s="66"/>
      <c r="B54" s="23"/>
      <c r="C54" s="321"/>
      <c r="D54" s="282"/>
      <c r="E54" s="2341"/>
      <c r="F54" s="288"/>
      <c r="G54" s="557" t="s">
        <v>13</v>
      </c>
      <c r="H54" s="69">
        <f>H52</f>
        <v>0</v>
      </c>
      <c r="I54" s="69">
        <f>I52</f>
        <v>0</v>
      </c>
      <c r="J54" s="69"/>
      <c r="K54" s="70">
        <f>K52</f>
        <v>0</v>
      </c>
      <c r="L54" s="71">
        <f>L53+L52</f>
        <v>0</v>
      </c>
      <c r="M54" s="72">
        <f>M53+M52</f>
        <v>0</v>
      </c>
      <c r="N54" s="822"/>
      <c r="O54" s="559"/>
      <c r="P54" s="560"/>
      <c r="Q54" s="561"/>
      <c r="T54" s="146"/>
    </row>
    <row r="55" spans="1:39" s="145" customFormat="1" ht="11.25" customHeight="1" thickBot="1">
      <c r="A55" s="24" t="s">
        <v>12</v>
      </c>
      <c r="B55" s="73" t="s">
        <v>60</v>
      </c>
      <c r="C55" s="310" t="s">
        <v>15</v>
      </c>
      <c r="D55" s="311"/>
      <c r="E55" s="311"/>
      <c r="F55" s="311"/>
      <c r="G55" s="311"/>
      <c r="H55" s="856">
        <f t="shared" ref="H55:M55" si="7">H54+H51+H49+H47+H45+H43</f>
        <v>4344</v>
      </c>
      <c r="I55" s="856">
        <f t="shared" si="7"/>
        <v>0</v>
      </c>
      <c r="J55" s="856">
        <f t="shared" si="7"/>
        <v>0</v>
      </c>
      <c r="K55" s="856">
        <f t="shared" si="7"/>
        <v>0</v>
      </c>
      <c r="L55" s="856">
        <f t="shared" si="7"/>
        <v>4400</v>
      </c>
      <c r="M55" s="856">
        <f t="shared" si="7"/>
        <v>4400</v>
      </c>
      <c r="N55" s="75"/>
      <c r="O55" s="76"/>
      <c r="P55" s="76"/>
      <c r="Q55" s="77"/>
    </row>
    <row r="56" spans="1:39" s="145" customFormat="1" ht="14.25" customHeight="1" thickBot="1">
      <c r="A56" s="50" t="s">
        <v>12</v>
      </c>
      <c r="B56" s="51" t="s">
        <v>64</v>
      </c>
      <c r="C56" s="308" t="s">
        <v>879</v>
      </c>
      <c r="D56" s="308"/>
      <c r="E56" s="308"/>
      <c r="F56" s="308"/>
      <c r="G56" s="308"/>
      <c r="H56" s="308"/>
      <c r="I56" s="308"/>
      <c r="J56" s="308"/>
      <c r="K56" s="308"/>
      <c r="L56" s="308"/>
      <c r="M56" s="308"/>
      <c r="N56" s="308"/>
      <c r="O56" s="308"/>
      <c r="P56" s="308"/>
      <c r="Q56" s="309"/>
    </row>
    <row r="57" spans="1:39" s="145" customFormat="1" ht="12" customHeight="1">
      <c r="A57" s="504" t="s">
        <v>12</v>
      </c>
      <c r="B57" s="505" t="s">
        <v>64</v>
      </c>
      <c r="C57" s="320" t="s">
        <v>14</v>
      </c>
      <c r="D57" s="506" t="s">
        <v>880</v>
      </c>
      <c r="E57" s="507" t="s">
        <v>90</v>
      </c>
      <c r="F57" s="287" t="s">
        <v>543</v>
      </c>
      <c r="G57" s="806" t="s">
        <v>62</v>
      </c>
      <c r="H57" s="511">
        <v>0</v>
      </c>
      <c r="I57" s="511">
        <v>0</v>
      </c>
      <c r="J57" s="511"/>
      <c r="K57" s="512">
        <v>0</v>
      </c>
      <c r="L57" s="513">
        <v>0</v>
      </c>
      <c r="M57" s="514">
        <v>0</v>
      </c>
      <c r="N57" s="2353" t="s">
        <v>881</v>
      </c>
      <c r="O57" s="82">
        <v>4</v>
      </c>
      <c r="P57" s="82">
        <v>5</v>
      </c>
      <c r="Q57" s="83">
        <v>6</v>
      </c>
    </row>
    <row r="58" spans="1:39" s="145" customFormat="1" ht="12" customHeight="1" thickBot="1">
      <c r="A58" s="517"/>
      <c r="B58" s="518"/>
      <c r="C58" s="321"/>
      <c r="D58" s="519"/>
      <c r="E58" s="520"/>
      <c r="F58" s="288"/>
      <c r="G58" s="802" t="s">
        <v>13</v>
      </c>
      <c r="H58" s="116">
        <f t="shared" ref="H58:M58" si="8">H57</f>
        <v>0</v>
      </c>
      <c r="I58" s="116">
        <f t="shared" si="8"/>
        <v>0</v>
      </c>
      <c r="J58" s="116">
        <f t="shared" si="8"/>
        <v>0</v>
      </c>
      <c r="K58" s="116">
        <f t="shared" si="8"/>
        <v>0</v>
      </c>
      <c r="L58" s="116">
        <f t="shared" si="8"/>
        <v>0</v>
      </c>
      <c r="M58" s="116">
        <f t="shared" si="8"/>
        <v>0</v>
      </c>
      <c r="N58" s="275"/>
      <c r="O58" s="559"/>
      <c r="P58" s="559"/>
      <c r="Q58" s="561"/>
      <c r="T58" s="146"/>
    </row>
    <row r="59" spans="1:39" s="145" customFormat="1" ht="14.25" customHeight="1">
      <c r="A59" s="504" t="s">
        <v>12</v>
      </c>
      <c r="B59" s="505" t="s">
        <v>64</v>
      </c>
      <c r="C59" s="320" t="s">
        <v>59</v>
      </c>
      <c r="D59" s="506" t="s">
        <v>882</v>
      </c>
      <c r="E59" s="507" t="s">
        <v>90</v>
      </c>
      <c r="F59" s="287" t="s">
        <v>543</v>
      </c>
      <c r="G59" s="806"/>
      <c r="H59" s="511">
        <v>0</v>
      </c>
      <c r="I59" s="511">
        <v>0</v>
      </c>
      <c r="J59" s="511"/>
      <c r="K59" s="512">
        <v>0</v>
      </c>
      <c r="L59" s="513">
        <v>0</v>
      </c>
      <c r="M59" s="514">
        <v>0</v>
      </c>
      <c r="N59" s="515" t="s">
        <v>883</v>
      </c>
      <c r="O59" s="82">
        <v>2</v>
      </c>
      <c r="P59" s="82">
        <v>3</v>
      </c>
      <c r="Q59" s="83">
        <v>4</v>
      </c>
    </row>
    <row r="60" spans="1:39" s="145" customFormat="1" ht="15" customHeight="1" thickBot="1">
      <c r="A60" s="517"/>
      <c r="B60" s="518"/>
      <c r="C60" s="321"/>
      <c r="D60" s="519"/>
      <c r="E60" s="520"/>
      <c r="F60" s="288"/>
      <c r="G60" s="802" t="s">
        <v>13</v>
      </c>
      <c r="H60" s="116">
        <f>H59</f>
        <v>0</v>
      </c>
      <c r="I60" s="116">
        <f>I59</f>
        <v>0</v>
      </c>
      <c r="J60" s="116"/>
      <c r="K60" s="803">
        <f>K59</f>
        <v>0</v>
      </c>
      <c r="L60" s="122">
        <v>0</v>
      </c>
      <c r="M60" s="119">
        <v>0</v>
      </c>
      <c r="N60" s="524"/>
      <c r="O60" s="559"/>
      <c r="P60" s="559"/>
      <c r="Q60" s="561"/>
      <c r="T60" s="146"/>
    </row>
    <row r="61" spans="1:39" s="145" customFormat="1" ht="12" customHeight="1" thickBot="1">
      <c r="A61" s="24" t="s">
        <v>12</v>
      </c>
      <c r="B61" s="73" t="s">
        <v>64</v>
      </c>
      <c r="C61" s="310" t="s">
        <v>15</v>
      </c>
      <c r="D61" s="311"/>
      <c r="E61" s="311"/>
      <c r="F61" s="311"/>
      <c r="G61" s="311"/>
      <c r="H61" s="823">
        <f t="shared" ref="H61:M61" si="9">H60+H58</f>
        <v>0</v>
      </c>
      <c r="I61" s="823">
        <f t="shared" si="9"/>
        <v>0</v>
      </c>
      <c r="J61" s="823">
        <f t="shared" si="9"/>
        <v>0</v>
      </c>
      <c r="K61" s="823">
        <f t="shared" si="9"/>
        <v>0</v>
      </c>
      <c r="L61" s="823">
        <f t="shared" si="9"/>
        <v>0</v>
      </c>
      <c r="M61" s="823">
        <f t="shared" si="9"/>
        <v>0</v>
      </c>
      <c r="N61" s="75"/>
      <c r="O61" s="76"/>
      <c r="P61" s="76"/>
      <c r="Q61" s="77"/>
    </row>
    <row r="62" spans="1:39" s="145" customFormat="1" ht="14.25" customHeight="1" thickBot="1">
      <c r="A62" s="128" t="s">
        <v>12</v>
      </c>
      <c r="B62" s="448" t="s">
        <v>16</v>
      </c>
      <c r="C62" s="448"/>
      <c r="D62" s="448"/>
      <c r="E62" s="448"/>
      <c r="F62" s="448"/>
      <c r="G62" s="312"/>
      <c r="H62" s="2354">
        <f t="shared" ref="H62:M62" si="10">H61+H55+H40+H14+H27</f>
        <v>165925</v>
      </c>
      <c r="I62" s="2354">
        <f t="shared" si="10"/>
        <v>0</v>
      </c>
      <c r="J62" s="2354">
        <f t="shared" si="10"/>
        <v>0</v>
      </c>
      <c r="K62" s="2354">
        <f t="shared" si="10"/>
        <v>0</v>
      </c>
      <c r="L62" s="2354">
        <f t="shared" si="10"/>
        <v>19400</v>
      </c>
      <c r="M62" s="2354">
        <f t="shared" si="10"/>
        <v>20900</v>
      </c>
      <c r="N62" s="80"/>
      <c r="O62" s="80"/>
      <c r="P62" s="80"/>
      <c r="Q62" s="81"/>
    </row>
    <row r="63" spans="1:39" s="145" customFormat="1" ht="29.25" customHeight="1" thickBot="1">
      <c r="A63" s="175" t="s">
        <v>12</v>
      </c>
      <c r="B63" s="304" t="s">
        <v>17</v>
      </c>
      <c r="C63" s="304"/>
      <c r="D63" s="304"/>
      <c r="E63" s="304"/>
      <c r="F63" s="304"/>
      <c r="G63" s="304"/>
      <c r="H63" s="132">
        <f t="shared" ref="H63:M63" si="11">H62*1</f>
        <v>165925</v>
      </c>
      <c r="I63" s="132">
        <f t="shared" si="11"/>
        <v>0</v>
      </c>
      <c r="J63" s="132">
        <f t="shared" si="11"/>
        <v>0</v>
      </c>
      <c r="K63" s="132">
        <f t="shared" si="11"/>
        <v>0</v>
      </c>
      <c r="L63" s="132">
        <f t="shared" si="11"/>
        <v>19400</v>
      </c>
      <c r="M63" s="132">
        <f t="shared" si="11"/>
        <v>20900</v>
      </c>
      <c r="N63" s="314"/>
      <c r="O63" s="315"/>
      <c r="P63" s="315"/>
      <c r="Q63" s="316"/>
    </row>
    <row r="64" spans="1:39" s="2355" customFormat="1" ht="15.75" customHeight="1">
      <c r="A64" s="201"/>
      <c r="B64" s="202"/>
      <c r="C64" s="202"/>
      <c r="D64" s="202"/>
      <c r="E64" s="202"/>
      <c r="N64" s="868"/>
      <c r="O64" s="868"/>
      <c r="P64" s="868"/>
      <c r="Q64" s="868"/>
      <c r="R64" s="155"/>
      <c r="S64" s="155"/>
      <c r="T64" s="155"/>
      <c r="U64" s="155"/>
      <c r="V64" s="155"/>
      <c r="W64" s="155"/>
      <c r="X64" s="155"/>
      <c r="Y64" s="155"/>
      <c r="Z64" s="155"/>
      <c r="AA64" s="155"/>
      <c r="AB64" s="155"/>
      <c r="AC64" s="155"/>
      <c r="AD64" s="155"/>
      <c r="AE64" s="155"/>
      <c r="AF64" s="155"/>
      <c r="AG64" s="155"/>
      <c r="AH64" s="155"/>
      <c r="AI64" s="155"/>
      <c r="AJ64" s="155"/>
      <c r="AK64" s="155"/>
      <c r="AL64" s="155"/>
      <c r="AM64" s="155"/>
    </row>
    <row r="65" spans="1:39" s="2355" customFormat="1" ht="15.75" customHeight="1">
      <c r="A65" s="201"/>
      <c r="B65" s="202"/>
      <c r="C65" s="202"/>
      <c r="D65" s="202"/>
      <c r="E65" s="202"/>
      <c r="N65" s="868"/>
      <c r="O65" s="868"/>
      <c r="P65" s="868"/>
      <c r="Q65" s="868"/>
      <c r="R65" s="155"/>
      <c r="S65" s="155"/>
      <c r="T65" s="155"/>
      <c r="U65" s="155"/>
      <c r="V65" s="155"/>
      <c r="W65" s="155"/>
      <c r="X65" s="155"/>
      <c r="Y65" s="155"/>
      <c r="Z65" s="155"/>
      <c r="AA65" s="155"/>
      <c r="AB65" s="155"/>
      <c r="AC65" s="155"/>
      <c r="AD65" s="155"/>
      <c r="AE65" s="155"/>
      <c r="AF65" s="155"/>
      <c r="AG65" s="155"/>
      <c r="AH65" s="155"/>
      <c r="AI65" s="155"/>
      <c r="AJ65" s="155"/>
      <c r="AK65" s="155"/>
      <c r="AL65" s="155"/>
      <c r="AM65" s="155"/>
    </row>
    <row r="66" spans="1:39" s="2355" customFormat="1" ht="15.75" customHeight="1">
      <c r="A66" s="201"/>
      <c r="B66" s="202"/>
      <c r="C66" s="202"/>
      <c r="D66" s="202"/>
      <c r="E66" s="202"/>
      <c r="N66" s="868"/>
      <c r="O66" s="868"/>
      <c r="P66" s="868"/>
      <c r="Q66" s="868"/>
      <c r="R66" s="155"/>
      <c r="S66" s="155"/>
      <c r="T66" s="155"/>
      <c r="U66" s="155"/>
      <c r="V66" s="155"/>
      <c r="W66" s="155"/>
      <c r="X66" s="155"/>
      <c r="Y66" s="155"/>
      <c r="Z66" s="155"/>
      <c r="AA66" s="155"/>
      <c r="AB66" s="155"/>
      <c r="AC66" s="155"/>
      <c r="AD66" s="155"/>
      <c r="AE66" s="155"/>
      <c r="AF66" s="155"/>
      <c r="AG66" s="155"/>
      <c r="AH66" s="155"/>
      <c r="AI66" s="155"/>
      <c r="AJ66" s="155"/>
      <c r="AK66" s="155"/>
      <c r="AL66" s="155"/>
      <c r="AM66" s="155"/>
    </row>
    <row r="67" spans="1:39" s="2355" customFormat="1" ht="15.75" customHeight="1">
      <c r="A67" s="201"/>
      <c r="B67" s="202"/>
      <c r="C67" s="202"/>
      <c r="D67" s="202"/>
      <c r="E67" s="202"/>
      <c r="N67" s="868"/>
      <c r="O67" s="868"/>
      <c r="P67" s="868"/>
      <c r="Q67" s="868"/>
      <c r="R67" s="155"/>
      <c r="S67" s="155"/>
      <c r="T67" s="155"/>
      <c r="U67" s="155"/>
      <c r="V67" s="155"/>
      <c r="W67" s="155"/>
      <c r="X67" s="155"/>
      <c r="Y67" s="155"/>
      <c r="Z67" s="155"/>
      <c r="AA67" s="155"/>
      <c r="AB67" s="155"/>
      <c r="AC67" s="155"/>
      <c r="AD67" s="155"/>
      <c r="AE67" s="155"/>
      <c r="AF67" s="155"/>
      <c r="AG67" s="155"/>
      <c r="AH67" s="155"/>
      <c r="AI67" s="155"/>
      <c r="AJ67" s="155"/>
      <c r="AK67" s="155"/>
      <c r="AL67" s="155"/>
      <c r="AM67" s="155"/>
    </row>
    <row r="68" spans="1:39" s="2355" customFormat="1" ht="15.75" customHeight="1">
      <c r="A68" s="201"/>
      <c r="B68" s="202"/>
      <c r="C68" s="202"/>
      <c r="D68" s="202"/>
      <c r="E68" s="202"/>
      <c r="N68" s="868"/>
      <c r="O68" s="868"/>
      <c r="P68" s="868"/>
      <c r="Q68" s="868"/>
      <c r="R68" s="155"/>
      <c r="S68" s="155"/>
      <c r="T68" s="155"/>
      <c r="U68" s="155"/>
      <c r="V68" s="155"/>
      <c r="W68" s="155"/>
      <c r="X68" s="155"/>
      <c r="Y68" s="155"/>
      <c r="Z68" s="155"/>
      <c r="AA68" s="155"/>
      <c r="AB68" s="155"/>
      <c r="AC68" s="155"/>
      <c r="AD68" s="155"/>
      <c r="AE68" s="155"/>
      <c r="AF68" s="155"/>
      <c r="AG68" s="155"/>
      <c r="AH68" s="155"/>
      <c r="AI68" s="155"/>
      <c r="AJ68" s="155"/>
      <c r="AK68" s="155"/>
      <c r="AL68" s="155"/>
      <c r="AM68" s="155"/>
    </row>
    <row r="69" spans="1:39" s="2355" customFormat="1" ht="15.75" customHeight="1">
      <c r="A69" s="201"/>
      <c r="B69" s="202"/>
      <c r="C69" s="202"/>
      <c r="D69" s="202"/>
      <c r="E69" s="202"/>
      <c r="N69" s="868"/>
      <c r="O69" s="868"/>
      <c r="P69" s="868"/>
      <c r="Q69" s="868"/>
      <c r="R69" s="155"/>
      <c r="S69" s="155"/>
      <c r="T69" s="155"/>
      <c r="U69" s="155"/>
      <c r="V69" s="155"/>
      <c r="W69" s="155"/>
      <c r="X69" s="155"/>
      <c r="Y69" s="155"/>
      <c r="Z69" s="155"/>
      <c r="AA69" s="155"/>
      <c r="AB69" s="155"/>
      <c r="AC69" s="155"/>
      <c r="AD69" s="155"/>
      <c r="AE69" s="155"/>
      <c r="AF69" s="155"/>
      <c r="AG69" s="155"/>
      <c r="AH69" s="155"/>
      <c r="AI69" s="155"/>
      <c r="AJ69" s="155"/>
      <c r="AK69" s="155"/>
      <c r="AL69" s="155"/>
      <c r="AM69" s="155"/>
    </row>
    <row r="70" spans="1:39" s="2355" customFormat="1" ht="15.75" customHeight="1">
      <c r="A70" s="201"/>
      <c r="B70" s="202"/>
      <c r="C70" s="202"/>
      <c r="D70" s="202"/>
      <c r="E70" s="202"/>
      <c r="N70" s="868"/>
      <c r="O70" s="868"/>
      <c r="P70" s="868"/>
      <c r="Q70" s="868"/>
      <c r="R70" s="155"/>
      <c r="S70" s="155"/>
      <c r="T70" s="155"/>
      <c r="U70" s="155"/>
      <c r="V70" s="155"/>
      <c r="W70" s="155"/>
      <c r="X70" s="155"/>
      <c r="Y70" s="155"/>
      <c r="Z70" s="155"/>
      <c r="AA70" s="155"/>
      <c r="AB70" s="155"/>
      <c r="AC70" s="155"/>
      <c r="AD70" s="155"/>
      <c r="AE70" s="155"/>
      <c r="AF70" s="155"/>
      <c r="AG70" s="155"/>
      <c r="AH70" s="155"/>
      <c r="AI70" s="155"/>
      <c r="AJ70" s="155"/>
      <c r="AK70" s="155"/>
      <c r="AL70" s="155"/>
      <c r="AM70" s="155"/>
    </row>
    <row r="71" spans="1:39" s="2355" customFormat="1" ht="15.75" customHeight="1" thickBot="1">
      <c r="A71" s="201"/>
      <c r="B71" s="202"/>
      <c r="C71" s="202"/>
      <c r="D71" s="202"/>
      <c r="E71" s="202"/>
      <c r="F71" s="347" t="s">
        <v>18</v>
      </c>
      <c r="G71" s="348"/>
      <c r="H71" s="348"/>
      <c r="I71" s="348"/>
      <c r="J71" s="348"/>
      <c r="K71" s="348"/>
      <c r="L71" s="348"/>
      <c r="M71" s="348"/>
      <c r="N71" s="868"/>
      <c r="O71" s="868"/>
      <c r="P71" s="868"/>
      <c r="Q71" s="868"/>
      <c r="R71" s="155"/>
      <c r="S71" s="155"/>
      <c r="T71" s="155"/>
      <c r="U71" s="155"/>
      <c r="V71" s="155"/>
      <c r="W71" s="155"/>
      <c r="X71" s="155"/>
      <c r="Y71" s="155"/>
      <c r="Z71" s="155"/>
      <c r="AA71" s="155"/>
      <c r="AB71" s="155"/>
      <c r="AC71" s="155"/>
      <c r="AD71" s="155"/>
      <c r="AE71" s="155"/>
      <c r="AF71" s="155"/>
      <c r="AG71" s="155"/>
      <c r="AH71" s="155"/>
      <c r="AI71" s="155"/>
      <c r="AJ71" s="155"/>
      <c r="AK71" s="155"/>
      <c r="AL71" s="155"/>
      <c r="AM71" s="155"/>
    </row>
    <row r="72" spans="1:39" s="145" customFormat="1" ht="35.25" customHeight="1" thickBot="1">
      <c r="A72" s="144"/>
      <c r="B72" s="144"/>
      <c r="C72" s="301" t="s">
        <v>19</v>
      </c>
      <c r="D72" s="302"/>
      <c r="E72" s="302"/>
      <c r="F72" s="302"/>
      <c r="G72" s="303"/>
      <c r="H72" s="334" t="s">
        <v>146</v>
      </c>
      <c r="I72" s="335"/>
      <c r="J72" s="335"/>
      <c r="K72" s="336"/>
      <c r="N72" s="144"/>
      <c r="O72" s="156"/>
      <c r="P72" s="144"/>
      <c r="Q72" s="144"/>
    </row>
    <row r="73" spans="1:39" s="145" customFormat="1" ht="14.1" customHeight="1" thickBot="1">
      <c r="A73" s="144"/>
      <c r="B73" s="144"/>
      <c r="C73" s="295" t="s">
        <v>20</v>
      </c>
      <c r="D73" s="296"/>
      <c r="E73" s="296"/>
      <c r="F73" s="296"/>
      <c r="G73" s="297"/>
      <c r="H73" s="298">
        <f>H74+H75+H76+H77+H78</f>
        <v>165925</v>
      </c>
      <c r="I73" s="299"/>
      <c r="J73" s="299"/>
      <c r="K73" s="300"/>
      <c r="N73" s="144"/>
      <c r="O73" s="156"/>
      <c r="P73" s="144"/>
      <c r="Q73" s="144"/>
    </row>
    <row r="74" spans="1:39" s="145" customFormat="1" ht="11.25" customHeight="1">
      <c r="A74" s="144"/>
      <c r="B74" s="144"/>
      <c r="C74" s="349" t="s">
        <v>151</v>
      </c>
      <c r="D74" s="350"/>
      <c r="E74" s="350"/>
      <c r="F74" s="350"/>
      <c r="G74" s="351"/>
      <c r="H74" s="352">
        <v>165925</v>
      </c>
      <c r="I74" s="353"/>
      <c r="J74" s="353"/>
      <c r="K74" s="354"/>
      <c r="N74" s="144"/>
      <c r="O74" s="156"/>
      <c r="P74" s="144"/>
      <c r="Q74" s="144"/>
    </row>
    <row r="75" spans="1:39" s="145" customFormat="1" ht="12.75" customHeight="1">
      <c r="A75" s="144"/>
      <c r="B75" s="144"/>
      <c r="C75" s="342" t="s">
        <v>152</v>
      </c>
      <c r="D75" s="343"/>
      <c r="E75" s="343"/>
      <c r="F75" s="343"/>
      <c r="G75" s="344"/>
      <c r="H75" s="345">
        <v>0</v>
      </c>
      <c r="I75" s="293"/>
      <c r="J75" s="293"/>
      <c r="K75" s="294"/>
      <c r="N75" s="144"/>
      <c r="O75" s="156"/>
      <c r="P75" s="144"/>
      <c r="Q75" s="144"/>
    </row>
    <row r="76" spans="1:39" s="145" customFormat="1" ht="14.1" customHeight="1">
      <c r="A76" s="144"/>
      <c r="B76" s="144"/>
      <c r="C76" s="328" t="s">
        <v>196</v>
      </c>
      <c r="D76" s="329"/>
      <c r="E76" s="329"/>
      <c r="F76" s="329"/>
      <c r="G76" s="346"/>
      <c r="H76" s="345">
        <v>0</v>
      </c>
      <c r="I76" s="293"/>
      <c r="J76" s="293"/>
      <c r="K76" s="294"/>
      <c r="N76" s="144"/>
      <c r="O76" s="156"/>
      <c r="P76" s="144"/>
      <c r="Q76" s="144"/>
    </row>
    <row r="77" spans="1:39" s="145" customFormat="1" ht="14.1" customHeight="1">
      <c r="A77" s="144"/>
      <c r="B77" s="144"/>
      <c r="C77" s="328" t="s">
        <v>153</v>
      </c>
      <c r="D77" s="329"/>
      <c r="E77" s="329"/>
      <c r="F77" s="329"/>
      <c r="G77" s="346"/>
      <c r="H77" s="345">
        <v>0</v>
      </c>
      <c r="I77" s="293"/>
      <c r="J77" s="293"/>
      <c r="K77" s="294"/>
      <c r="N77" s="144"/>
      <c r="O77" s="156"/>
      <c r="P77" s="144"/>
      <c r="Q77" s="144"/>
    </row>
    <row r="78" spans="1:39" s="145" customFormat="1" ht="12.75" customHeight="1" thickBot="1">
      <c r="A78" s="144"/>
      <c r="B78" s="144"/>
      <c r="C78" s="342" t="s">
        <v>154</v>
      </c>
      <c r="D78" s="343"/>
      <c r="E78" s="343"/>
      <c r="F78" s="343"/>
      <c r="G78" s="344"/>
      <c r="H78" s="345">
        <v>0</v>
      </c>
      <c r="I78" s="293"/>
      <c r="J78" s="293"/>
      <c r="K78" s="294"/>
      <c r="N78" s="144"/>
      <c r="O78" s="156"/>
      <c r="P78" s="144"/>
      <c r="Q78" s="144"/>
    </row>
    <row r="79" spans="1:39" s="145" customFormat="1" ht="14.1" customHeight="1" thickBot="1">
      <c r="A79" s="144"/>
      <c r="B79" s="144"/>
      <c r="C79" s="295" t="s">
        <v>21</v>
      </c>
      <c r="D79" s="296"/>
      <c r="E79" s="296"/>
      <c r="F79" s="296"/>
      <c r="G79" s="297"/>
      <c r="H79" s="298">
        <f>H80+H81+H82+H83</f>
        <v>0</v>
      </c>
      <c r="I79" s="299"/>
      <c r="J79" s="299"/>
      <c r="K79" s="300"/>
      <c r="N79" s="144"/>
      <c r="O79" s="156"/>
      <c r="P79" s="144"/>
      <c r="Q79" s="144"/>
    </row>
    <row r="80" spans="1:39" s="145" customFormat="1" ht="14.1" customHeight="1">
      <c r="A80" s="144"/>
      <c r="B80" s="144"/>
      <c r="C80" s="331" t="s">
        <v>155</v>
      </c>
      <c r="D80" s="332"/>
      <c r="E80" s="332"/>
      <c r="F80" s="332"/>
      <c r="G80" s="333"/>
      <c r="H80" s="340">
        <v>0</v>
      </c>
      <c r="I80" s="340"/>
      <c r="J80" s="340"/>
      <c r="K80" s="341"/>
      <c r="N80" s="144"/>
      <c r="O80" s="156"/>
      <c r="P80" s="144"/>
      <c r="Q80" s="144"/>
    </row>
    <row r="81" spans="1:20" s="145" customFormat="1" ht="14.1" customHeight="1">
      <c r="A81" s="144"/>
      <c r="B81" s="144"/>
      <c r="C81" s="406" t="s">
        <v>156</v>
      </c>
      <c r="D81" s="407"/>
      <c r="E81" s="407"/>
      <c r="F81" s="407"/>
      <c r="G81" s="408"/>
      <c r="H81" s="293">
        <v>0</v>
      </c>
      <c r="I81" s="293"/>
      <c r="J81" s="293"/>
      <c r="K81" s="294"/>
      <c r="N81" s="144"/>
      <c r="O81" s="156"/>
      <c r="P81" s="144"/>
      <c r="Q81" s="144"/>
    </row>
    <row r="82" spans="1:20" s="145" customFormat="1" ht="14.1" customHeight="1">
      <c r="A82" s="144"/>
      <c r="B82" s="144"/>
      <c r="C82" s="337" t="s">
        <v>157</v>
      </c>
      <c r="D82" s="338"/>
      <c r="E82" s="338"/>
      <c r="F82" s="338"/>
      <c r="G82" s="339"/>
      <c r="H82" s="293">
        <v>0</v>
      </c>
      <c r="I82" s="293"/>
      <c r="J82" s="293"/>
      <c r="K82" s="294"/>
      <c r="N82" s="144"/>
      <c r="O82" s="156"/>
      <c r="P82" s="144"/>
      <c r="Q82" s="144"/>
    </row>
    <row r="83" spans="1:20" s="145" customFormat="1" ht="14.1" customHeight="1" thickBot="1">
      <c r="A83" s="144"/>
      <c r="B83" s="144"/>
      <c r="C83" s="328" t="s">
        <v>159</v>
      </c>
      <c r="D83" s="329"/>
      <c r="E83" s="329"/>
      <c r="F83" s="329"/>
      <c r="G83" s="330"/>
      <c r="H83" s="293"/>
      <c r="I83" s="293"/>
      <c r="J83" s="293"/>
      <c r="K83" s="294"/>
      <c r="N83" s="144"/>
      <c r="O83" s="156"/>
      <c r="P83" s="144"/>
      <c r="Q83" s="144"/>
    </row>
    <row r="84" spans="1:20" s="145" customFormat="1" ht="14.1" customHeight="1" thickBot="1">
      <c r="A84" s="144"/>
      <c r="B84" s="144"/>
      <c r="C84" s="323" t="s">
        <v>22</v>
      </c>
      <c r="D84" s="324"/>
      <c r="E84" s="324"/>
      <c r="F84" s="324"/>
      <c r="G84" s="325"/>
      <c r="H84" s="326">
        <f>H73+H79</f>
        <v>165925</v>
      </c>
      <c r="I84" s="326"/>
      <c r="J84" s="326"/>
      <c r="K84" s="327"/>
      <c r="L84" s="144"/>
      <c r="M84" s="144"/>
      <c r="N84" s="144"/>
      <c r="O84" s="156"/>
      <c r="P84" s="144"/>
      <c r="Q84" s="144"/>
    </row>
    <row r="85" spans="1:20" s="145" customFormat="1">
      <c r="A85" s="144"/>
      <c r="B85" s="144"/>
      <c r="C85" s="144"/>
      <c r="D85" s="144"/>
      <c r="E85" s="974"/>
      <c r="F85" s="144"/>
      <c r="G85" s="975"/>
      <c r="H85" s="144"/>
      <c r="I85" s="144"/>
      <c r="J85" s="144"/>
      <c r="K85" s="144"/>
      <c r="L85" s="144"/>
      <c r="M85" s="144"/>
      <c r="N85" s="144"/>
      <c r="O85" s="156"/>
      <c r="P85" s="144"/>
      <c r="Q85" s="144"/>
    </row>
    <row r="88" spans="1:20" ht="15.75">
      <c r="E88" s="27"/>
    </row>
    <row r="90" spans="1:20" ht="12.75">
      <c r="D90" s="6"/>
      <c r="E90" s="6"/>
      <c r="F90" s="6"/>
      <c r="G90" s="6"/>
      <c r="H90" s="6"/>
      <c r="I90" s="6"/>
      <c r="J90" s="6"/>
      <c r="K90" s="6"/>
      <c r="L90" s="6"/>
      <c r="M90" s="6"/>
      <c r="N90" s="6"/>
      <c r="O90" s="6"/>
      <c r="P90" s="6"/>
      <c r="Q90" s="6"/>
      <c r="R90" s="6"/>
      <c r="S90" s="6"/>
      <c r="T90" s="6"/>
    </row>
    <row r="92" spans="1:20" ht="15.75">
      <c r="E92" s="27"/>
    </row>
  </sheetData>
  <mergeCells count="155">
    <mergeCell ref="C82:G82"/>
    <mergeCell ref="H82:K82"/>
    <mergeCell ref="C83:G83"/>
    <mergeCell ref="H83:K83"/>
    <mergeCell ref="C84:G84"/>
    <mergeCell ref="H84:K84"/>
    <mergeCell ref="C79:G79"/>
    <mergeCell ref="H79:K79"/>
    <mergeCell ref="C80:G80"/>
    <mergeCell ref="H80:K80"/>
    <mergeCell ref="C81:G81"/>
    <mergeCell ref="H81:K81"/>
    <mergeCell ref="C76:G76"/>
    <mergeCell ref="H76:K76"/>
    <mergeCell ref="C77:G77"/>
    <mergeCell ref="H77:K77"/>
    <mergeCell ref="C78:G78"/>
    <mergeCell ref="H78:K78"/>
    <mergeCell ref="C73:G73"/>
    <mergeCell ref="H73:K73"/>
    <mergeCell ref="C74:G74"/>
    <mergeCell ref="H74:K74"/>
    <mergeCell ref="C75:G75"/>
    <mergeCell ref="H75:K75"/>
    <mergeCell ref="C61:G61"/>
    <mergeCell ref="B62:G62"/>
    <mergeCell ref="B63:G63"/>
    <mergeCell ref="N63:Q63"/>
    <mergeCell ref="F71:M71"/>
    <mergeCell ref="C72:G72"/>
    <mergeCell ref="H72:K72"/>
    <mergeCell ref="A59:A60"/>
    <mergeCell ref="B59:B60"/>
    <mergeCell ref="C59:C60"/>
    <mergeCell ref="D59:D60"/>
    <mergeCell ref="E59:E60"/>
    <mergeCell ref="F59:F60"/>
    <mergeCell ref="C55:G55"/>
    <mergeCell ref="C56:Q56"/>
    <mergeCell ref="A57:A58"/>
    <mergeCell ref="B57:B58"/>
    <mergeCell ref="C57:C58"/>
    <mergeCell ref="D57:D58"/>
    <mergeCell ref="E57:E58"/>
    <mergeCell ref="F57:F58"/>
    <mergeCell ref="N57:N58"/>
    <mergeCell ref="C52:C54"/>
    <mergeCell ref="D52:D54"/>
    <mergeCell ref="E52:E54"/>
    <mergeCell ref="F52:F54"/>
    <mergeCell ref="G52:G53"/>
    <mergeCell ref="N52:N54"/>
    <mergeCell ref="A50:A51"/>
    <mergeCell ref="B50:B51"/>
    <mergeCell ref="C50:C51"/>
    <mergeCell ref="D50:D51"/>
    <mergeCell ref="E50:E51"/>
    <mergeCell ref="F50:F51"/>
    <mergeCell ref="F46:F47"/>
    <mergeCell ref="A48:A49"/>
    <mergeCell ref="B48:B49"/>
    <mergeCell ref="C48:C49"/>
    <mergeCell ref="D48:D49"/>
    <mergeCell ref="E48:E49"/>
    <mergeCell ref="F48:F49"/>
    <mergeCell ref="D44:D45"/>
    <mergeCell ref="A46:A47"/>
    <mergeCell ref="B46:B47"/>
    <mergeCell ref="C46:C47"/>
    <mergeCell ref="D46:D47"/>
    <mergeCell ref="E46:E47"/>
    <mergeCell ref="A42:A43"/>
    <mergeCell ref="B42:B43"/>
    <mergeCell ref="C42:C43"/>
    <mergeCell ref="D42:D43"/>
    <mergeCell ref="E42:E43"/>
    <mergeCell ref="F42:F43"/>
    <mergeCell ref="C38:C39"/>
    <mergeCell ref="D38:D39"/>
    <mergeCell ref="E38:E39"/>
    <mergeCell ref="F38:F39"/>
    <mergeCell ref="C40:G40"/>
    <mergeCell ref="C41:Q41"/>
    <mergeCell ref="C34:C35"/>
    <mergeCell ref="D34:D35"/>
    <mergeCell ref="E34:E35"/>
    <mergeCell ref="F34:F35"/>
    <mergeCell ref="C36:C37"/>
    <mergeCell ref="D36:D37"/>
    <mergeCell ref="E36:E37"/>
    <mergeCell ref="F36:F37"/>
    <mergeCell ref="C31:C33"/>
    <mergeCell ref="D31:D33"/>
    <mergeCell ref="E31:E33"/>
    <mergeCell ref="F31:F33"/>
    <mergeCell ref="G31:G32"/>
    <mergeCell ref="N32:N33"/>
    <mergeCell ref="C27:G27"/>
    <mergeCell ref="C28:Q28"/>
    <mergeCell ref="A29:A30"/>
    <mergeCell ref="B29:B30"/>
    <mergeCell ref="C29:C30"/>
    <mergeCell ref="D29:D30"/>
    <mergeCell ref="E29:E30"/>
    <mergeCell ref="F29:F30"/>
    <mergeCell ref="N21:N23"/>
    <mergeCell ref="A24:A25"/>
    <mergeCell ref="B24:B25"/>
    <mergeCell ref="C24:C25"/>
    <mergeCell ref="D24:D25"/>
    <mergeCell ref="E24:E25"/>
    <mergeCell ref="F24:F25"/>
    <mergeCell ref="A21:A23"/>
    <mergeCell ref="B21:B23"/>
    <mergeCell ref="C21:C23"/>
    <mergeCell ref="D21:D23"/>
    <mergeCell ref="E21:E23"/>
    <mergeCell ref="F21:F23"/>
    <mergeCell ref="E12:E13"/>
    <mergeCell ref="C14:G14"/>
    <mergeCell ref="C15:Q15"/>
    <mergeCell ref="A16:A18"/>
    <mergeCell ref="B16:B18"/>
    <mergeCell ref="C16:C18"/>
    <mergeCell ref="D16:D18"/>
    <mergeCell ref="E16:E18"/>
    <mergeCell ref="F16:F18"/>
    <mergeCell ref="N16:N18"/>
    <mergeCell ref="B7:Q7"/>
    <mergeCell ref="C8:Q8"/>
    <mergeCell ref="A9:A10"/>
    <mergeCell ref="B9:B10"/>
    <mergeCell ref="C9:C10"/>
    <mergeCell ref="D9:D10"/>
    <mergeCell ref="E9:E10"/>
    <mergeCell ref="F9:F10"/>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AM127"/>
  <sheetViews>
    <sheetView zoomScaleNormal="100" workbookViewId="0">
      <selection activeCell="L1" sqref="L1:Q1"/>
    </sheetView>
  </sheetViews>
  <sheetFormatPr defaultRowHeight="11.25"/>
  <cols>
    <col min="1" max="1" width="2.7109375" style="1" customWidth="1"/>
    <col min="2" max="3" width="2.5703125" style="1" customWidth="1"/>
    <col min="4" max="4" width="24.42578125" style="1" customWidth="1"/>
    <col min="5" max="5" width="8.140625" style="2" customWidth="1"/>
    <col min="6" max="6" width="4.42578125" style="1" customWidth="1"/>
    <col min="7" max="7" width="6.85546875" style="3" customWidth="1"/>
    <col min="8" max="8" width="10.7109375" style="1" customWidth="1"/>
    <col min="9" max="9" width="9.85546875" style="1" customWidth="1"/>
    <col min="10" max="10" width="8.140625" style="1" customWidth="1"/>
    <col min="11" max="11" width="6.5703125" style="1" customWidth="1"/>
    <col min="12" max="12" width="10" style="1" customWidth="1"/>
    <col min="13" max="13" width="10.140625" style="1" customWidth="1"/>
    <col min="14" max="14" width="11.85546875" style="1" customWidth="1"/>
    <col min="15" max="15" width="4.85546875" style="4" customWidth="1"/>
    <col min="16" max="16" width="4.140625" style="1" customWidth="1"/>
    <col min="17" max="17" width="4.7109375" style="1" customWidth="1"/>
    <col min="18" max="16384" width="9.140625" style="5"/>
  </cols>
  <sheetData>
    <row r="1" spans="1:23" ht="79.5" customHeight="1">
      <c r="L1" s="869" t="s">
        <v>318</v>
      </c>
      <c r="M1" s="870"/>
      <c r="N1" s="870"/>
      <c r="O1" s="870"/>
      <c r="P1" s="870"/>
      <c r="Q1" s="870"/>
    </row>
    <row r="2" spans="1:23" ht="14.25" customHeight="1">
      <c r="E2" s="1406" t="s">
        <v>884</v>
      </c>
      <c r="L2" s="452"/>
      <c r="M2" s="453"/>
      <c r="N2" s="453"/>
      <c r="O2" s="453"/>
      <c r="P2" s="453"/>
      <c r="Q2" s="453"/>
    </row>
    <row r="3" spans="1:23" ht="14.25" customHeight="1">
      <c r="D3" s="2356" t="s">
        <v>58</v>
      </c>
      <c r="E3" s="2356"/>
      <c r="F3" s="2356"/>
      <c r="G3" s="2356"/>
      <c r="H3" s="2356"/>
      <c r="I3" s="2356"/>
      <c r="J3" s="2356"/>
      <c r="K3" s="2356"/>
      <c r="L3" s="2356"/>
      <c r="M3" s="2356"/>
      <c r="N3" s="2356"/>
      <c r="O3" s="2356"/>
      <c r="P3" s="2356"/>
      <c r="Q3" s="2356"/>
      <c r="R3" s="2356"/>
      <c r="S3" s="2356"/>
      <c r="T3" s="2356"/>
      <c r="U3" s="2356"/>
      <c r="V3" s="2356"/>
      <c r="W3" s="2356"/>
    </row>
    <row r="4" spans="1:23" ht="15.75" customHeight="1" thickBot="1">
      <c r="A4" s="157"/>
      <c r="B4" s="158"/>
      <c r="C4" s="158"/>
      <c r="D4" s="5"/>
      <c r="E4" s="5"/>
      <c r="F4" s="5"/>
      <c r="G4" s="5"/>
      <c r="H4" s="5"/>
      <c r="I4" s="5"/>
      <c r="J4" s="5"/>
      <c r="K4" s="5"/>
      <c r="L4" s="5"/>
      <c r="M4" s="5"/>
      <c r="N4" s="5"/>
      <c r="O4" s="5"/>
      <c r="P4" s="5"/>
      <c r="Q4" s="5"/>
    </row>
    <row r="5" spans="1:23" ht="36.75" customHeight="1">
      <c r="A5" s="409" t="s">
        <v>0</v>
      </c>
      <c r="B5" s="412" t="s">
        <v>1</v>
      </c>
      <c r="C5" s="412" t="s">
        <v>2</v>
      </c>
      <c r="D5" s="415" t="s">
        <v>3</v>
      </c>
      <c r="E5" s="418" t="s">
        <v>4</v>
      </c>
      <c r="F5" s="380" t="s">
        <v>5</v>
      </c>
      <c r="G5" s="399" t="s">
        <v>6</v>
      </c>
      <c r="H5" s="334" t="s">
        <v>600</v>
      </c>
      <c r="I5" s="335"/>
      <c r="J5" s="335"/>
      <c r="K5" s="336"/>
      <c r="L5" s="396" t="s">
        <v>166</v>
      </c>
      <c r="M5" s="426" t="s">
        <v>167</v>
      </c>
      <c r="N5" s="429" t="s">
        <v>23</v>
      </c>
      <c r="O5" s="430"/>
      <c r="P5" s="430"/>
      <c r="Q5" s="431"/>
    </row>
    <row r="6" spans="1:23" ht="15" customHeight="1">
      <c r="A6" s="410"/>
      <c r="B6" s="413"/>
      <c r="C6" s="413"/>
      <c r="D6" s="416"/>
      <c r="E6" s="419"/>
      <c r="F6" s="381"/>
      <c r="G6" s="400"/>
      <c r="H6" s="402" t="s">
        <v>7</v>
      </c>
      <c r="I6" s="404" t="s">
        <v>8</v>
      </c>
      <c r="J6" s="404"/>
      <c r="K6" s="386" t="s">
        <v>9</v>
      </c>
      <c r="L6" s="397"/>
      <c r="M6" s="427"/>
      <c r="N6" s="392" t="s">
        <v>57</v>
      </c>
      <c r="O6" s="394" t="s">
        <v>10</v>
      </c>
      <c r="P6" s="394"/>
      <c r="Q6" s="395"/>
    </row>
    <row r="7" spans="1:23" ht="91.5" customHeight="1" thickBot="1">
      <c r="A7" s="411"/>
      <c r="B7" s="414"/>
      <c r="C7" s="414"/>
      <c r="D7" s="417"/>
      <c r="E7" s="420"/>
      <c r="F7" s="382"/>
      <c r="G7" s="401"/>
      <c r="H7" s="403"/>
      <c r="I7" s="241" t="s">
        <v>7</v>
      </c>
      <c r="J7" s="34" t="s">
        <v>11</v>
      </c>
      <c r="K7" s="387"/>
      <c r="L7" s="398"/>
      <c r="M7" s="428"/>
      <c r="N7" s="393"/>
      <c r="O7" s="7" t="s">
        <v>136</v>
      </c>
      <c r="P7" s="7" t="s">
        <v>142</v>
      </c>
      <c r="Q7" s="8" t="s">
        <v>145</v>
      </c>
    </row>
    <row r="8" spans="1:23" ht="15.75" customHeight="1" thickBot="1">
      <c r="A8" s="49" t="s">
        <v>12</v>
      </c>
      <c r="B8" s="388" t="s">
        <v>885</v>
      </c>
      <c r="C8" s="388"/>
      <c r="D8" s="388"/>
      <c r="E8" s="388"/>
      <c r="F8" s="388"/>
      <c r="G8" s="388"/>
      <c r="H8" s="388"/>
      <c r="I8" s="388"/>
      <c r="J8" s="388"/>
      <c r="K8" s="388"/>
      <c r="L8" s="388"/>
      <c r="M8" s="388"/>
      <c r="N8" s="388"/>
      <c r="O8" s="388"/>
      <c r="P8" s="388"/>
      <c r="Q8" s="389"/>
    </row>
    <row r="9" spans="1:23" ht="37.5" customHeight="1" thickBot="1">
      <c r="A9" s="50" t="s">
        <v>12</v>
      </c>
      <c r="B9" s="51" t="s">
        <v>12</v>
      </c>
      <c r="C9" s="390" t="s">
        <v>886</v>
      </c>
      <c r="D9" s="390"/>
      <c r="E9" s="390"/>
      <c r="F9" s="390"/>
      <c r="G9" s="390"/>
      <c r="H9" s="390"/>
      <c r="I9" s="390"/>
      <c r="J9" s="390"/>
      <c r="K9" s="390"/>
      <c r="L9" s="390"/>
      <c r="M9" s="390"/>
      <c r="N9" s="390"/>
      <c r="O9" s="390"/>
      <c r="P9" s="390"/>
      <c r="Q9" s="391"/>
    </row>
    <row r="10" spans="1:23" ht="14.25" customHeight="1">
      <c r="A10" s="432" t="s">
        <v>12</v>
      </c>
      <c r="B10" s="373" t="s">
        <v>12</v>
      </c>
      <c r="C10" s="285" t="s">
        <v>12</v>
      </c>
      <c r="D10" s="377" t="s">
        <v>887</v>
      </c>
      <c r="E10" s="265" t="s">
        <v>90</v>
      </c>
      <c r="F10" s="1187" t="s">
        <v>115</v>
      </c>
      <c r="G10" s="91" t="s">
        <v>116</v>
      </c>
      <c r="H10" s="458">
        <v>388208</v>
      </c>
      <c r="I10" s="459">
        <v>388208</v>
      </c>
      <c r="J10" s="459">
        <v>0</v>
      </c>
      <c r="K10" s="460">
        <v>0</v>
      </c>
      <c r="L10" s="461">
        <v>365712</v>
      </c>
      <c r="M10" s="462">
        <v>365712</v>
      </c>
      <c r="N10" s="463" t="s">
        <v>888</v>
      </c>
      <c r="O10" s="464">
        <v>1289</v>
      </c>
      <c r="P10" s="464">
        <v>1203</v>
      </c>
      <c r="Q10" s="465">
        <v>1203</v>
      </c>
    </row>
    <row r="11" spans="1:23" ht="14.25" customHeight="1">
      <c r="A11" s="694"/>
      <c r="B11" s="948"/>
      <c r="C11" s="364"/>
      <c r="D11" s="378"/>
      <c r="E11" s="695"/>
      <c r="F11" s="2357"/>
      <c r="G11" s="1435" t="s">
        <v>62</v>
      </c>
      <c r="H11" s="2358">
        <v>3650</v>
      </c>
      <c r="I11" s="2359">
        <v>3650</v>
      </c>
      <c r="J11" s="2359">
        <v>0</v>
      </c>
      <c r="K11" s="2360">
        <v>0</v>
      </c>
      <c r="L11" s="1463">
        <v>0</v>
      </c>
      <c r="M11" s="1462">
        <v>0</v>
      </c>
      <c r="N11" s="467"/>
      <c r="O11" s="2361"/>
      <c r="P11" s="2361"/>
      <c r="Q11" s="2362"/>
    </row>
    <row r="12" spans="1:23" ht="50.25" customHeight="1" thickBot="1">
      <c r="A12" s="434"/>
      <c r="B12" s="375"/>
      <c r="C12" s="286"/>
      <c r="D12" s="379"/>
      <c r="E12" s="264"/>
      <c r="F12" s="1210"/>
      <c r="G12" s="9" t="s">
        <v>13</v>
      </c>
      <c r="H12" s="11">
        <v>391858</v>
      </c>
      <c r="I12" s="10">
        <v>391858</v>
      </c>
      <c r="J12" s="10">
        <v>0</v>
      </c>
      <c r="K12" s="12">
        <f>SUM(K10:K10)</f>
        <v>0</v>
      </c>
      <c r="L12" s="473">
        <f>SUM(L10)</f>
        <v>365712</v>
      </c>
      <c r="M12" s="13">
        <v>365712</v>
      </c>
      <c r="N12" s="474"/>
      <c r="O12" s="2363"/>
      <c r="P12" s="2363"/>
      <c r="Q12" s="2364"/>
      <c r="R12" s="575"/>
      <c r="T12" s="702"/>
    </row>
    <row r="13" spans="1:23" ht="14.25" customHeight="1">
      <c r="A13" s="52" t="s">
        <v>12</v>
      </c>
      <c r="B13" s="53" t="s">
        <v>12</v>
      </c>
      <c r="C13" s="236" t="s">
        <v>14</v>
      </c>
      <c r="D13" s="377" t="s">
        <v>889</v>
      </c>
      <c r="E13" s="265" t="s">
        <v>90</v>
      </c>
      <c r="F13" s="2365" t="s">
        <v>115</v>
      </c>
      <c r="G13" s="91" t="s">
        <v>62</v>
      </c>
      <c r="H13" s="458">
        <v>3096000</v>
      </c>
      <c r="I13" s="459">
        <v>3096000</v>
      </c>
      <c r="J13" s="459">
        <v>0</v>
      </c>
      <c r="K13" s="460">
        <v>0</v>
      </c>
      <c r="L13" s="461">
        <v>4070000</v>
      </c>
      <c r="M13" s="462">
        <v>4070000</v>
      </c>
      <c r="N13" s="463" t="s">
        <v>890</v>
      </c>
      <c r="O13" s="464">
        <v>4600</v>
      </c>
      <c r="P13" s="464">
        <v>5500</v>
      </c>
      <c r="Q13" s="465">
        <v>5500</v>
      </c>
      <c r="R13" s="575"/>
      <c r="T13" s="702"/>
    </row>
    <row r="14" spans="1:23" ht="18" customHeight="1">
      <c r="A14" s="52"/>
      <c r="B14" s="53"/>
      <c r="C14" s="236"/>
      <c r="D14" s="378"/>
      <c r="E14" s="269"/>
      <c r="F14" s="2365"/>
      <c r="G14" s="159"/>
      <c r="H14" s="139">
        <v>0</v>
      </c>
      <c r="I14" s="140">
        <v>0</v>
      </c>
      <c r="J14" s="140">
        <v>0</v>
      </c>
      <c r="K14" s="141">
        <v>0</v>
      </c>
      <c r="L14" s="160">
        <v>0</v>
      </c>
      <c r="M14" s="161">
        <v>0</v>
      </c>
      <c r="N14" s="467"/>
      <c r="O14" s="2366"/>
      <c r="P14" s="2366"/>
      <c r="Q14" s="2367"/>
      <c r="R14" s="575"/>
      <c r="T14" s="702"/>
    </row>
    <row r="15" spans="1:23" ht="32.25" customHeight="1" thickBot="1">
      <c r="A15" s="24"/>
      <c r="B15" s="23"/>
      <c r="C15" s="245"/>
      <c r="D15" s="379"/>
      <c r="E15" s="264"/>
      <c r="F15" s="2368"/>
      <c r="G15" s="9" t="s">
        <v>13</v>
      </c>
      <c r="H15" s="11">
        <f>SUM(H13:H14)</f>
        <v>3096000</v>
      </c>
      <c r="I15" s="10">
        <f>I13</f>
        <v>3096000</v>
      </c>
      <c r="J15" s="10">
        <v>0</v>
      </c>
      <c r="K15" s="12">
        <f>SUM(K13:K14)</f>
        <v>0</v>
      </c>
      <c r="L15" s="473">
        <f>SUM(L13)</f>
        <v>4070000</v>
      </c>
      <c r="M15" s="13">
        <f>M14+M13</f>
        <v>4070000</v>
      </c>
      <c r="N15" s="474"/>
      <c r="O15" s="2363"/>
      <c r="P15" s="2363"/>
      <c r="Q15" s="2364"/>
      <c r="R15" s="575"/>
      <c r="T15" s="702"/>
    </row>
    <row r="16" spans="1:23" ht="15" customHeight="1" thickBot="1">
      <c r="A16" s="21" t="s">
        <v>12</v>
      </c>
      <c r="B16" s="22" t="s">
        <v>12</v>
      </c>
      <c r="C16" s="279" t="s">
        <v>59</v>
      </c>
      <c r="D16" s="377" t="s">
        <v>891</v>
      </c>
      <c r="E16" s="265" t="s">
        <v>90</v>
      </c>
      <c r="F16" s="2369" t="s">
        <v>892</v>
      </c>
      <c r="G16" s="14" t="s">
        <v>161</v>
      </c>
      <c r="H16" s="16">
        <v>8279546</v>
      </c>
      <c r="I16" s="15">
        <v>8279546</v>
      </c>
      <c r="J16" s="15">
        <v>0</v>
      </c>
      <c r="K16" s="17">
        <v>0</v>
      </c>
      <c r="L16" s="18">
        <v>8010600</v>
      </c>
      <c r="M16" s="19">
        <v>8142670</v>
      </c>
      <c r="N16" s="463" t="s">
        <v>888</v>
      </c>
      <c r="O16" s="482">
        <v>4640</v>
      </c>
      <c r="P16" s="482">
        <v>4448</v>
      </c>
      <c r="Q16" s="483">
        <v>4459</v>
      </c>
      <c r="R16" s="575"/>
      <c r="T16" s="702"/>
    </row>
    <row r="17" spans="1:20" ht="15" customHeight="1">
      <c r="A17" s="52"/>
      <c r="B17" s="53"/>
      <c r="C17" s="364"/>
      <c r="D17" s="378"/>
      <c r="E17" s="269"/>
      <c r="F17" s="2357"/>
      <c r="G17" s="14" t="s">
        <v>161</v>
      </c>
      <c r="H17" s="16">
        <v>165597</v>
      </c>
      <c r="I17" s="15">
        <v>165597</v>
      </c>
      <c r="J17" s="15">
        <v>83000</v>
      </c>
      <c r="K17" s="17">
        <v>0</v>
      </c>
      <c r="L17" s="18">
        <v>160212</v>
      </c>
      <c r="M17" s="19">
        <v>162853</v>
      </c>
      <c r="N17" s="467"/>
      <c r="O17" s="2370"/>
      <c r="P17" s="2370"/>
      <c r="Q17" s="2371"/>
      <c r="R17" s="575"/>
      <c r="T17" s="702"/>
    </row>
    <row r="18" spans="1:20" ht="88.5" customHeight="1" thickBot="1">
      <c r="A18" s="2372"/>
      <c r="B18" s="2373"/>
      <c r="C18" s="2374"/>
      <c r="D18" s="379"/>
      <c r="E18" s="264"/>
      <c r="F18" s="2375"/>
      <c r="G18" s="9" t="s">
        <v>13</v>
      </c>
      <c r="H18" s="11">
        <v>8445143</v>
      </c>
      <c r="I18" s="11">
        <v>8445143</v>
      </c>
      <c r="J18" s="10">
        <v>83000</v>
      </c>
      <c r="K18" s="12">
        <f>K16</f>
        <v>0</v>
      </c>
      <c r="L18" s="20">
        <v>8170812</v>
      </c>
      <c r="M18" s="13">
        <v>8305523</v>
      </c>
      <c r="N18" s="474"/>
      <c r="O18" s="2376"/>
      <c r="P18" s="2376"/>
      <c r="Q18" s="2377"/>
      <c r="R18" s="575"/>
      <c r="T18" s="702"/>
    </row>
    <row r="19" spans="1:20" ht="16.5" customHeight="1" thickBot="1">
      <c r="A19" s="249" t="s">
        <v>12</v>
      </c>
      <c r="B19" s="251" t="s">
        <v>12</v>
      </c>
      <c r="C19" s="376" t="s">
        <v>60</v>
      </c>
      <c r="D19" s="377" t="s">
        <v>893</v>
      </c>
      <c r="E19" s="265" t="s">
        <v>90</v>
      </c>
      <c r="F19" s="2369" t="s">
        <v>892</v>
      </c>
      <c r="G19" s="14" t="s">
        <v>161</v>
      </c>
      <c r="H19" s="16">
        <v>1375411</v>
      </c>
      <c r="I19" s="16">
        <v>1375411</v>
      </c>
      <c r="J19" s="15">
        <v>0</v>
      </c>
      <c r="K19" s="17">
        <v>0</v>
      </c>
      <c r="L19" s="18">
        <v>1373400</v>
      </c>
      <c r="M19" s="19">
        <v>1330500</v>
      </c>
      <c r="N19" s="463" t="s">
        <v>888</v>
      </c>
      <c r="O19" s="952">
        <v>3580</v>
      </c>
      <c r="P19" s="952">
        <v>2775</v>
      </c>
      <c r="Q19" s="953">
        <v>2703</v>
      </c>
      <c r="R19" s="575"/>
      <c r="T19" s="702"/>
    </row>
    <row r="20" spans="1:20" ht="16.5" customHeight="1">
      <c r="A20" s="52"/>
      <c r="B20" s="53"/>
      <c r="C20" s="364"/>
      <c r="D20" s="378"/>
      <c r="E20" s="269"/>
      <c r="F20" s="2357"/>
      <c r="G20" s="14" t="s">
        <v>161</v>
      </c>
      <c r="H20" s="16">
        <v>44710</v>
      </c>
      <c r="I20" s="16">
        <v>44710</v>
      </c>
      <c r="J20" s="15">
        <v>34010</v>
      </c>
      <c r="K20" s="17">
        <v>0</v>
      </c>
      <c r="L20" s="18">
        <v>44636</v>
      </c>
      <c r="M20" s="19">
        <v>43241</v>
      </c>
      <c r="N20" s="467"/>
      <c r="O20" s="2370"/>
      <c r="P20" s="2370"/>
      <c r="Q20" s="2371"/>
      <c r="R20" s="575"/>
      <c r="T20" s="702"/>
    </row>
    <row r="21" spans="1:20" ht="70.5" customHeight="1" thickBot="1">
      <c r="A21" s="2372"/>
      <c r="B21" s="2373"/>
      <c r="C21" s="2374"/>
      <c r="D21" s="379"/>
      <c r="E21" s="264"/>
      <c r="F21" s="2375"/>
      <c r="G21" s="9" t="s">
        <v>13</v>
      </c>
      <c r="H21" s="11">
        <v>1420121</v>
      </c>
      <c r="I21" s="11">
        <v>1420121</v>
      </c>
      <c r="J21" s="10">
        <v>34010</v>
      </c>
      <c r="K21" s="12">
        <f>K19</f>
        <v>0</v>
      </c>
      <c r="L21" s="20">
        <v>1418036</v>
      </c>
      <c r="M21" s="13">
        <v>1373741</v>
      </c>
      <c r="N21" s="474"/>
      <c r="O21" s="2376"/>
      <c r="P21" s="2376"/>
      <c r="Q21" s="2377"/>
      <c r="R21" s="575"/>
      <c r="T21" s="702"/>
    </row>
    <row r="22" spans="1:20" ht="19.5" customHeight="1">
      <c r="A22" s="249" t="s">
        <v>12</v>
      </c>
      <c r="B22" s="251" t="s">
        <v>12</v>
      </c>
      <c r="C22" s="376" t="s">
        <v>64</v>
      </c>
      <c r="D22" s="377" t="s">
        <v>894</v>
      </c>
      <c r="E22" s="265" t="s">
        <v>90</v>
      </c>
      <c r="F22" s="2369" t="s">
        <v>892</v>
      </c>
      <c r="G22" s="14" t="s">
        <v>161</v>
      </c>
      <c r="H22" s="16">
        <v>3800</v>
      </c>
      <c r="I22" s="15">
        <v>3800</v>
      </c>
      <c r="J22" s="15">
        <v>0</v>
      </c>
      <c r="K22" s="17">
        <v>0</v>
      </c>
      <c r="L22" s="18">
        <v>0</v>
      </c>
      <c r="M22" s="19">
        <v>0</v>
      </c>
      <c r="N22" s="463" t="s">
        <v>888</v>
      </c>
      <c r="O22" s="478">
        <v>5</v>
      </c>
      <c r="P22" s="478">
        <v>0</v>
      </c>
      <c r="Q22" s="479">
        <v>0</v>
      </c>
      <c r="R22" s="575"/>
      <c r="T22" s="702"/>
    </row>
    <row r="23" spans="1:20" ht="16.5" customHeight="1">
      <c r="A23" s="52"/>
      <c r="B23" s="53"/>
      <c r="C23" s="364"/>
      <c r="D23" s="378"/>
      <c r="E23" s="695"/>
      <c r="F23" s="2357"/>
      <c r="G23" s="223" t="s">
        <v>161</v>
      </c>
      <c r="H23" s="92">
        <v>76</v>
      </c>
      <c r="I23" s="93">
        <v>76</v>
      </c>
      <c r="J23" s="93">
        <v>0</v>
      </c>
      <c r="K23" s="94">
        <v>0</v>
      </c>
      <c r="L23" s="2378">
        <v>0</v>
      </c>
      <c r="M23" s="1869">
        <v>0</v>
      </c>
      <c r="N23" s="467"/>
      <c r="O23" s="478"/>
      <c r="P23" s="478"/>
      <c r="Q23" s="479"/>
      <c r="R23" s="575"/>
      <c r="T23" s="702"/>
    </row>
    <row r="24" spans="1:20" ht="58.5" customHeight="1" thickBot="1">
      <c r="A24" s="2372"/>
      <c r="B24" s="2373"/>
      <c r="C24" s="2374"/>
      <c r="D24" s="379"/>
      <c r="E24" s="264"/>
      <c r="F24" s="2375"/>
      <c r="G24" s="9" t="s">
        <v>13</v>
      </c>
      <c r="H24" s="11">
        <v>3876</v>
      </c>
      <c r="I24" s="10">
        <v>3876</v>
      </c>
      <c r="J24" s="10">
        <v>0</v>
      </c>
      <c r="K24" s="12">
        <f>K22</f>
        <v>0</v>
      </c>
      <c r="L24" s="20">
        <f>L22</f>
        <v>0</v>
      </c>
      <c r="M24" s="13">
        <f>M22</f>
        <v>0</v>
      </c>
      <c r="N24" s="474"/>
      <c r="O24" s="2370"/>
      <c r="P24" s="2370"/>
      <c r="Q24" s="2371"/>
      <c r="R24" s="575"/>
      <c r="T24" s="702"/>
    </row>
    <row r="25" spans="1:20" ht="21" customHeight="1">
      <c r="A25" s="249" t="s">
        <v>12</v>
      </c>
      <c r="B25" s="251" t="s">
        <v>12</v>
      </c>
      <c r="C25" s="376" t="s">
        <v>65</v>
      </c>
      <c r="D25" s="377" t="s">
        <v>895</v>
      </c>
      <c r="E25" s="265" t="s">
        <v>90</v>
      </c>
      <c r="F25" s="2369" t="s">
        <v>115</v>
      </c>
      <c r="G25" s="14" t="s">
        <v>896</v>
      </c>
      <c r="H25" s="2379">
        <v>8189.14</v>
      </c>
      <c r="I25" s="2380">
        <v>8189.14</v>
      </c>
      <c r="J25" s="15">
        <v>0</v>
      </c>
      <c r="K25" s="17">
        <v>0</v>
      </c>
      <c r="L25" s="18">
        <v>14364</v>
      </c>
      <c r="M25" s="19">
        <v>14364</v>
      </c>
      <c r="N25" s="463" t="s">
        <v>888</v>
      </c>
      <c r="O25" s="952">
        <v>4</v>
      </c>
      <c r="P25" s="952">
        <v>7</v>
      </c>
      <c r="Q25" s="952">
        <v>7</v>
      </c>
      <c r="R25" s="575"/>
      <c r="T25" s="702"/>
    </row>
    <row r="26" spans="1:20" ht="57" customHeight="1" thickBot="1">
      <c r="A26" s="52"/>
      <c r="B26" s="53"/>
      <c r="C26" s="364"/>
      <c r="D26" s="378"/>
      <c r="E26" s="269"/>
      <c r="F26" s="2357"/>
      <c r="G26" s="486" t="s">
        <v>13</v>
      </c>
      <c r="H26" s="2381">
        <f>H25</f>
        <v>8189.14</v>
      </c>
      <c r="I26" s="2382">
        <f>I25</f>
        <v>8189.14</v>
      </c>
      <c r="J26" s="488">
        <v>0</v>
      </c>
      <c r="K26" s="489">
        <f>K25</f>
        <v>0</v>
      </c>
      <c r="L26" s="490">
        <f>L25</f>
        <v>14364</v>
      </c>
      <c r="M26" s="491">
        <v>14364</v>
      </c>
      <c r="N26" s="467"/>
      <c r="O26" s="2370"/>
      <c r="P26" s="2370"/>
      <c r="Q26" s="2370"/>
      <c r="R26" s="575"/>
      <c r="T26" s="702"/>
    </row>
    <row r="27" spans="1:20" ht="20.25" customHeight="1">
      <c r="A27" s="21" t="s">
        <v>12</v>
      </c>
      <c r="B27" s="22" t="s">
        <v>12</v>
      </c>
      <c r="C27" s="279" t="s">
        <v>66</v>
      </c>
      <c r="D27" s="377" t="s">
        <v>897</v>
      </c>
      <c r="E27" s="265" t="s">
        <v>90</v>
      </c>
      <c r="F27" s="2369" t="s">
        <v>115</v>
      </c>
      <c r="G27" s="14" t="s">
        <v>161</v>
      </c>
      <c r="H27" s="2379">
        <v>967.59</v>
      </c>
      <c r="I27" s="2380">
        <v>967.59</v>
      </c>
      <c r="J27" s="15">
        <v>0</v>
      </c>
      <c r="K27" s="17">
        <v>0</v>
      </c>
      <c r="L27" s="18">
        <v>912</v>
      </c>
      <c r="M27" s="19">
        <v>912</v>
      </c>
      <c r="N27" s="463" t="s">
        <v>888</v>
      </c>
      <c r="O27" s="482">
        <v>7</v>
      </c>
      <c r="P27" s="482">
        <v>10</v>
      </c>
      <c r="Q27" s="483">
        <v>10</v>
      </c>
      <c r="R27" s="575"/>
      <c r="T27" s="702"/>
    </row>
    <row r="28" spans="1:20" ht="45.75" customHeight="1" thickBot="1">
      <c r="A28" s="24"/>
      <c r="B28" s="23"/>
      <c r="C28" s="280"/>
      <c r="D28" s="379"/>
      <c r="E28" s="264"/>
      <c r="F28" s="2375"/>
      <c r="G28" s="9" t="s">
        <v>13</v>
      </c>
      <c r="H28" s="2383">
        <f>H27</f>
        <v>967.59</v>
      </c>
      <c r="I28" s="2384">
        <f>I27</f>
        <v>967.59</v>
      </c>
      <c r="J28" s="10">
        <v>0</v>
      </c>
      <c r="K28" s="12">
        <f>K27</f>
        <v>0</v>
      </c>
      <c r="L28" s="20">
        <f>L27</f>
        <v>912</v>
      </c>
      <c r="M28" s="13">
        <f>M27</f>
        <v>912</v>
      </c>
      <c r="N28" s="474"/>
      <c r="O28" s="2385"/>
      <c r="P28" s="2385"/>
      <c r="Q28" s="2386"/>
      <c r="R28" s="575"/>
      <c r="T28" s="702"/>
    </row>
    <row r="29" spans="1:20" ht="78" customHeight="1" thickBot="1">
      <c r="A29" s="128" t="s">
        <v>12</v>
      </c>
      <c r="B29" s="2387" t="s">
        <v>12</v>
      </c>
      <c r="C29" s="2388" t="s">
        <v>67</v>
      </c>
      <c r="D29" s="2389" t="s">
        <v>898</v>
      </c>
      <c r="E29" s="2390" t="s">
        <v>90</v>
      </c>
      <c r="F29" s="2391" t="s">
        <v>115</v>
      </c>
      <c r="G29" s="2392" t="s">
        <v>62</v>
      </c>
      <c r="H29" s="2393">
        <v>13490</v>
      </c>
      <c r="I29" s="2394">
        <v>13490</v>
      </c>
      <c r="J29" s="2394">
        <v>0</v>
      </c>
      <c r="K29" s="2395">
        <v>0</v>
      </c>
      <c r="L29" s="2396">
        <v>28900</v>
      </c>
      <c r="M29" s="2397">
        <v>28900</v>
      </c>
      <c r="N29" s="2398" t="s">
        <v>888</v>
      </c>
      <c r="O29" s="2399">
        <v>7</v>
      </c>
      <c r="P29" s="2399">
        <v>16</v>
      </c>
      <c r="Q29" s="2400">
        <v>16</v>
      </c>
      <c r="R29" s="575"/>
      <c r="T29" s="702"/>
    </row>
    <row r="30" spans="1:20" ht="51.75" customHeight="1" thickBot="1">
      <c r="A30" s="233" t="s">
        <v>12</v>
      </c>
      <c r="B30" s="2401" t="s">
        <v>12</v>
      </c>
      <c r="C30" s="2402" t="s">
        <v>68</v>
      </c>
      <c r="D30" s="2403" t="s">
        <v>899</v>
      </c>
      <c r="E30" s="243" t="s">
        <v>90</v>
      </c>
      <c r="F30" s="2404" t="s">
        <v>115</v>
      </c>
      <c r="G30" s="1700" t="s">
        <v>161</v>
      </c>
      <c r="H30" s="2405">
        <v>188.25</v>
      </c>
      <c r="I30" s="2406">
        <v>188.25</v>
      </c>
      <c r="J30" s="2407">
        <v>0</v>
      </c>
      <c r="K30" s="2408">
        <v>0</v>
      </c>
      <c r="L30" s="2409">
        <v>190</v>
      </c>
      <c r="M30" s="2410">
        <v>190</v>
      </c>
      <c r="N30" s="2411" t="s">
        <v>888</v>
      </c>
      <c r="O30" s="1579">
        <v>5</v>
      </c>
      <c r="P30" s="1579">
        <v>5</v>
      </c>
      <c r="Q30" s="1579">
        <v>5</v>
      </c>
      <c r="R30" s="575"/>
      <c r="T30" s="702"/>
    </row>
    <row r="31" spans="1:20" ht="15.75" customHeight="1" thickBot="1">
      <c r="A31" s="24" t="s">
        <v>12</v>
      </c>
      <c r="B31" s="23" t="s">
        <v>12</v>
      </c>
      <c r="C31" s="2412" t="s">
        <v>15</v>
      </c>
      <c r="D31" s="290"/>
      <c r="E31" s="290"/>
      <c r="F31" s="290"/>
      <c r="G31" s="292"/>
      <c r="H31" s="2413">
        <v>13379832.98</v>
      </c>
      <c r="I31" s="2413">
        <v>13379832.98</v>
      </c>
      <c r="J31" s="1880">
        <v>117010</v>
      </c>
      <c r="K31" s="2292">
        <v>0</v>
      </c>
      <c r="L31" s="2293">
        <v>14068926</v>
      </c>
      <c r="M31" s="1831">
        <v>14159342</v>
      </c>
      <c r="N31" s="98"/>
      <c r="O31" s="76"/>
      <c r="P31" s="76"/>
      <c r="Q31" s="77"/>
    </row>
    <row r="32" spans="1:20" ht="54.75" customHeight="1" thickBot="1">
      <c r="A32" s="50" t="s">
        <v>12</v>
      </c>
      <c r="B32" s="51" t="s">
        <v>14</v>
      </c>
      <c r="C32" s="390" t="s">
        <v>900</v>
      </c>
      <c r="D32" s="390"/>
      <c r="E32" s="390"/>
      <c r="F32" s="390"/>
      <c r="G32" s="390"/>
      <c r="H32" s="390"/>
      <c r="I32" s="390"/>
      <c r="J32" s="390"/>
      <c r="K32" s="390"/>
      <c r="L32" s="390"/>
      <c r="M32" s="390"/>
      <c r="N32" s="390"/>
      <c r="O32" s="390"/>
      <c r="P32" s="390"/>
      <c r="Q32" s="391"/>
    </row>
    <row r="33" spans="1:20" ht="14.25" customHeight="1">
      <c r="A33" s="360" t="s">
        <v>12</v>
      </c>
      <c r="B33" s="358" t="s">
        <v>14</v>
      </c>
      <c r="C33" s="285" t="s">
        <v>12</v>
      </c>
      <c r="D33" s="266" t="s">
        <v>901</v>
      </c>
      <c r="E33" s="265" t="s">
        <v>90</v>
      </c>
      <c r="F33" s="921" t="s">
        <v>115</v>
      </c>
      <c r="G33" s="91" t="s">
        <v>116</v>
      </c>
      <c r="H33" s="100">
        <v>81238</v>
      </c>
      <c r="I33" s="59">
        <v>81238</v>
      </c>
      <c r="J33" s="212">
        <v>0</v>
      </c>
      <c r="K33" s="2414">
        <v>0</v>
      </c>
      <c r="L33" s="103">
        <v>108316</v>
      </c>
      <c r="M33" s="61">
        <v>108316</v>
      </c>
      <c r="N33" s="463" t="s">
        <v>888</v>
      </c>
      <c r="O33" s="84">
        <v>7200</v>
      </c>
      <c r="P33" s="85" t="s">
        <v>902</v>
      </c>
      <c r="Q33" s="105" t="s">
        <v>903</v>
      </c>
    </row>
    <row r="34" spans="1:20" ht="14.25" customHeight="1">
      <c r="A34" s="362"/>
      <c r="B34" s="363"/>
      <c r="C34" s="364"/>
      <c r="D34" s="267"/>
      <c r="E34" s="695"/>
      <c r="F34" s="2415"/>
      <c r="G34" s="179" t="s">
        <v>161</v>
      </c>
      <c r="H34" s="497">
        <v>739418</v>
      </c>
      <c r="I34" s="497">
        <v>739418</v>
      </c>
      <c r="J34" s="2416"/>
      <c r="K34" s="2416"/>
      <c r="L34" s="2417"/>
      <c r="M34" s="497"/>
      <c r="N34" s="467"/>
      <c r="O34" s="2418"/>
      <c r="P34" s="112"/>
      <c r="Q34" s="113"/>
    </row>
    <row r="35" spans="1:20" ht="16.5" customHeight="1">
      <c r="A35" s="362"/>
      <c r="B35" s="363"/>
      <c r="C35" s="364"/>
      <c r="D35" s="267"/>
      <c r="E35" s="269"/>
      <c r="F35" s="2419"/>
      <c r="G35" s="121" t="s">
        <v>62</v>
      </c>
      <c r="H35" s="106">
        <v>327242</v>
      </c>
      <c r="I35" s="657">
        <v>327242</v>
      </c>
      <c r="J35" s="1705">
        <v>0</v>
      </c>
      <c r="K35" s="2420">
        <v>0</v>
      </c>
      <c r="L35" s="110">
        <v>1463200</v>
      </c>
      <c r="M35" s="111">
        <v>1413300</v>
      </c>
      <c r="N35" s="467"/>
      <c r="O35" s="2421"/>
      <c r="P35" s="2421"/>
      <c r="Q35" s="2422"/>
    </row>
    <row r="36" spans="1:20" ht="23.25" customHeight="1" thickBot="1">
      <c r="A36" s="361"/>
      <c r="B36" s="359"/>
      <c r="C36" s="286"/>
      <c r="D36" s="268"/>
      <c r="E36" s="264"/>
      <c r="F36" s="932"/>
      <c r="G36" s="114" t="s">
        <v>13</v>
      </c>
      <c r="H36" s="115">
        <v>1147898</v>
      </c>
      <c r="I36" s="116">
        <v>1147898</v>
      </c>
      <c r="J36" s="117">
        <v>0</v>
      </c>
      <c r="K36" s="118">
        <f>SUM(K33:K35)</f>
        <v>0</v>
      </c>
      <c r="L36" s="119">
        <v>1571516</v>
      </c>
      <c r="M36" s="122">
        <v>1521616</v>
      </c>
      <c r="N36" s="474"/>
      <c r="O36" s="2423"/>
      <c r="P36" s="2423"/>
      <c r="Q36" s="2424"/>
    </row>
    <row r="37" spans="1:20" ht="18" customHeight="1">
      <c r="A37" s="360" t="s">
        <v>12</v>
      </c>
      <c r="B37" s="358" t="s">
        <v>14</v>
      </c>
      <c r="C37" s="285" t="s">
        <v>14</v>
      </c>
      <c r="D37" s="266" t="s">
        <v>904</v>
      </c>
      <c r="E37" s="265" t="s">
        <v>90</v>
      </c>
      <c r="F37" s="921" t="s">
        <v>115</v>
      </c>
      <c r="G37" s="99" t="s">
        <v>116</v>
      </c>
      <c r="H37" s="100">
        <v>275</v>
      </c>
      <c r="I37" s="59">
        <v>275</v>
      </c>
      <c r="J37" s="212">
        <v>0</v>
      </c>
      <c r="K37" s="102">
        <v>0</v>
      </c>
      <c r="L37" s="103">
        <v>320</v>
      </c>
      <c r="M37" s="61">
        <v>320</v>
      </c>
      <c r="N37" s="463" t="s">
        <v>888</v>
      </c>
      <c r="O37" s="84">
        <v>1</v>
      </c>
      <c r="P37" s="85" t="s">
        <v>140</v>
      </c>
      <c r="Q37" s="2425" t="s">
        <v>140</v>
      </c>
      <c r="T37" s="702"/>
    </row>
    <row r="38" spans="1:20" ht="83.25" customHeight="1" thickBot="1">
      <c r="A38" s="361"/>
      <c r="B38" s="359"/>
      <c r="C38" s="286"/>
      <c r="D38" s="268"/>
      <c r="E38" s="264"/>
      <c r="F38" s="932"/>
      <c r="G38" s="114" t="s">
        <v>13</v>
      </c>
      <c r="H38" s="115">
        <v>275</v>
      </c>
      <c r="I38" s="116">
        <v>275</v>
      </c>
      <c r="J38" s="117">
        <v>0</v>
      </c>
      <c r="K38" s="118">
        <f>SUM(K37:K37)</f>
        <v>0</v>
      </c>
      <c r="L38" s="119">
        <v>320</v>
      </c>
      <c r="M38" s="122">
        <v>320</v>
      </c>
      <c r="N38" s="474"/>
      <c r="O38" s="2423"/>
      <c r="P38" s="2423"/>
      <c r="Q38" s="2424"/>
      <c r="T38" s="702"/>
    </row>
    <row r="39" spans="1:20" ht="16.5" customHeight="1">
      <c r="A39" s="898" t="s">
        <v>12</v>
      </c>
      <c r="B39" s="1589" t="s">
        <v>14</v>
      </c>
      <c r="C39" s="244" t="s">
        <v>59</v>
      </c>
      <c r="D39" s="266" t="s">
        <v>905</v>
      </c>
      <c r="E39" s="265" t="s">
        <v>90</v>
      </c>
      <c r="F39" s="921" t="s">
        <v>115</v>
      </c>
      <c r="G39" s="99" t="s">
        <v>161</v>
      </c>
      <c r="H39" s="100">
        <v>31688</v>
      </c>
      <c r="I39" s="59">
        <v>31688</v>
      </c>
      <c r="J39" s="212">
        <v>0</v>
      </c>
      <c r="K39" s="102">
        <v>0</v>
      </c>
      <c r="L39" s="103">
        <v>25460</v>
      </c>
      <c r="M39" s="61">
        <v>26590</v>
      </c>
      <c r="N39" s="463" t="s">
        <v>888</v>
      </c>
      <c r="O39" s="84">
        <v>160</v>
      </c>
      <c r="P39" s="85" t="s">
        <v>271</v>
      </c>
      <c r="Q39" s="2425" t="s">
        <v>906</v>
      </c>
      <c r="T39" s="702"/>
    </row>
    <row r="40" spans="1:20" ht="61.5" customHeight="1" thickBot="1">
      <c r="A40" s="901"/>
      <c r="B40" s="73"/>
      <c r="C40" s="245"/>
      <c r="D40" s="268"/>
      <c r="E40" s="264"/>
      <c r="F40" s="932"/>
      <c r="G40" s="114" t="s">
        <v>13</v>
      </c>
      <c r="H40" s="115">
        <v>31688</v>
      </c>
      <c r="I40" s="116">
        <v>31688</v>
      </c>
      <c r="J40" s="117">
        <v>0</v>
      </c>
      <c r="K40" s="118">
        <f>SUM(K39:K39)</f>
        <v>0</v>
      </c>
      <c r="L40" s="119">
        <v>25460</v>
      </c>
      <c r="M40" s="122">
        <v>26590</v>
      </c>
      <c r="N40" s="474"/>
      <c r="O40" s="2423"/>
      <c r="P40" s="2423"/>
      <c r="Q40" s="2424"/>
      <c r="T40" s="702"/>
    </row>
    <row r="41" spans="1:20" ht="21" customHeight="1">
      <c r="A41" s="360" t="s">
        <v>12</v>
      </c>
      <c r="B41" s="358" t="s">
        <v>14</v>
      </c>
      <c r="C41" s="285" t="s">
        <v>60</v>
      </c>
      <c r="D41" s="266" t="s">
        <v>907</v>
      </c>
      <c r="E41" s="265" t="s">
        <v>90</v>
      </c>
      <c r="F41" s="921" t="s">
        <v>892</v>
      </c>
      <c r="G41" s="99" t="s">
        <v>161</v>
      </c>
      <c r="H41" s="2426">
        <v>7515</v>
      </c>
      <c r="I41" s="2427">
        <v>7515</v>
      </c>
      <c r="J41" s="212">
        <v>0</v>
      </c>
      <c r="K41" s="102">
        <v>0</v>
      </c>
      <c r="L41" s="103">
        <v>0</v>
      </c>
      <c r="M41" s="61">
        <v>0</v>
      </c>
      <c r="N41" s="463" t="s">
        <v>888</v>
      </c>
      <c r="O41" s="84">
        <v>9</v>
      </c>
      <c r="P41" s="85"/>
      <c r="Q41" s="105"/>
      <c r="T41" s="702"/>
    </row>
    <row r="42" spans="1:20" ht="16.5" customHeight="1">
      <c r="A42" s="362"/>
      <c r="B42" s="363"/>
      <c r="C42" s="364"/>
      <c r="D42" s="267"/>
      <c r="E42" s="695"/>
      <c r="F42" s="2428"/>
      <c r="G42" s="121" t="s">
        <v>161</v>
      </c>
      <c r="H42" s="2429">
        <v>150.30000000000001</v>
      </c>
      <c r="I42" s="2430">
        <v>150.30000000000001</v>
      </c>
      <c r="J42" s="213">
        <v>0</v>
      </c>
      <c r="K42" s="658">
        <v>0</v>
      </c>
      <c r="L42" s="110">
        <v>0</v>
      </c>
      <c r="M42" s="111">
        <v>0</v>
      </c>
      <c r="N42" s="467"/>
      <c r="O42" s="502"/>
      <c r="P42" s="112"/>
      <c r="Q42" s="113"/>
      <c r="T42" s="702"/>
    </row>
    <row r="43" spans="1:20" ht="51.75" customHeight="1" thickBot="1">
      <c r="A43" s="361"/>
      <c r="B43" s="359"/>
      <c r="C43" s="286"/>
      <c r="D43" s="268"/>
      <c r="E43" s="264"/>
      <c r="F43" s="932"/>
      <c r="G43" s="114" t="s">
        <v>13</v>
      </c>
      <c r="H43" s="2431">
        <v>7665.3</v>
      </c>
      <c r="I43" s="2432">
        <v>7665.3</v>
      </c>
      <c r="J43" s="117">
        <v>0</v>
      </c>
      <c r="K43" s="118">
        <v>0</v>
      </c>
      <c r="L43" s="119">
        <v>0</v>
      </c>
      <c r="M43" s="122">
        <v>0</v>
      </c>
      <c r="N43" s="474"/>
      <c r="O43" s="89"/>
      <c r="P43" s="89"/>
      <c r="Q43" s="90"/>
      <c r="T43" s="702"/>
    </row>
    <row r="44" spans="1:20" ht="14.25" customHeight="1" thickBot="1">
      <c r="A44" s="128" t="s">
        <v>12</v>
      </c>
      <c r="B44" s="97" t="s">
        <v>14</v>
      </c>
      <c r="C44" s="289" t="s">
        <v>15</v>
      </c>
      <c r="D44" s="290"/>
      <c r="E44" s="291"/>
      <c r="F44" s="291"/>
      <c r="G44" s="292"/>
      <c r="H44" s="2433">
        <v>1187526.3</v>
      </c>
      <c r="I44" s="2433">
        <v>1187526.3</v>
      </c>
      <c r="J44" s="2434">
        <v>0</v>
      </c>
      <c r="K44" s="2435">
        <v>0</v>
      </c>
      <c r="L44" s="2436">
        <v>1597296</v>
      </c>
      <c r="M44" s="564">
        <v>1548526</v>
      </c>
      <c r="N44" s="98"/>
      <c r="O44" s="129"/>
      <c r="P44" s="129"/>
      <c r="Q44" s="130"/>
    </row>
    <row r="45" spans="1:20" ht="16.5" customHeight="1" thickBot="1">
      <c r="A45" s="50" t="s">
        <v>12</v>
      </c>
      <c r="B45" s="51" t="s">
        <v>59</v>
      </c>
      <c r="C45" s="2437" t="s">
        <v>908</v>
      </c>
      <c r="D45" s="2437"/>
      <c r="E45" s="2437"/>
      <c r="F45" s="2437"/>
      <c r="G45" s="2437"/>
      <c r="H45" s="2437"/>
      <c r="I45" s="2437"/>
      <c r="J45" s="2437"/>
      <c r="K45" s="2437"/>
      <c r="L45" s="2437"/>
      <c r="M45" s="2437"/>
      <c r="N45" s="2437"/>
      <c r="O45" s="2437"/>
      <c r="P45" s="2437"/>
      <c r="Q45" s="2438"/>
    </row>
    <row r="46" spans="1:20" ht="14.25" customHeight="1">
      <c r="A46" s="360" t="s">
        <v>12</v>
      </c>
      <c r="B46" s="358" t="s">
        <v>59</v>
      </c>
      <c r="C46" s="2439" t="s">
        <v>12</v>
      </c>
      <c r="D46" s="2440" t="s">
        <v>909</v>
      </c>
      <c r="E46" s="2441" t="s">
        <v>90</v>
      </c>
      <c r="F46" s="2441" t="s">
        <v>323</v>
      </c>
      <c r="G46" s="2442" t="s">
        <v>62</v>
      </c>
      <c r="H46" s="2443">
        <v>3296081</v>
      </c>
      <c r="I46" s="2444">
        <v>3296081</v>
      </c>
      <c r="J46" s="212">
        <v>0</v>
      </c>
      <c r="K46" s="2414">
        <v>0</v>
      </c>
      <c r="L46" s="2443">
        <v>2253823</v>
      </c>
      <c r="M46" s="2443">
        <v>2253823</v>
      </c>
      <c r="N46" s="2445" t="s">
        <v>888</v>
      </c>
      <c r="O46" s="2446" t="s">
        <v>910</v>
      </c>
      <c r="P46" s="2447" t="s">
        <v>910</v>
      </c>
      <c r="Q46" s="2448" t="s">
        <v>910</v>
      </c>
    </row>
    <row r="47" spans="1:20" ht="38.25" customHeight="1" thickBot="1">
      <c r="A47" s="361"/>
      <c r="B47" s="359"/>
      <c r="C47" s="2449"/>
      <c r="D47" s="2450"/>
      <c r="E47" s="2451"/>
      <c r="F47" s="2451"/>
      <c r="G47" s="2452" t="s">
        <v>13</v>
      </c>
      <c r="H47" s="2453">
        <f>H46</f>
        <v>3296081</v>
      </c>
      <c r="I47" s="2454">
        <f>SUM(I46:I46)</f>
        <v>3296081</v>
      </c>
      <c r="J47" s="2455">
        <v>0</v>
      </c>
      <c r="K47" s="2456">
        <f>SUM(K46:K46)</f>
        <v>0</v>
      </c>
      <c r="L47" s="2457">
        <f>L46</f>
        <v>2253823</v>
      </c>
      <c r="M47" s="2458">
        <f>M46</f>
        <v>2253823</v>
      </c>
      <c r="N47" s="2459"/>
      <c r="O47" s="2460"/>
      <c r="P47" s="2460"/>
      <c r="Q47" s="2461"/>
    </row>
    <row r="48" spans="1:20" ht="15" customHeight="1" thickBot="1">
      <c r="A48" s="128" t="s">
        <v>12</v>
      </c>
      <c r="B48" s="97" t="s">
        <v>59</v>
      </c>
      <c r="C48" s="289" t="s">
        <v>15</v>
      </c>
      <c r="D48" s="290"/>
      <c r="E48" s="291"/>
      <c r="F48" s="291"/>
      <c r="G48" s="292"/>
      <c r="H48" s="2453">
        <f>H47</f>
        <v>3296081</v>
      </c>
      <c r="I48" s="2454">
        <f>SUM(I47:I47)</f>
        <v>3296081</v>
      </c>
      <c r="J48" s="2455">
        <v>0</v>
      </c>
      <c r="K48" s="2456">
        <f>SUM(K47:K47)</f>
        <v>0</v>
      </c>
      <c r="L48" s="2457">
        <f>L47</f>
        <v>2253823</v>
      </c>
      <c r="M48" s="2458">
        <f>M47</f>
        <v>2253823</v>
      </c>
      <c r="N48" s="98"/>
      <c r="O48" s="129"/>
      <c r="P48" s="129"/>
      <c r="Q48" s="130"/>
    </row>
    <row r="49" spans="1:20" ht="12" customHeight="1" thickBot="1">
      <c r="A49" s="50" t="s">
        <v>12</v>
      </c>
      <c r="B49" s="51" t="s">
        <v>60</v>
      </c>
      <c r="C49" s="390" t="s">
        <v>911</v>
      </c>
      <c r="D49" s="390"/>
      <c r="E49" s="390"/>
      <c r="F49" s="390"/>
      <c r="G49" s="390"/>
      <c r="H49" s="390"/>
      <c r="I49" s="390"/>
      <c r="J49" s="390"/>
      <c r="K49" s="390"/>
      <c r="L49" s="390"/>
      <c r="M49" s="390"/>
      <c r="N49" s="390"/>
      <c r="O49" s="390"/>
      <c r="P49" s="390"/>
      <c r="Q49" s="391"/>
    </row>
    <row r="50" spans="1:20" ht="16.5" customHeight="1">
      <c r="A50" s="360" t="s">
        <v>12</v>
      </c>
      <c r="B50" s="358" t="s">
        <v>60</v>
      </c>
      <c r="C50" s="285" t="s">
        <v>12</v>
      </c>
      <c r="D50" s="266" t="s">
        <v>912</v>
      </c>
      <c r="E50" s="265" t="s">
        <v>90</v>
      </c>
      <c r="F50" s="921" t="s">
        <v>115</v>
      </c>
      <c r="G50" s="99" t="s">
        <v>62</v>
      </c>
      <c r="H50" s="100">
        <v>28960</v>
      </c>
      <c r="I50" s="59">
        <v>28960</v>
      </c>
      <c r="J50" s="212">
        <v>0</v>
      </c>
      <c r="K50" s="102">
        <v>0</v>
      </c>
      <c r="L50" s="100">
        <v>28960</v>
      </c>
      <c r="M50" s="100">
        <v>28960</v>
      </c>
      <c r="N50" s="463" t="s">
        <v>888</v>
      </c>
      <c r="O50" s="84">
        <v>400</v>
      </c>
      <c r="P50" s="85" t="s">
        <v>913</v>
      </c>
      <c r="Q50" s="105" t="s">
        <v>913</v>
      </c>
    </row>
    <row r="51" spans="1:20" ht="72.75" customHeight="1" thickBot="1">
      <c r="A51" s="361"/>
      <c r="B51" s="359"/>
      <c r="C51" s="286"/>
      <c r="D51" s="268"/>
      <c r="E51" s="264"/>
      <c r="F51" s="932"/>
      <c r="G51" s="114" t="s">
        <v>13</v>
      </c>
      <c r="H51" s="115">
        <f>H50</f>
        <v>28960</v>
      </c>
      <c r="I51" s="116">
        <f>SUM(I50:I50)</f>
        <v>28960</v>
      </c>
      <c r="J51" s="117">
        <v>0</v>
      </c>
      <c r="K51" s="118">
        <f>SUM(K50:K50)</f>
        <v>0</v>
      </c>
      <c r="L51" s="119">
        <f>L50</f>
        <v>28960</v>
      </c>
      <c r="M51" s="122">
        <f>M50</f>
        <v>28960</v>
      </c>
      <c r="N51" s="474"/>
      <c r="O51" s="2423"/>
      <c r="P51" s="2423"/>
      <c r="Q51" s="2424"/>
    </row>
    <row r="52" spans="1:20" ht="14.25" customHeight="1">
      <c r="A52" s="687" t="s">
        <v>12</v>
      </c>
      <c r="B52" s="688" t="s">
        <v>60</v>
      </c>
      <c r="C52" s="279" t="s">
        <v>14</v>
      </c>
      <c r="D52" s="670" t="s">
        <v>914</v>
      </c>
      <c r="E52" s="265" t="s">
        <v>90</v>
      </c>
      <c r="F52" s="2462" t="s">
        <v>115</v>
      </c>
      <c r="G52" s="99" t="s">
        <v>62</v>
      </c>
      <c r="H52" s="100">
        <v>15930</v>
      </c>
      <c r="I52" s="59">
        <v>15930</v>
      </c>
      <c r="J52" s="212">
        <v>0</v>
      </c>
      <c r="K52" s="102">
        <v>0</v>
      </c>
      <c r="L52" s="100">
        <v>15930</v>
      </c>
      <c r="M52" s="100">
        <v>15930</v>
      </c>
      <c r="N52" s="463" t="s">
        <v>888</v>
      </c>
      <c r="O52" s="84">
        <v>320</v>
      </c>
      <c r="P52" s="85" t="s">
        <v>915</v>
      </c>
      <c r="Q52" s="105" t="s">
        <v>915</v>
      </c>
    </row>
    <row r="53" spans="1:20" ht="64.5" customHeight="1" thickBot="1">
      <c r="A53" s="703"/>
      <c r="B53" s="704"/>
      <c r="C53" s="280"/>
      <c r="D53" s="675"/>
      <c r="E53" s="264"/>
      <c r="F53" s="2463"/>
      <c r="G53" s="114" t="s">
        <v>13</v>
      </c>
      <c r="H53" s="115">
        <f>H52</f>
        <v>15930</v>
      </c>
      <c r="I53" s="116">
        <f>SUM(I52:I52)</f>
        <v>15930</v>
      </c>
      <c r="J53" s="117">
        <v>0</v>
      </c>
      <c r="K53" s="118">
        <f>SUM(K52:K52)</f>
        <v>0</v>
      </c>
      <c r="L53" s="119">
        <f>L52</f>
        <v>15930</v>
      </c>
      <c r="M53" s="122">
        <f>M52</f>
        <v>15930</v>
      </c>
      <c r="N53" s="474"/>
      <c r="O53" s="89"/>
      <c r="P53" s="89"/>
      <c r="Q53" s="90"/>
    </row>
    <row r="54" spans="1:20" ht="14.25" customHeight="1" thickBot="1">
      <c r="A54" s="128" t="s">
        <v>12</v>
      </c>
      <c r="B54" s="97" t="s">
        <v>60</v>
      </c>
      <c r="C54" s="289" t="s">
        <v>15</v>
      </c>
      <c r="D54" s="290"/>
      <c r="E54" s="291"/>
      <c r="F54" s="291"/>
      <c r="G54" s="292"/>
      <c r="H54" s="127">
        <v>44890</v>
      </c>
      <c r="I54" s="1880">
        <v>44890</v>
      </c>
      <c r="J54" s="2434">
        <v>0</v>
      </c>
      <c r="K54" s="2435">
        <v>0</v>
      </c>
      <c r="L54" s="127">
        <v>44890</v>
      </c>
      <c r="M54" s="1880">
        <v>44890</v>
      </c>
      <c r="N54" s="98"/>
      <c r="O54" s="129"/>
      <c r="P54" s="129"/>
      <c r="Q54" s="130"/>
    </row>
    <row r="55" spans="1:20" ht="15.75" customHeight="1" thickBot="1">
      <c r="A55" s="50" t="s">
        <v>12</v>
      </c>
      <c r="B55" s="51" t="s">
        <v>64</v>
      </c>
      <c r="C55" s="390" t="s">
        <v>916</v>
      </c>
      <c r="D55" s="390"/>
      <c r="E55" s="390"/>
      <c r="F55" s="390"/>
      <c r="G55" s="390"/>
      <c r="H55" s="390"/>
      <c r="I55" s="390"/>
      <c r="J55" s="390"/>
      <c r="K55" s="390"/>
      <c r="L55" s="390"/>
      <c r="M55" s="390"/>
      <c r="N55" s="390"/>
      <c r="O55" s="390"/>
      <c r="P55" s="390"/>
      <c r="Q55" s="391"/>
    </row>
    <row r="56" spans="1:20" ht="15.75" customHeight="1">
      <c r="A56" s="687" t="s">
        <v>12</v>
      </c>
      <c r="B56" s="688" t="s">
        <v>64</v>
      </c>
      <c r="C56" s="279" t="s">
        <v>12</v>
      </c>
      <c r="D56" s="670" t="s">
        <v>917</v>
      </c>
      <c r="E56" s="265" t="s">
        <v>90</v>
      </c>
      <c r="F56" s="2462" t="s">
        <v>115</v>
      </c>
      <c r="G56" s="91" t="s">
        <v>116</v>
      </c>
      <c r="H56" s="100">
        <v>540276</v>
      </c>
      <c r="I56" s="59">
        <v>540276</v>
      </c>
      <c r="J56" s="212">
        <v>0</v>
      </c>
      <c r="K56" s="102">
        <v>0</v>
      </c>
      <c r="L56" s="103">
        <v>502760</v>
      </c>
      <c r="M56" s="61">
        <v>418150</v>
      </c>
      <c r="N56" s="463" t="s">
        <v>888</v>
      </c>
      <c r="O56" s="84">
        <v>2600</v>
      </c>
      <c r="P56" s="85" t="s">
        <v>918</v>
      </c>
      <c r="Q56" s="105" t="s">
        <v>919</v>
      </c>
    </row>
    <row r="57" spans="1:20" ht="15.75" customHeight="1">
      <c r="A57" s="694"/>
      <c r="B57" s="363"/>
      <c r="C57" s="364"/>
      <c r="D57" s="733"/>
      <c r="E57" s="269"/>
      <c r="F57" s="2428"/>
      <c r="G57" s="121"/>
      <c r="H57" s="106">
        <v>0</v>
      </c>
      <c r="I57" s="2464">
        <v>0</v>
      </c>
      <c r="J57" s="213">
        <v>0</v>
      </c>
      <c r="K57" s="2420">
        <v>0</v>
      </c>
      <c r="L57" s="110">
        <v>0</v>
      </c>
      <c r="M57" s="111">
        <v>0</v>
      </c>
      <c r="N57" s="467"/>
      <c r="O57" s="87"/>
      <c r="P57" s="2421"/>
      <c r="Q57" s="2422"/>
    </row>
    <row r="58" spans="1:20" ht="33.75" customHeight="1" thickBot="1">
      <c r="A58" s="703"/>
      <c r="B58" s="704"/>
      <c r="C58" s="280"/>
      <c r="D58" s="675"/>
      <c r="E58" s="264"/>
      <c r="F58" s="2463"/>
      <c r="G58" s="114" t="s">
        <v>13</v>
      </c>
      <c r="H58" s="115">
        <f>H56</f>
        <v>540276</v>
      </c>
      <c r="I58" s="116">
        <f>SUM(I56:I57)</f>
        <v>540276</v>
      </c>
      <c r="J58" s="117">
        <v>0</v>
      </c>
      <c r="K58" s="118">
        <f>SUM(K56:K57)</f>
        <v>0</v>
      </c>
      <c r="L58" s="119">
        <f>L56</f>
        <v>502760</v>
      </c>
      <c r="M58" s="122">
        <v>418150</v>
      </c>
      <c r="N58" s="474"/>
      <c r="O58" s="89"/>
      <c r="P58" s="2423"/>
      <c r="Q58" s="2424"/>
    </row>
    <row r="59" spans="1:20" ht="16.5" customHeight="1">
      <c r="A59" s="687" t="s">
        <v>12</v>
      </c>
      <c r="B59" s="688" t="s">
        <v>64</v>
      </c>
      <c r="C59" s="279" t="s">
        <v>14</v>
      </c>
      <c r="D59" s="670" t="s">
        <v>920</v>
      </c>
      <c r="E59" s="265" t="s">
        <v>90</v>
      </c>
      <c r="F59" s="2462" t="s">
        <v>115</v>
      </c>
      <c r="G59" s="91" t="s">
        <v>116</v>
      </c>
      <c r="H59" s="100">
        <v>83084</v>
      </c>
      <c r="I59" s="59">
        <v>83084</v>
      </c>
      <c r="J59" s="212">
        <v>0</v>
      </c>
      <c r="K59" s="102">
        <v>0</v>
      </c>
      <c r="L59" s="103">
        <v>90360</v>
      </c>
      <c r="M59" s="61">
        <v>76800</v>
      </c>
      <c r="N59" s="463" t="s">
        <v>890</v>
      </c>
      <c r="O59" s="84">
        <v>1844</v>
      </c>
      <c r="P59" s="85" t="s">
        <v>919</v>
      </c>
      <c r="Q59" s="105" t="s">
        <v>921</v>
      </c>
    </row>
    <row r="60" spans="1:20" ht="14.25" customHeight="1">
      <c r="A60" s="694"/>
      <c r="B60" s="363"/>
      <c r="C60" s="364"/>
      <c r="D60" s="733"/>
      <c r="E60" s="269"/>
      <c r="F60" s="2428"/>
      <c r="G60" s="121"/>
      <c r="H60" s="106">
        <v>0</v>
      </c>
      <c r="I60" s="2464">
        <v>0</v>
      </c>
      <c r="J60" s="213">
        <v>0</v>
      </c>
      <c r="K60" s="2420">
        <v>0</v>
      </c>
      <c r="L60" s="110">
        <v>0</v>
      </c>
      <c r="M60" s="111">
        <v>0</v>
      </c>
      <c r="N60" s="467"/>
      <c r="O60" s="87"/>
      <c r="P60" s="87"/>
      <c r="Q60" s="88"/>
    </row>
    <row r="61" spans="1:20" ht="34.5" customHeight="1" thickBot="1">
      <c r="A61" s="703"/>
      <c r="B61" s="704"/>
      <c r="C61" s="280"/>
      <c r="D61" s="675"/>
      <c r="E61" s="264"/>
      <c r="F61" s="2463"/>
      <c r="G61" s="114" t="s">
        <v>13</v>
      </c>
      <c r="H61" s="115">
        <f>H59</f>
        <v>83084</v>
      </c>
      <c r="I61" s="116">
        <f>SUM(I59:I60)</f>
        <v>83084</v>
      </c>
      <c r="J61" s="117">
        <v>0</v>
      </c>
      <c r="K61" s="118">
        <f>SUM(K59:K60)</f>
        <v>0</v>
      </c>
      <c r="L61" s="119">
        <f>L59</f>
        <v>90360</v>
      </c>
      <c r="M61" s="122">
        <f>M59</f>
        <v>76800</v>
      </c>
      <c r="N61" s="474"/>
      <c r="O61" s="89"/>
      <c r="P61" s="89"/>
      <c r="Q61" s="90"/>
      <c r="T61" s="702"/>
    </row>
    <row r="62" spans="1:20" ht="15" customHeight="1" thickBot="1">
      <c r="A62" s="128" t="s">
        <v>12</v>
      </c>
      <c r="B62" s="97" t="s">
        <v>64</v>
      </c>
      <c r="C62" s="289" t="s">
        <v>15</v>
      </c>
      <c r="D62" s="290"/>
      <c r="E62" s="290"/>
      <c r="F62" s="290"/>
      <c r="G62" s="292"/>
      <c r="H62" s="127">
        <v>623360</v>
      </c>
      <c r="I62" s="127">
        <v>623360</v>
      </c>
      <c r="J62" s="2434">
        <v>0</v>
      </c>
      <c r="K62" s="2435">
        <v>0</v>
      </c>
      <c r="L62" s="2436">
        <v>593120</v>
      </c>
      <c r="M62" s="564">
        <v>494950</v>
      </c>
      <c r="N62" s="98"/>
      <c r="O62" s="129"/>
      <c r="P62" s="129"/>
      <c r="Q62" s="130"/>
      <c r="T62" s="702"/>
    </row>
    <row r="63" spans="1:20" ht="21" customHeight="1" thickBot="1">
      <c r="A63" s="50" t="s">
        <v>12</v>
      </c>
      <c r="B63" s="312" t="s">
        <v>16</v>
      </c>
      <c r="C63" s="313"/>
      <c r="D63" s="313"/>
      <c r="E63" s="313"/>
      <c r="F63" s="313"/>
      <c r="G63" s="313"/>
      <c r="H63" s="2465">
        <v>18531690.280000001</v>
      </c>
      <c r="I63" s="2465">
        <v>18531690.280000001</v>
      </c>
      <c r="J63" s="859">
        <v>117010</v>
      </c>
      <c r="K63" s="860">
        <v>0</v>
      </c>
      <c r="L63" s="565">
        <v>18558055</v>
      </c>
      <c r="M63" s="2466">
        <v>18501531</v>
      </c>
      <c r="N63" s="79"/>
      <c r="O63" s="80"/>
      <c r="P63" s="80"/>
      <c r="Q63" s="81"/>
      <c r="T63" s="702"/>
    </row>
    <row r="64" spans="1:20" ht="19.5" customHeight="1" thickBot="1">
      <c r="A64" s="49" t="s">
        <v>14</v>
      </c>
      <c r="B64" s="388" t="s">
        <v>922</v>
      </c>
      <c r="C64" s="388"/>
      <c r="D64" s="388"/>
      <c r="E64" s="388"/>
      <c r="F64" s="388"/>
      <c r="G64" s="388"/>
      <c r="H64" s="388"/>
      <c r="I64" s="388"/>
      <c r="J64" s="388"/>
      <c r="K64" s="388"/>
      <c r="L64" s="388"/>
      <c r="M64" s="388"/>
      <c r="N64" s="388"/>
      <c r="O64" s="388"/>
      <c r="P64" s="388"/>
      <c r="Q64" s="389"/>
      <c r="T64" s="702"/>
    </row>
    <row r="65" spans="1:20" ht="19.5" customHeight="1" thickBot="1">
      <c r="A65" s="50" t="s">
        <v>14</v>
      </c>
      <c r="B65" s="51" t="s">
        <v>12</v>
      </c>
      <c r="C65" s="390" t="s">
        <v>923</v>
      </c>
      <c r="D65" s="390"/>
      <c r="E65" s="390"/>
      <c r="F65" s="1841"/>
      <c r="G65" s="1841"/>
      <c r="H65" s="390"/>
      <c r="I65" s="390"/>
      <c r="J65" s="390"/>
      <c r="K65" s="390"/>
      <c r="L65" s="390"/>
      <c r="M65" s="390"/>
      <c r="N65" s="390"/>
      <c r="O65" s="390"/>
      <c r="P65" s="390"/>
      <c r="Q65" s="391"/>
      <c r="T65" s="702"/>
    </row>
    <row r="66" spans="1:20" ht="48" customHeight="1">
      <c r="A66" s="21" t="s">
        <v>14</v>
      </c>
      <c r="B66" s="22" t="s">
        <v>12</v>
      </c>
      <c r="C66" s="320" t="s">
        <v>12</v>
      </c>
      <c r="D66" s="281" t="s">
        <v>924</v>
      </c>
      <c r="E66" s="2467" t="s">
        <v>925</v>
      </c>
      <c r="F66" s="2468" t="s">
        <v>115</v>
      </c>
      <c r="G66" s="91" t="s">
        <v>116</v>
      </c>
      <c r="H66" s="58">
        <v>132264</v>
      </c>
      <c r="I66" s="58">
        <v>132264</v>
      </c>
      <c r="J66" s="58">
        <v>82260</v>
      </c>
      <c r="K66" s="102">
        <v>0</v>
      </c>
      <c r="L66" s="58">
        <v>122184</v>
      </c>
      <c r="M66" s="58">
        <v>122184</v>
      </c>
      <c r="N66" s="515" t="s">
        <v>926</v>
      </c>
      <c r="O66" s="82">
        <v>40</v>
      </c>
      <c r="P66" s="82">
        <v>40</v>
      </c>
      <c r="Q66" s="83">
        <v>40</v>
      </c>
      <c r="T66" s="702"/>
    </row>
    <row r="67" spans="1:20" ht="16.5" customHeight="1">
      <c r="A67" s="52"/>
      <c r="B67" s="53"/>
      <c r="C67" s="445"/>
      <c r="D67" s="368"/>
      <c r="E67" s="1867"/>
      <c r="F67" s="2469"/>
      <c r="G67" s="2470" t="s">
        <v>927</v>
      </c>
      <c r="H67" s="1705">
        <v>135317</v>
      </c>
      <c r="I67" s="1705">
        <v>135317</v>
      </c>
      <c r="J67" s="1705">
        <v>102645</v>
      </c>
      <c r="K67" s="658">
        <v>0</v>
      </c>
      <c r="L67" s="1705">
        <v>126494</v>
      </c>
      <c r="M67" s="1705">
        <v>126494</v>
      </c>
      <c r="N67" s="2471"/>
      <c r="O67" s="2366"/>
      <c r="P67" s="2472"/>
      <c r="Q67" s="2367"/>
      <c r="T67" s="702"/>
    </row>
    <row r="68" spans="1:20" ht="15" customHeight="1">
      <c r="A68" s="52"/>
      <c r="B68" s="53"/>
      <c r="C68" s="445"/>
      <c r="D68" s="368"/>
      <c r="E68" s="1867"/>
      <c r="F68" s="2469"/>
      <c r="G68" s="2473" t="s">
        <v>363</v>
      </c>
      <c r="H68" s="497">
        <v>41533</v>
      </c>
      <c r="I68" s="497">
        <v>41533</v>
      </c>
      <c r="J68" s="498">
        <v>20552</v>
      </c>
      <c r="K68" s="499">
        <v>463</v>
      </c>
      <c r="L68" s="497">
        <v>41533</v>
      </c>
      <c r="M68" s="497">
        <v>41533</v>
      </c>
      <c r="N68" s="2474"/>
      <c r="O68" s="2366"/>
      <c r="P68" s="2472"/>
      <c r="Q68" s="2367"/>
      <c r="T68" s="702"/>
    </row>
    <row r="69" spans="1:20" ht="15" customHeight="1">
      <c r="A69" s="52"/>
      <c r="B69" s="53"/>
      <c r="C69" s="445"/>
      <c r="D69" s="368"/>
      <c r="E69" s="1867"/>
      <c r="F69" s="2469"/>
      <c r="G69" s="2475" t="s">
        <v>896</v>
      </c>
      <c r="H69" s="497">
        <v>78576</v>
      </c>
      <c r="I69" s="497">
        <v>78576</v>
      </c>
      <c r="J69" s="497">
        <v>54387</v>
      </c>
      <c r="K69" s="497">
        <v>0</v>
      </c>
      <c r="L69" s="497">
        <v>76453</v>
      </c>
      <c r="M69" s="497">
        <v>76453</v>
      </c>
      <c r="N69" s="2474"/>
      <c r="O69" s="2366"/>
      <c r="P69" s="2472"/>
      <c r="Q69" s="2367"/>
      <c r="T69" s="702"/>
    </row>
    <row r="70" spans="1:20" ht="16.5" customHeight="1">
      <c r="A70" s="52"/>
      <c r="B70" s="53"/>
      <c r="C70" s="446"/>
      <c r="D70" s="368"/>
      <c r="E70" s="1867"/>
      <c r="F70" s="446"/>
      <c r="G70" s="1602" t="s">
        <v>62</v>
      </c>
      <c r="H70" s="1705">
        <v>49573</v>
      </c>
      <c r="I70" s="1705">
        <v>49573</v>
      </c>
      <c r="J70" s="1705">
        <v>21978</v>
      </c>
      <c r="K70" s="658">
        <v>4000</v>
      </c>
      <c r="L70" s="1705">
        <v>28786</v>
      </c>
      <c r="M70" s="1705">
        <v>28786</v>
      </c>
      <c r="N70" s="550"/>
      <c r="O70" s="2476"/>
      <c r="P70" s="2477"/>
      <c r="Q70" s="2478"/>
      <c r="T70" s="702"/>
    </row>
    <row r="71" spans="1:20" ht="18" customHeight="1" thickBot="1">
      <c r="A71" s="66"/>
      <c r="B71" s="23"/>
      <c r="C71" s="321"/>
      <c r="D71" s="282"/>
      <c r="E71" s="2479"/>
      <c r="F71" s="2480"/>
      <c r="G71" s="2481" t="s">
        <v>13</v>
      </c>
      <c r="H71" s="2482">
        <v>437263</v>
      </c>
      <c r="I71" s="2482">
        <v>437263</v>
      </c>
      <c r="J71" s="2482">
        <v>281822</v>
      </c>
      <c r="K71" s="2482">
        <f>K70+K68+K67+K66</f>
        <v>4463</v>
      </c>
      <c r="L71" s="2482">
        <v>395450</v>
      </c>
      <c r="M71" s="2482">
        <v>395450</v>
      </c>
      <c r="N71" s="640"/>
      <c r="O71" s="2351"/>
      <c r="P71" s="2483"/>
      <c r="Q71" s="2352"/>
      <c r="T71" s="702"/>
    </row>
    <row r="72" spans="1:20" ht="48.75" customHeight="1">
      <c r="A72" s="21" t="s">
        <v>14</v>
      </c>
      <c r="B72" s="22" t="s">
        <v>12</v>
      </c>
      <c r="C72" s="320" t="s">
        <v>14</v>
      </c>
      <c r="D72" s="281" t="s">
        <v>928</v>
      </c>
      <c r="E72" s="2467" t="s">
        <v>929</v>
      </c>
      <c r="F72" s="2468" t="s">
        <v>115</v>
      </c>
      <c r="G72" s="1861" t="s">
        <v>116</v>
      </c>
      <c r="H72" s="2484">
        <v>152795</v>
      </c>
      <c r="I72" s="2484">
        <v>152795</v>
      </c>
      <c r="J72" s="2484">
        <v>92180</v>
      </c>
      <c r="K72" s="2485">
        <v>0</v>
      </c>
      <c r="L72" s="2484">
        <v>152795</v>
      </c>
      <c r="M72" s="2484">
        <v>152795</v>
      </c>
      <c r="N72" s="515" t="s">
        <v>926</v>
      </c>
      <c r="O72" s="82">
        <v>50</v>
      </c>
      <c r="P72" s="82">
        <v>50</v>
      </c>
      <c r="Q72" s="83">
        <v>50</v>
      </c>
      <c r="T72" s="702"/>
    </row>
    <row r="73" spans="1:20" ht="16.5" customHeight="1">
      <c r="A73" s="52"/>
      <c r="B73" s="53"/>
      <c r="C73" s="445"/>
      <c r="D73" s="368"/>
      <c r="E73" s="1867"/>
      <c r="F73" s="2469"/>
      <c r="G73" s="2486" t="s">
        <v>363</v>
      </c>
      <c r="H73" s="498">
        <v>28600</v>
      </c>
      <c r="I73" s="498">
        <v>28600</v>
      </c>
      <c r="J73" s="498">
        <v>14490</v>
      </c>
      <c r="K73" s="499">
        <v>290</v>
      </c>
      <c r="L73" s="498">
        <v>28600</v>
      </c>
      <c r="M73" s="498">
        <v>28600</v>
      </c>
      <c r="N73" s="2474"/>
      <c r="O73" s="2366"/>
      <c r="P73" s="2472"/>
      <c r="Q73" s="2367"/>
      <c r="T73" s="702"/>
    </row>
    <row r="74" spans="1:20" ht="16.5" customHeight="1">
      <c r="A74" s="52"/>
      <c r="B74" s="53"/>
      <c r="C74" s="445"/>
      <c r="D74" s="368"/>
      <c r="E74" s="1867"/>
      <c r="F74" s="2469"/>
      <c r="G74" s="2475" t="s">
        <v>896</v>
      </c>
      <c r="H74" s="497">
        <v>204</v>
      </c>
      <c r="I74" s="497">
        <v>204</v>
      </c>
      <c r="J74" s="498">
        <v>156</v>
      </c>
      <c r="K74" s="499">
        <v>0</v>
      </c>
      <c r="L74" s="498">
        <v>0</v>
      </c>
      <c r="M74" s="498">
        <v>0</v>
      </c>
      <c r="N74" s="2474"/>
      <c r="O74" s="2366"/>
      <c r="P74" s="2472"/>
      <c r="Q74" s="2367"/>
      <c r="T74" s="702"/>
    </row>
    <row r="75" spans="1:20" ht="16.5" customHeight="1">
      <c r="A75" s="52"/>
      <c r="B75" s="53"/>
      <c r="C75" s="446"/>
      <c r="D75" s="368"/>
      <c r="E75" s="1867"/>
      <c r="F75" s="446"/>
      <c r="G75" s="1602" t="s">
        <v>62</v>
      </c>
      <c r="H75" s="1705">
        <v>74752</v>
      </c>
      <c r="I75" s="1705">
        <v>74752</v>
      </c>
      <c r="J75" s="1705">
        <v>39894</v>
      </c>
      <c r="K75" s="658">
        <v>2310</v>
      </c>
      <c r="L75" s="1705">
        <v>56662</v>
      </c>
      <c r="M75" s="1705">
        <v>56662</v>
      </c>
      <c r="N75" s="550"/>
      <c r="O75" s="551"/>
      <c r="P75" s="552"/>
      <c r="Q75" s="553"/>
      <c r="T75" s="702"/>
    </row>
    <row r="76" spans="1:20" ht="20.25" customHeight="1" thickBot="1">
      <c r="A76" s="66"/>
      <c r="B76" s="23"/>
      <c r="C76" s="321"/>
      <c r="D76" s="282"/>
      <c r="E76" s="2479"/>
      <c r="F76" s="2480"/>
      <c r="G76" s="2481" t="s">
        <v>13</v>
      </c>
      <c r="H76" s="2482">
        <v>256351</v>
      </c>
      <c r="I76" s="2482">
        <v>256351</v>
      </c>
      <c r="J76" s="2482">
        <v>146720</v>
      </c>
      <c r="K76" s="2482">
        <f>K75+K73+K72</f>
        <v>2600</v>
      </c>
      <c r="L76" s="2482">
        <f>L75+L73+L72</f>
        <v>238057</v>
      </c>
      <c r="M76" s="2482">
        <f>M75+M73+M72</f>
        <v>238057</v>
      </c>
      <c r="N76" s="640"/>
      <c r="O76" s="559"/>
      <c r="P76" s="560"/>
      <c r="Q76" s="561"/>
      <c r="T76" s="702"/>
    </row>
    <row r="77" spans="1:20" ht="18" customHeight="1" thickBot="1">
      <c r="A77" s="128" t="s">
        <v>14</v>
      </c>
      <c r="B77" s="97" t="s">
        <v>12</v>
      </c>
      <c r="C77" s="289" t="s">
        <v>15</v>
      </c>
      <c r="D77" s="290"/>
      <c r="E77" s="291"/>
      <c r="F77" s="291"/>
      <c r="G77" s="292"/>
      <c r="H77" s="127">
        <v>693614</v>
      </c>
      <c r="I77" s="127">
        <v>693614</v>
      </c>
      <c r="J77" s="2434">
        <v>428542</v>
      </c>
      <c r="K77" s="2435">
        <v>7063</v>
      </c>
      <c r="L77" s="2436">
        <v>633507</v>
      </c>
      <c r="M77" s="2436">
        <v>633507</v>
      </c>
      <c r="N77" s="98"/>
      <c r="O77" s="129"/>
      <c r="P77" s="129"/>
      <c r="Q77" s="553"/>
      <c r="T77" s="702"/>
    </row>
    <row r="78" spans="1:20" ht="18.75" customHeight="1" thickBot="1">
      <c r="A78" s="50" t="s">
        <v>14</v>
      </c>
      <c r="B78" s="51" t="s">
        <v>14</v>
      </c>
      <c r="C78" s="390" t="s">
        <v>930</v>
      </c>
      <c r="D78" s="390"/>
      <c r="E78" s="390"/>
      <c r="F78" s="390"/>
      <c r="G78" s="390"/>
      <c r="H78" s="390"/>
      <c r="I78" s="390"/>
      <c r="J78" s="390"/>
      <c r="K78" s="390"/>
      <c r="L78" s="390"/>
      <c r="M78" s="390"/>
      <c r="N78" s="390"/>
      <c r="O78" s="390"/>
      <c r="P78" s="390"/>
      <c r="Q78" s="391"/>
      <c r="T78" s="702"/>
    </row>
    <row r="79" spans="1:20" ht="48" customHeight="1">
      <c r="A79" s="21" t="s">
        <v>14</v>
      </c>
      <c r="B79" s="22" t="s">
        <v>14</v>
      </c>
      <c r="C79" s="320" t="s">
        <v>12</v>
      </c>
      <c r="D79" s="281" t="s">
        <v>931</v>
      </c>
      <c r="E79" s="2467" t="s">
        <v>932</v>
      </c>
      <c r="F79" s="2487" t="s">
        <v>115</v>
      </c>
      <c r="G79" s="1861" t="s">
        <v>116</v>
      </c>
      <c r="H79" s="2484">
        <v>172578</v>
      </c>
      <c r="I79" s="2484">
        <v>172578</v>
      </c>
      <c r="J79" s="2484">
        <v>111551</v>
      </c>
      <c r="K79" s="2485">
        <v>0</v>
      </c>
      <c r="L79" s="2484">
        <v>172578</v>
      </c>
      <c r="M79" s="2484">
        <v>172578</v>
      </c>
      <c r="N79" s="515" t="s">
        <v>926</v>
      </c>
      <c r="O79" s="82">
        <v>410</v>
      </c>
      <c r="P79" s="82">
        <v>410</v>
      </c>
      <c r="Q79" s="83">
        <v>410</v>
      </c>
      <c r="T79" s="702"/>
    </row>
    <row r="80" spans="1:20" ht="14.25" customHeight="1">
      <c r="A80" s="52"/>
      <c r="B80" s="53"/>
      <c r="C80" s="445"/>
      <c r="D80" s="368"/>
      <c r="E80" s="1867"/>
      <c r="F80" s="2488"/>
      <c r="G80" s="2486" t="s">
        <v>363</v>
      </c>
      <c r="H80" s="498">
        <v>48000</v>
      </c>
      <c r="I80" s="498">
        <v>48000</v>
      </c>
      <c r="J80" s="498">
        <v>0</v>
      </c>
      <c r="K80" s="499">
        <v>9000</v>
      </c>
      <c r="L80" s="498">
        <v>48000</v>
      </c>
      <c r="M80" s="498">
        <v>48000</v>
      </c>
      <c r="N80" s="2474"/>
      <c r="O80" s="2366"/>
      <c r="P80" s="2472"/>
      <c r="Q80" s="2367"/>
      <c r="T80" s="702"/>
    </row>
    <row r="81" spans="1:20" ht="14.25" customHeight="1">
      <c r="A81" s="52"/>
      <c r="B81" s="53"/>
      <c r="C81" s="445"/>
      <c r="D81" s="368"/>
      <c r="E81" s="1867"/>
      <c r="F81" s="2488"/>
      <c r="G81" s="2475" t="s">
        <v>896</v>
      </c>
      <c r="H81" s="497">
        <v>2554</v>
      </c>
      <c r="I81" s="497">
        <v>2554</v>
      </c>
      <c r="J81" s="497">
        <v>1950</v>
      </c>
      <c r="K81" s="497">
        <v>0</v>
      </c>
      <c r="L81" s="497">
        <v>0</v>
      </c>
      <c r="M81" s="497">
        <v>0</v>
      </c>
      <c r="N81" s="2474"/>
      <c r="O81" s="2366"/>
      <c r="P81" s="2472"/>
      <c r="Q81" s="2367"/>
      <c r="T81" s="702"/>
    </row>
    <row r="82" spans="1:20" ht="14.25" customHeight="1">
      <c r="A82" s="52"/>
      <c r="B82" s="53"/>
      <c r="C82" s="446"/>
      <c r="D82" s="368"/>
      <c r="E82" s="1867"/>
      <c r="F82" s="229"/>
      <c r="G82" s="1602" t="s">
        <v>62</v>
      </c>
      <c r="H82" s="1705">
        <v>681121</v>
      </c>
      <c r="I82" s="1705">
        <v>681121</v>
      </c>
      <c r="J82" s="1705">
        <v>451220</v>
      </c>
      <c r="K82" s="2420">
        <v>18200</v>
      </c>
      <c r="L82" s="1705">
        <v>610855</v>
      </c>
      <c r="M82" s="1705">
        <v>610855</v>
      </c>
      <c r="N82" s="550"/>
      <c r="O82" s="2476"/>
      <c r="P82" s="2477"/>
      <c r="Q82" s="2478"/>
      <c r="T82" s="702"/>
    </row>
    <row r="83" spans="1:20" ht="100.5" customHeight="1" thickBot="1">
      <c r="A83" s="66"/>
      <c r="B83" s="23"/>
      <c r="C83" s="321"/>
      <c r="D83" s="282"/>
      <c r="E83" s="2479"/>
      <c r="F83" s="215"/>
      <c r="G83" s="2489" t="s">
        <v>13</v>
      </c>
      <c r="H83" s="117">
        <v>904253</v>
      </c>
      <c r="I83" s="117">
        <v>904253</v>
      </c>
      <c r="J83" s="117">
        <v>564721</v>
      </c>
      <c r="K83" s="116">
        <f t="shared" ref="K83" si="0">K82+K80+K79</f>
        <v>27200</v>
      </c>
      <c r="L83" s="117">
        <v>831433</v>
      </c>
      <c r="M83" s="117">
        <v>831433</v>
      </c>
      <c r="N83" s="640"/>
      <c r="O83" s="2351"/>
      <c r="P83" s="2483"/>
      <c r="Q83" s="2352"/>
      <c r="T83" s="702"/>
    </row>
    <row r="84" spans="1:20" ht="39" customHeight="1">
      <c r="A84" s="21" t="s">
        <v>14</v>
      </c>
      <c r="B84" s="22" t="s">
        <v>14</v>
      </c>
      <c r="C84" s="445" t="s">
        <v>60</v>
      </c>
      <c r="D84" s="281" t="s">
        <v>933</v>
      </c>
      <c r="E84" s="2467" t="s">
        <v>90</v>
      </c>
      <c r="F84" s="2490" t="s">
        <v>115</v>
      </c>
      <c r="G84" s="2491" t="s">
        <v>116</v>
      </c>
      <c r="H84" s="58">
        <v>430647</v>
      </c>
      <c r="I84" s="59">
        <v>430647</v>
      </c>
      <c r="J84" s="212">
        <v>0</v>
      </c>
      <c r="K84" s="2492">
        <v>0</v>
      </c>
      <c r="L84" s="919">
        <v>490660</v>
      </c>
      <c r="M84" s="189">
        <v>564374</v>
      </c>
      <c r="N84" s="515" t="s">
        <v>926</v>
      </c>
      <c r="O84" s="82">
        <v>270</v>
      </c>
      <c r="P84" s="82">
        <v>300</v>
      </c>
      <c r="Q84" s="83">
        <v>330</v>
      </c>
      <c r="T84" s="702"/>
    </row>
    <row r="85" spans="1:20" ht="32.25" customHeight="1">
      <c r="A85" s="52"/>
      <c r="B85" s="53"/>
      <c r="C85" s="446"/>
      <c r="D85" s="368"/>
      <c r="E85" s="1867"/>
      <c r="F85" s="229"/>
      <c r="G85" s="1602" t="s">
        <v>62</v>
      </c>
      <c r="H85" s="1705">
        <v>657884</v>
      </c>
      <c r="I85" s="657">
        <v>657884</v>
      </c>
      <c r="J85" s="213">
        <v>0</v>
      </c>
      <c r="K85" s="2420">
        <v>0</v>
      </c>
      <c r="L85" s="110">
        <v>560000</v>
      </c>
      <c r="M85" s="111">
        <v>580000</v>
      </c>
      <c r="N85" s="550"/>
      <c r="O85" s="551"/>
      <c r="P85" s="552"/>
      <c r="Q85" s="553"/>
      <c r="T85" s="702"/>
    </row>
    <row r="86" spans="1:20" ht="56.25" customHeight="1" thickBot="1">
      <c r="A86" s="66"/>
      <c r="B86" s="53"/>
      <c r="C86" s="321"/>
      <c r="D86" s="368"/>
      <c r="E86" s="2479"/>
      <c r="F86" s="2493"/>
      <c r="G86" s="2481" t="s">
        <v>13</v>
      </c>
      <c r="H86" s="2494">
        <v>1088531</v>
      </c>
      <c r="I86" s="2494">
        <v>1088531</v>
      </c>
      <c r="J86" s="2494">
        <v>0</v>
      </c>
      <c r="K86" s="2494">
        <f t="shared" ref="K86" si="1">K85+K84</f>
        <v>0</v>
      </c>
      <c r="L86" s="2482">
        <v>1050660</v>
      </c>
      <c r="M86" s="2482">
        <v>1144374</v>
      </c>
      <c r="N86" s="2495"/>
      <c r="O86" s="551"/>
      <c r="P86" s="552"/>
      <c r="Q86" s="553"/>
      <c r="T86" s="702"/>
    </row>
    <row r="87" spans="1:20" ht="56.25" customHeight="1" thickBot="1">
      <c r="A87" s="2496" t="s">
        <v>14</v>
      </c>
      <c r="B87" s="2497" t="s">
        <v>14</v>
      </c>
      <c r="C87" s="2498" t="s">
        <v>64</v>
      </c>
      <c r="D87" s="2499" t="s">
        <v>934</v>
      </c>
      <c r="E87" s="720" t="s">
        <v>90</v>
      </c>
      <c r="F87" s="2500">
        <v>6</v>
      </c>
      <c r="G87" s="2481" t="s">
        <v>62</v>
      </c>
      <c r="H87" s="2501">
        <v>870</v>
      </c>
      <c r="I87" s="2501">
        <v>870</v>
      </c>
      <c r="J87" s="2502">
        <v>0</v>
      </c>
      <c r="K87" s="2502">
        <v>0</v>
      </c>
      <c r="L87" s="815">
        <v>0</v>
      </c>
      <c r="M87" s="2307">
        <v>0</v>
      </c>
      <c r="N87" s="2503" t="s">
        <v>935</v>
      </c>
      <c r="O87" s="2504"/>
      <c r="P87" s="2504"/>
      <c r="Q87" s="2504"/>
      <c r="T87" s="702"/>
    </row>
    <row r="88" spans="1:20" ht="12" customHeight="1" thickBot="1">
      <c r="A88" s="128" t="s">
        <v>14</v>
      </c>
      <c r="B88" s="23" t="s">
        <v>14</v>
      </c>
      <c r="C88" s="289" t="s">
        <v>15</v>
      </c>
      <c r="D88" s="291"/>
      <c r="E88" s="291"/>
      <c r="F88" s="291"/>
      <c r="G88" s="2505"/>
      <c r="H88" s="564">
        <v>1993654</v>
      </c>
      <c r="I88" s="127">
        <v>1993654</v>
      </c>
      <c r="J88" s="2506">
        <v>564721</v>
      </c>
      <c r="K88" s="2507">
        <v>27200</v>
      </c>
      <c r="L88" s="2508">
        <v>1882093</v>
      </c>
      <c r="M88" s="564">
        <v>1975807</v>
      </c>
      <c r="N88" s="731"/>
      <c r="O88" s="76"/>
      <c r="P88" s="76"/>
      <c r="Q88" s="553"/>
      <c r="T88" s="702"/>
    </row>
    <row r="89" spans="1:20" ht="15.75" customHeight="1" thickBot="1">
      <c r="A89" s="50" t="s">
        <v>14</v>
      </c>
      <c r="B89" s="312" t="s">
        <v>16</v>
      </c>
      <c r="C89" s="313"/>
      <c r="D89" s="313"/>
      <c r="E89" s="313"/>
      <c r="F89" s="313"/>
      <c r="G89" s="313"/>
      <c r="H89" s="565">
        <v>2687268</v>
      </c>
      <c r="I89" s="565">
        <v>2687268</v>
      </c>
      <c r="J89" s="859">
        <v>993263</v>
      </c>
      <c r="K89" s="860">
        <v>34263</v>
      </c>
      <c r="L89" s="565">
        <v>2515600</v>
      </c>
      <c r="M89" s="2466">
        <v>2609314</v>
      </c>
      <c r="N89" s="79"/>
      <c r="O89" s="80"/>
      <c r="P89" s="80"/>
      <c r="Q89" s="81"/>
      <c r="T89" s="702"/>
    </row>
    <row r="90" spans="1:20" ht="15.75" customHeight="1" thickBot="1">
      <c r="A90" s="49" t="s">
        <v>59</v>
      </c>
      <c r="B90" s="388" t="s">
        <v>936</v>
      </c>
      <c r="C90" s="388"/>
      <c r="D90" s="388"/>
      <c r="E90" s="388"/>
      <c r="F90" s="388"/>
      <c r="G90" s="388"/>
      <c r="H90" s="2509"/>
      <c r="I90" s="388"/>
      <c r="J90" s="388"/>
      <c r="K90" s="388"/>
      <c r="L90" s="388"/>
      <c r="M90" s="388"/>
      <c r="N90" s="388"/>
      <c r="O90" s="388"/>
      <c r="P90" s="388"/>
      <c r="Q90" s="389"/>
      <c r="T90" s="702"/>
    </row>
    <row r="91" spans="1:20" ht="32.25" customHeight="1" thickBot="1">
      <c r="A91" s="50" t="s">
        <v>59</v>
      </c>
      <c r="B91" s="51" t="s">
        <v>12</v>
      </c>
      <c r="C91" s="390" t="s">
        <v>937</v>
      </c>
      <c r="D91" s="390"/>
      <c r="E91" s="390"/>
      <c r="F91" s="390"/>
      <c r="G91" s="390"/>
      <c r="H91" s="390"/>
      <c r="I91" s="390"/>
      <c r="J91" s="390"/>
      <c r="K91" s="390"/>
      <c r="L91" s="390"/>
      <c r="M91" s="390"/>
      <c r="N91" s="390"/>
      <c r="O91" s="390"/>
      <c r="P91" s="390"/>
      <c r="Q91" s="391"/>
      <c r="T91" s="702"/>
    </row>
    <row r="92" spans="1:20" ht="13.5" customHeight="1" thickBot="1">
      <c r="A92" s="21" t="s">
        <v>59</v>
      </c>
      <c r="B92" s="22" t="s">
        <v>12</v>
      </c>
      <c r="C92" s="320" t="s">
        <v>12</v>
      </c>
      <c r="D92" s="281" t="s">
        <v>938</v>
      </c>
      <c r="E92" s="2467" t="s">
        <v>90</v>
      </c>
      <c r="F92" s="2510" t="s">
        <v>939</v>
      </c>
      <c r="G92" s="2511" t="s">
        <v>161</v>
      </c>
      <c r="H92" s="2512">
        <v>50891.16</v>
      </c>
      <c r="I92" s="2427">
        <v>50891.16</v>
      </c>
      <c r="J92" s="101">
        <v>0</v>
      </c>
      <c r="K92" s="102">
        <v>0</v>
      </c>
      <c r="L92" s="2512">
        <v>50891.16</v>
      </c>
      <c r="M92" s="2512">
        <v>50891.16</v>
      </c>
      <c r="N92" s="2513" t="s">
        <v>940</v>
      </c>
      <c r="O92" s="82">
        <v>10</v>
      </c>
      <c r="P92" s="2514">
        <v>10</v>
      </c>
      <c r="Q92" s="2515">
        <v>10</v>
      </c>
      <c r="T92" s="702"/>
    </row>
    <row r="93" spans="1:20" ht="12.75" customHeight="1">
      <c r="A93" s="52"/>
      <c r="B93" s="53"/>
      <c r="C93" s="446"/>
      <c r="D93" s="368"/>
      <c r="E93" s="1867"/>
      <c r="F93" s="446"/>
      <c r="G93" s="99" t="s">
        <v>62</v>
      </c>
      <c r="H93" s="1705">
        <v>35654</v>
      </c>
      <c r="I93" s="657">
        <v>35654</v>
      </c>
      <c r="J93" s="108">
        <v>0</v>
      </c>
      <c r="K93" s="109">
        <v>15060</v>
      </c>
      <c r="L93" s="1705">
        <v>21654</v>
      </c>
      <c r="M93" s="657">
        <v>21654</v>
      </c>
      <c r="N93" s="2516"/>
      <c r="O93" s="2476"/>
      <c r="P93" s="2477"/>
      <c r="Q93" s="2478"/>
      <c r="T93" s="702"/>
    </row>
    <row r="94" spans="1:20" ht="21.75" customHeight="1" thickBot="1">
      <c r="A94" s="66"/>
      <c r="B94" s="23"/>
      <c r="C94" s="321"/>
      <c r="D94" s="282"/>
      <c r="E94" s="2479"/>
      <c r="F94" s="2480"/>
      <c r="G94" s="2481" t="s">
        <v>13</v>
      </c>
      <c r="H94" s="2517">
        <f t="shared" ref="H94:M94" si="2">H93+H92</f>
        <v>86545.16</v>
      </c>
      <c r="I94" s="2517">
        <f t="shared" si="2"/>
        <v>86545.16</v>
      </c>
      <c r="J94" s="2482">
        <f t="shared" si="2"/>
        <v>0</v>
      </c>
      <c r="K94" s="2482">
        <f t="shared" si="2"/>
        <v>15060</v>
      </c>
      <c r="L94" s="2517">
        <f t="shared" si="2"/>
        <v>72545.16</v>
      </c>
      <c r="M94" s="2517">
        <f t="shared" si="2"/>
        <v>72545.16</v>
      </c>
      <c r="N94" s="2518"/>
      <c r="O94" s="2351"/>
      <c r="P94" s="2483"/>
      <c r="Q94" s="2352"/>
      <c r="T94" s="702"/>
    </row>
    <row r="95" spans="1:20" ht="18.75" customHeight="1">
      <c r="A95" s="21" t="s">
        <v>59</v>
      </c>
      <c r="B95" s="22" t="s">
        <v>12</v>
      </c>
      <c r="C95" s="320" t="s">
        <v>14</v>
      </c>
      <c r="D95" s="281" t="s">
        <v>941</v>
      </c>
      <c r="E95" s="2467" t="s">
        <v>90</v>
      </c>
      <c r="F95" s="2510" t="s">
        <v>892</v>
      </c>
      <c r="G95" s="99" t="s">
        <v>62</v>
      </c>
      <c r="H95" s="58">
        <v>15206</v>
      </c>
      <c r="I95" s="59">
        <v>15206</v>
      </c>
      <c r="J95" s="101">
        <v>0</v>
      </c>
      <c r="K95" s="102">
        <v>0</v>
      </c>
      <c r="L95" s="58">
        <v>15206</v>
      </c>
      <c r="M95" s="59">
        <v>15206</v>
      </c>
      <c r="N95" s="2353" t="s">
        <v>942</v>
      </c>
      <c r="O95" s="82">
        <v>18</v>
      </c>
      <c r="P95" s="82">
        <v>18</v>
      </c>
      <c r="Q95" s="83">
        <v>18</v>
      </c>
      <c r="T95" s="702"/>
    </row>
    <row r="96" spans="1:20" ht="32.25" customHeight="1">
      <c r="A96" s="52"/>
      <c r="B96" s="53"/>
      <c r="C96" s="445"/>
      <c r="D96" s="368"/>
      <c r="E96" s="1867"/>
      <c r="F96" s="2519"/>
      <c r="G96" s="2511" t="s">
        <v>161</v>
      </c>
      <c r="H96" s="497">
        <v>152055</v>
      </c>
      <c r="I96" s="2416">
        <v>152055</v>
      </c>
      <c r="J96" s="2520">
        <v>0</v>
      </c>
      <c r="K96" s="2520">
        <v>0</v>
      </c>
      <c r="L96" s="497">
        <v>152055</v>
      </c>
      <c r="M96" s="2416">
        <v>152055</v>
      </c>
      <c r="N96" s="2521"/>
      <c r="O96" s="468"/>
      <c r="P96" s="1392"/>
      <c r="Q96" s="469"/>
      <c r="T96" s="702"/>
    </row>
    <row r="97" spans="1:39" ht="15.75" customHeight="1">
      <c r="A97" s="52"/>
      <c r="B97" s="53"/>
      <c r="C97" s="446"/>
      <c r="D97" s="368"/>
      <c r="E97" s="1867"/>
      <c r="F97" s="446"/>
      <c r="G97" s="2511" t="s">
        <v>161</v>
      </c>
      <c r="H97" s="497">
        <v>8363</v>
      </c>
      <c r="I97" s="2416">
        <v>8363</v>
      </c>
      <c r="J97" s="2416">
        <v>6385</v>
      </c>
      <c r="K97" s="2520">
        <v>0</v>
      </c>
      <c r="L97" s="497">
        <v>8363</v>
      </c>
      <c r="M97" s="2416">
        <v>8363</v>
      </c>
      <c r="N97" s="2522"/>
      <c r="O97" s="551"/>
      <c r="P97" s="552"/>
      <c r="Q97" s="553"/>
      <c r="T97" s="702"/>
    </row>
    <row r="98" spans="1:39" ht="12" customHeight="1" thickBot="1">
      <c r="A98" s="66"/>
      <c r="B98" s="23"/>
      <c r="C98" s="321"/>
      <c r="D98" s="282"/>
      <c r="E98" s="2479"/>
      <c r="F98" s="2480"/>
      <c r="G98" s="2481" t="s">
        <v>13</v>
      </c>
      <c r="H98" s="2482">
        <v>175624</v>
      </c>
      <c r="I98" s="815">
        <v>175624</v>
      </c>
      <c r="J98" s="815">
        <v>6385</v>
      </c>
      <c r="K98" s="815">
        <f>K95</f>
        <v>0</v>
      </c>
      <c r="L98" s="2482">
        <v>175624</v>
      </c>
      <c r="M98" s="815">
        <v>175624</v>
      </c>
      <c r="N98" s="640"/>
      <c r="O98" s="559"/>
      <c r="P98" s="560"/>
      <c r="Q98" s="561"/>
      <c r="T98" s="702"/>
    </row>
    <row r="99" spans="1:39" ht="14.25" customHeight="1" thickBot="1">
      <c r="A99" s="24" t="s">
        <v>59</v>
      </c>
      <c r="B99" s="73" t="s">
        <v>12</v>
      </c>
      <c r="C99" s="310" t="s">
        <v>15</v>
      </c>
      <c r="D99" s="311"/>
      <c r="E99" s="311"/>
      <c r="F99" s="311"/>
      <c r="G99" s="311"/>
      <c r="H99" s="2523">
        <v>262169.15999999997</v>
      </c>
      <c r="I99" s="2523">
        <v>262169.15999999997</v>
      </c>
      <c r="J99" s="823">
        <v>6385</v>
      </c>
      <c r="K99" s="2524">
        <v>15060</v>
      </c>
      <c r="L99" s="2523">
        <v>248169.16</v>
      </c>
      <c r="M99" s="2523">
        <v>248169.16</v>
      </c>
      <c r="N99" s="75"/>
      <c r="O99" s="76"/>
      <c r="P99" s="76"/>
      <c r="Q99" s="77"/>
    </row>
    <row r="100" spans="1:39" ht="14.25" customHeight="1" thickBot="1">
      <c r="A100" s="50" t="s">
        <v>59</v>
      </c>
      <c r="B100" s="312" t="s">
        <v>16</v>
      </c>
      <c r="C100" s="313"/>
      <c r="D100" s="313"/>
      <c r="E100" s="313"/>
      <c r="F100" s="313"/>
      <c r="G100" s="313"/>
      <c r="H100" s="2523">
        <v>262169.15999999997</v>
      </c>
      <c r="I100" s="2465">
        <v>262169.15999999997</v>
      </c>
      <c r="J100" s="859">
        <v>6385</v>
      </c>
      <c r="K100" s="2525">
        <v>15060</v>
      </c>
      <c r="L100" s="2465">
        <v>248169.16</v>
      </c>
      <c r="M100" s="2465">
        <v>248169.16</v>
      </c>
      <c r="N100" s="79"/>
      <c r="O100" s="80"/>
      <c r="P100" s="80"/>
      <c r="Q100" s="81"/>
    </row>
    <row r="101" spans="1:39" ht="14.25" customHeight="1" thickBot="1">
      <c r="A101" s="175" t="s">
        <v>12</v>
      </c>
      <c r="B101" s="304" t="s">
        <v>17</v>
      </c>
      <c r="C101" s="304"/>
      <c r="D101" s="304"/>
      <c r="E101" s="304"/>
      <c r="F101" s="304"/>
      <c r="G101" s="304"/>
      <c r="H101" s="2526">
        <v>21481127.440000001</v>
      </c>
      <c r="I101" s="2526">
        <v>21481127.440000001</v>
      </c>
      <c r="J101" s="2527">
        <v>1116658</v>
      </c>
      <c r="K101" s="2528">
        <v>49323</v>
      </c>
      <c r="L101" s="2529">
        <v>21321824.16</v>
      </c>
      <c r="M101" s="2530">
        <v>21359014.16</v>
      </c>
      <c r="N101" s="314"/>
      <c r="O101" s="315"/>
      <c r="P101" s="315"/>
      <c r="Q101" s="316"/>
    </row>
    <row r="102" spans="1:39" s="26" customFormat="1" ht="15.75" customHeight="1">
      <c r="A102" s="201"/>
      <c r="B102" s="202"/>
      <c r="C102" s="202"/>
      <c r="D102" s="202"/>
      <c r="E102" s="202"/>
      <c r="N102" s="868"/>
      <c r="O102" s="868"/>
      <c r="P102" s="868"/>
      <c r="Q102" s="868"/>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s="26" customFormat="1" ht="15.75" customHeight="1">
      <c r="A103" s="201"/>
      <c r="B103" s="202"/>
      <c r="C103" s="202"/>
      <c r="D103" s="202"/>
      <c r="E103" s="202"/>
      <c r="F103" s="258"/>
      <c r="G103" s="259"/>
      <c r="H103" s="259"/>
      <c r="I103" s="259"/>
      <c r="J103" s="259"/>
      <c r="K103" s="259"/>
      <c r="L103" s="259"/>
      <c r="M103" s="259"/>
      <c r="N103" s="868"/>
      <c r="O103" s="868"/>
      <c r="P103" s="868"/>
      <c r="Q103" s="868"/>
      <c r="R103" s="25"/>
      <c r="S103" s="25"/>
      <c r="T103" s="25"/>
      <c r="U103" s="25"/>
      <c r="V103" s="25"/>
      <c r="W103" s="25"/>
      <c r="X103" s="25"/>
      <c r="Y103" s="25"/>
      <c r="Z103" s="25"/>
      <c r="AA103" s="25"/>
      <c r="AB103" s="25"/>
      <c r="AC103" s="25"/>
      <c r="AD103" s="25"/>
      <c r="AE103" s="25"/>
      <c r="AF103" s="25"/>
      <c r="AG103" s="25"/>
      <c r="AH103" s="25"/>
      <c r="AI103" s="25"/>
      <c r="AJ103" s="25"/>
      <c r="AK103" s="25"/>
      <c r="AL103" s="25"/>
      <c r="AM103" s="25"/>
    </row>
    <row r="104" spans="1:39" ht="15.75" customHeight="1" thickBot="1">
      <c r="C104" s="575"/>
      <c r="D104" s="576"/>
      <c r="E104" s="577"/>
      <c r="F104" s="2531" t="s">
        <v>18</v>
      </c>
      <c r="G104" s="2532"/>
      <c r="H104" s="2532"/>
      <c r="I104" s="2532"/>
      <c r="J104" s="2532"/>
      <c r="K104" s="2532"/>
      <c r="L104" s="2532"/>
      <c r="M104" s="2532"/>
    </row>
    <row r="105" spans="1:39" ht="38.25" customHeight="1" thickBot="1">
      <c r="C105" s="301" t="s">
        <v>19</v>
      </c>
      <c r="D105" s="302"/>
      <c r="E105" s="302"/>
      <c r="F105" s="302"/>
      <c r="G105" s="303"/>
      <c r="H105" s="334" t="s">
        <v>943</v>
      </c>
      <c r="I105" s="335"/>
      <c r="J105" s="335"/>
      <c r="K105" s="336"/>
      <c r="L105" s="5"/>
      <c r="M105" s="5"/>
    </row>
    <row r="106" spans="1:39" ht="14.1" customHeight="1" thickBot="1">
      <c r="C106" s="295" t="s">
        <v>20</v>
      </c>
      <c r="D106" s="296"/>
      <c r="E106" s="296"/>
      <c r="F106" s="296"/>
      <c r="G106" s="297"/>
      <c r="H106" s="2533">
        <v>21481127.440000001</v>
      </c>
      <c r="I106" s="2534"/>
      <c r="J106" s="2534"/>
      <c r="K106" s="2535"/>
      <c r="L106" s="5"/>
      <c r="M106" s="5"/>
    </row>
    <row r="107" spans="1:39" ht="14.1" customHeight="1">
      <c r="C107" s="331" t="s">
        <v>151</v>
      </c>
      <c r="D107" s="332"/>
      <c r="E107" s="332"/>
      <c r="F107" s="332"/>
      <c r="G107" s="333"/>
      <c r="H107" s="2536">
        <v>8296413</v>
      </c>
      <c r="I107" s="2536"/>
      <c r="J107" s="2536"/>
      <c r="K107" s="2537"/>
      <c r="L107" s="5"/>
      <c r="M107" s="5"/>
    </row>
    <row r="108" spans="1:39" ht="16.5" customHeight="1">
      <c r="C108" s="342" t="s">
        <v>944</v>
      </c>
      <c r="D108" s="343"/>
      <c r="E108" s="343"/>
      <c r="F108" s="343"/>
      <c r="G108" s="344"/>
      <c r="H108" s="2538">
        <v>135317</v>
      </c>
      <c r="I108" s="2538"/>
      <c r="J108" s="2538"/>
      <c r="K108" s="2539"/>
      <c r="L108" s="5"/>
      <c r="M108" s="5"/>
    </row>
    <row r="109" spans="1:39" ht="14.1" customHeight="1">
      <c r="C109" s="328" t="s">
        <v>196</v>
      </c>
      <c r="D109" s="329"/>
      <c r="E109" s="329"/>
      <c r="F109" s="329"/>
      <c r="G109" s="330"/>
      <c r="H109" s="2538">
        <v>118133</v>
      </c>
      <c r="I109" s="2538"/>
      <c r="J109" s="2538"/>
      <c r="K109" s="2539"/>
      <c r="L109" s="5"/>
      <c r="M109" s="5"/>
    </row>
    <row r="110" spans="1:39" ht="13.5" customHeight="1">
      <c r="C110" s="349" t="s">
        <v>153</v>
      </c>
      <c r="D110" s="350"/>
      <c r="E110" s="350"/>
      <c r="F110" s="350"/>
      <c r="G110" s="2540"/>
      <c r="H110" s="2538">
        <v>1981365</v>
      </c>
      <c r="I110" s="2538"/>
      <c r="J110" s="2538"/>
      <c r="K110" s="2539"/>
      <c r="L110" s="5"/>
      <c r="M110" s="5"/>
    </row>
    <row r="111" spans="1:39" ht="13.5" customHeight="1">
      <c r="C111" s="349" t="s">
        <v>945</v>
      </c>
      <c r="D111" s="350"/>
      <c r="E111" s="350"/>
      <c r="F111" s="350"/>
      <c r="G111" s="2540"/>
      <c r="H111" s="2538">
        <v>89523.14</v>
      </c>
      <c r="I111" s="2538"/>
      <c r="J111" s="2538"/>
      <c r="K111" s="2539"/>
      <c r="L111" s="5"/>
      <c r="M111" s="5"/>
    </row>
    <row r="112" spans="1:39" ht="12.75" customHeight="1" thickBot="1">
      <c r="C112" s="2541" t="s">
        <v>946</v>
      </c>
      <c r="D112" s="2542"/>
      <c r="E112" s="2542"/>
      <c r="F112" s="2542"/>
      <c r="G112" s="2543"/>
      <c r="H112" s="2538">
        <v>10860376.300000001</v>
      </c>
      <c r="I112" s="2538"/>
      <c r="J112" s="2538"/>
      <c r="K112" s="2539"/>
      <c r="L112" s="5"/>
      <c r="M112" s="5"/>
    </row>
    <row r="113" spans="3:20" ht="14.1" customHeight="1" thickBot="1">
      <c r="C113" s="295" t="s">
        <v>21</v>
      </c>
      <c r="D113" s="296"/>
      <c r="E113" s="296"/>
      <c r="F113" s="296"/>
      <c r="G113" s="297"/>
      <c r="H113" s="2544">
        <f>H114+H115+H116+H117+H118</f>
        <v>0</v>
      </c>
      <c r="I113" s="2545"/>
      <c r="J113" s="2545"/>
      <c r="K113" s="2546"/>
      <c r="L113" s="5"/>
      <c r="M113" s="5"/>
    </row>
    <row r="114" spans="3:20" ht="14.1" customHeight="1">
      <c r="C114" s="331" t="s">
        <v>155</v>
      </c>
      <c r="D114" s="332"/>
      <c r="E114" s="332"/>
      <c r="F114" s="332"/>
      <c r="G114" s="333"/>
      <c r="H114" s="2547">
        <v>0</v>
      </c>
      <c r="I114" s="2547"/>
      <c r="J114" s="2547"/>
      <c r="K114" s="2548"/>
      <c r="L114" s="5"/>
      <c r="M114" s="5"/>
    </row>
    <row r="115" spans="3:20" ht="14.1" customHeight="1">
      <c r="C115" s="406" t="s">
        <v>156</v>
      </c>
      <c r="D115" s="407"/>
      <c r="E115" s="407"/>
      <c r="F115" s="407"/>
      <c r="G115" s="408"/>
      <c r="H115" s="2549">
        <v>0</v>
      </c>
      <c r="I115" s="2549"/>
      <c r="J115" s="2549"/>
      <c r="K115" s="2550"/>
      <c r="L115" s="5"/>
      <c r="M115" s="5"/>
    </row>
    <row r="116" spans="3:20" ht="14.1" customHeight="1">
      <c r="C116" s="337" t="s">
        <v>157</v>
      </c>
      <c r="D116" s="338"/>
      <c r="E116" s="338"/>
      <c r="F116" s="338"/>
      <c r="G116" s="339"/>
      <c r="H116" s="2549">
        <v>0</v>
      </c>
      <c r="I116" s="2549"/>
      <c r="J116" s="2549"/>
      <c r="K116" s="2550"/>
      <c r="L116" s="5"/>
      <c r="M116" s="5"/>
    </row>
    <row r="117" spans="3:20" ht="14.1" customHeight="1">
      <c r="C117" s="355" t="s">
        <v>158</v>
      </c>
      <c r="D117" s="356"/>
      <c r="E117" s="356"/>
      <c r="F117" s="356"/>
      <c r="G117" s="357"/>
      <c r="H117" s="2549">
        <v>0</v>
      </c>
      <c r="I117" s="2549"/>
      <c r="J117" s="2549"/>
      <c r="K117" s="2550"/>
      <c r="L117" s="5"/>
      <c r="M117" s="5"/>
    </row>
    <row r="118" spans="3:20" ht="14.1" customHeight="1" thickBot="1">
      <c r="C118" s="328" t="s">
        <v>159</v>
      </c>
      <c r="D118" s="329"/>
      <c r="E118" s="329"/>
      <c r="F118" s="329"/>
      <c r="G118" s="330"/>
      <c r="H118" s="2549">
        <v>0</v>
      </c>
      <c r="I118" s="2549"/>
      <c r="J118" s="2549"/>
      <c r="K118" s="2550"/>
      <c r="L118" s="5"/>
      <c r="M118" s="5"/>
    </row>
    <row r="119" spans="3:20" ht="14.1" customHeight="1" thickBot="1">
      <c r="C119" s="323" t="s">
        <v>22</v>
      </c>
      <c r="D119" s="324"/>
      <c r="E119" s="324"/>
      <c r="F119" s="324"/>
      <c r="G119" s="325"/>
      <c r="H119" s="2551">
        <f>H113+H106</f>
        <v>21481127.440000001</v>
      </c>
      <c r="I119" s="2551"/>
      <c r="J119" s="2551"/>
      <c r="K119" s="2552"/>
    </row>
    <row r="123" spans="3:20" ht="15.75">
      <c r="E123" s="27"/>
    </row>
    <row r="125" spans="3:20" ht="12.75">
      <c r="D125" s="6"/>
      <c r="E125" s="6"/>
      <c r="F125" s="6"/>
      <c r="G125" s="6"/>
      <c r="H125" s="6"/>
      <c r="I125" s="6"/>
      <c r="J125" s="6"/>
      <c r="K125" s="6"/>
      <c r="L125" s="6"/>
      <c r="M125" s="6"/>
      <c r="N125" s="6"/>
      <c r="O125" s="6"/>
      <c r="P125" s="6"/>
      <c r="Q125" s="6"/>
      <c r="R125" s="6"/>
      <c r="S125" s="6"/>
      <c r="T125" s="6"/>
    </row>
    <row r="127" spans="3:20" ht="15.75">
      <c r="E127" s="27"/>
    </row>
  </sheetData>
  <mergeCells count="196">
    <mergeCell ref="C118:G118"/>
    <mergeCell ref="H118:K118"/>
    <mergeCell ref="C119:G119"/>
    <mergeCell ref="H119:K119"/>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106:G106"/>
    <mergeCell ref="H106:K106"/>
    <mergeCell ref="C107:G107"/>
    <mergeCell ref="H107:K107"/>
    <mergeCell ref="C108:G108"/>
    <mergeCell ref="H108:K108"/>
    <mergeCell ref="C99:G99"/>
    <mergeCell ref="B100:G100"/>
    <mergeCell ref="B101:G101"/>
    <mergeCell ref="N101:Q101"/>
    <mergeCell ref="F104:M104"/>
    <mergeCell ref="C105:G105"/>
    <mergeCell ref="H105:K105"/>
    <mergeCell ref="C95:C98"/>
    <mergeCell ref="D95:D98"/>
    <mergeCell ref="E95:E98"/>
    <mergeCell ref="F95:F98"/>
    <mergeCell ref="N95:N96"/>
    <mergeCell ref="N97:N98"/>
    <mergeCell ref="C88:G88"/>
    <mergeCell ref="B89:G89"/>
    <mergeCell ref="B90:Q90"/>
    <mergeCell ref="C91:Q91"/>
    <mergeCell ref="C92:C94"/>
    <mergeCell ref="D92:D94"/>
    <mergeCell ref="E92:E94"/>
    <mergeCell ref="F92:F94"/>
    <mergeCell ref="N92:N94"/>
    <mergeCell ref="C78:Q78"/>
    <mergeCell ref="C79:C83"/>
    <mergeCell ref="D79:D83"/>
    <mergeCell ref="E79:E83"/>
    <mergeCell ref="N82:N83"/>
    <mergeCell ref="C84:C86"/>
    <mergeCell ref="D84:D86"/>
    <mergeCell ref="E84:E86"/>
    <mergeCell ref="N85:N86"/>
    <mergeCell ref="C72:C76"/>
    <mergeCell ref="D72:D76"/>
    <mergeCell ref="E72:E76"/>
    <mergeCell ref="F72:F76"/>
    <mergeCell ref="N75:N76"/>
    <mergeCell ref="C77:G77"/>
    <mergeCell ref="N59:N61"/>
    <mergeCell ref="C62:G62"/>
    <mergeCell ref="B63:G63"/>
    <mergeCell ref="B64:Q64"/>
    <mergeCell ref="C65:Q65"/>
    <mergeCell ref="C66:C71"/>
    <mergeCell ref="D66:D71"/>
    <mergeCell ref="E66:E71"/>
    <mergeCell ref="F66:F71"/>
    <mergeCell ref="N70:N71"/>
    <mergeCell ref="A59:A61"/>
    <mergeCell ref="B59:B61"/>
    <mergeCell ref="C59:C61"/>
    <mergeCell ref="D59:D61"/>
    <mergeCell ref="E59:E61"/>
    <mergeCell ref="F59:F61"/>
    <mergeCell ref="N52:N53"/>
    <mergeCell ref="C54:G54"/>
    <mergeCell ref="C55:Q55"/>
    <mergeCell ref="A56:A58"/>
    <mergeCell ref="B56:B58"/>
    <mergeCell ref="C56:C58"/>
    <mergeCell ref="D56:D58"/>
    <mergeCell ref="E56:E58"/>
    <mergeCell ref="F56:F58"/>
    <mergeCell ref="N56:N58"/>
    <mergeCell ref="A52:A53"/>
    <mergeCell ref="B52:B53"/>
    <mergeCell ref="C52:C53"/>
    <mergeCell ref="D52:D53"/>
    <mergeCell ref="E52:E53"/>
    <mergeCell ref="F52:F53"/>
    <mergeCell ref="C48:G48"/>
    <mergeCell ref="C49:Q49"/>
    <mergeCell ref="A50:A51"/>
    <mergeCell ref="B50:B51"/>
    <mergeCell ref="C50:C51"/>
    <mergeCell ref="D50:D51"/>
    <mergeCell ref="E50:E51"/>
    <mergeCell ref="F50:F51"/>
    <mergeCell ref="N50:N51"/>
    <mergeCell ref="F41:F43"/>
    <mergeCell ref="N41:N43"/>
    <mergeCell ref="C44:G44"/>
    <mergeCell ref="C45:Q45"/>
    <mergeCell ref="A46:A47"/>
    <mergeCell ref="B46:B47"/>
    <mergeCell ref="D46:D47"/>
    <mergeCell ref="E46:E47"/>
    <mergeCell ref="F46:F47"/>
    <mergeCell ref="N46:N47"/>
    <mergeCell ref="N37:N38"/>
    <mergeCell ref="D39:D40"/>
    <mergeCell ref="E39:E40"/>
    <mergeCell ref="F39:F40"/>
    <mergeCell ref="N39:N40"/>
    <mergeCell ref="A41:A43"/>
    <mergeCell ref="B41:B43"/>
    <mergeCell ref="C41:C43"/>
    <mergeCell ref="D41:D43"/>
    <mergeCell ref="E41:E43"/>
    <mergeCell ref="A37:A38"/>
    <mergeCell ref="B37:B38"/>
    <mergeCell ref="C37:C38"/>
    <mergeCell ref="D37:D38"/>
    <mergeCell ref="E37:E38"/>
    <mergeCell ref="F37:F38"/>
    <mergeCell ref="C31:G31"/>
    <mergeCell ref="C32:Q32"/>
    <mergeCell ref="A33:A36"/>
    <mergeCell ref="B33:B36"/>
    <mergeCell ref="C33:C36"/>
    <mergeCell ref="D33:D36"/>
    <mergeCell ref="E33:E36"/>
    <mergeCell ref="F33:F36"/>
    <mergeCell ref="N33:N36"/>
    <mergeCell ref="C25:C26"/>
    <mergeCell ref="D25:D26"/>
    <mergeCell ref="E25:E26"/>
    <mergeCell ref="F25:F26"/>
    <mergeCell ref="N25:N26"/>
    <mergeCell ref="C27:C28"/>
    <mergeCell ref="D27:D28"/>
    <mergeCell ref="E27:E28"/>
    <mergeCell ref="F27:F28"/>
    <mergeCell ref="N27:N28"/>
    <mergeCell ref="C19:C21"/>
    <mergeCell ref="D19:D21"/>
    <mergeCell ref="E19:E21"/>
    <mergeCell ref="F19:F21"/>
    <mergeCell ref="N19:N21"/>
    <mergeCell ref="C22:C24"/>
    <mergeCell ref="D22:D24"/>
    <mergeCell ref="E22:E24"/>
    <mergeCell ref="F22:F24"/>
    <mergeCell ref="N22:N24"/>
    <mergeCell ref="D13:D15"/>
    <mergeCell ref="E13:E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AM66"/>
  <sheetViews>
    <sheetView tabSelected="1" workbookViewId="0">
      <selection activeCell="D1" sqref="D1"/>
    </sheetView>
  </sheetViews>
  <sheetFormatPr defaultRowHeight="11.25"/>
  <cols>
    <col min="1" max="1" width="2.7109375" style="1" customWidth="1"/>
    <col min="2" max="3" width="2.5703125" style="1" customWidth="1"/>
    <col min="4" max="4" width="21.140625" style="1" customWidth="1"/>
    <col min="5" max="5" width="7.85546875" style="2" customWidth="1"/>
    <col min="6" max="6" width="4.42578125" style="1" customWidth="1"/>
    <col min="7" max="7" width="6.42578125" style="3" customWidth="1"/>
    <col min="8" max="8" width="7.5703125" style="1" customWidth="1"/>
    <col min="9" max="9" width="8.28515625" style="1" customWidth="1"/>
    <col min="10" max="10" width="7.7109375" style="1" customWidth="1"/>
    <col min="11" max="11" width="6.5703125" style="1" customWidth="1"/>
    <col min="12" max="12" width="7.7109375" style="1" customWidth="1"/>
    <col min="13" max="13" width="7.140625" style="1" customWidth="1"/>
    <col min="14" max="14" width="22" style="1" customWidth="1"/>
    <col min="15" max="15" width="5.85546875" style="4" customWidth="1"/>
    <col min="16" max="17" width="5.85546875" style="1" customWidth="1"/>
    <col min="18" max="256" width="9.140625" style="5"/>
    <col min="257" max="257" width="2.7109375" style="5" customWidth="1"/>
    <col min="258" max="259" width="2.5703125" style="5" customWidth="1"/>
    <col min="260" max="260" width="21.140625" style="5" customWidth="1"/>
    <col min="261" max="261" width="7.85546875" style="5" customWidth="1"/>
    <col min="262" max="262" width="4.42578125" style="5" customWidth="1"/>
    <col min="263" max="263" width="6.42578125" style="5" customWidth="1"/>
    <col min="264" max="264" width="7.5703125" style="5" customWidth="1"/>
    <col min="265" max="265" width="8.28515625" style="5" customWidth="1"/>
    <col min="266" max="266" width="7.7109375" style="5" customWidth="1"/>
    <col min="267" max="267" width="6.5703125" style="5" customWidth="1"/>
    <col min="268" max="268" width="7.7109375" style="5" customWidth="1"/>
    <col min="269" max="269" width="7.140625" style="5" customWidth="1"/>
    <col min="270" max="270" width="22" style="5" customWidth="1"/>
    <col min="271" max="273" width="5.85546875" style="5" customWidth="1"/>
    <col min="274" max="512" width="9.140625" style="5"/>
    <col min="513" max="513" width="2.7109375" style="5" customWidth="1"/>
    <col min="514" max="515" width="2.5703125" style="5" customWidth="1"/>
    <col min="516" max="516" width="21.140625" style="5" customWidth="1"/>
    <col min="517" max="517" width="7.85546875" style="5" customWidth="1"/>
    <col min="518" max="518" width="4.42578125" style="5" customWidth="1"/>
    <col min="519" max="519" width="6.42578125" style="5" customWidth="1"/>
    <col min="520" max="520" width="7.5703125" style="5" customWidth="1"/>
    <col min="521" max="521" width="8.28515625" style="5" customWidth="1"/>
    <col min="522" max="522" width="7.7109375" style="5" customWidth="1"/>
    <col min="523" max="523" width="6.5703125" style="5" customWidth="1"/>
    <col min="524" max="524" width="7.7109375" style="5" customWidth="1"/>
    <col min="525" max="525" width="7.140625" style="5" customWidth="1"/>
    <col min="526" max="526" width="22" style="5" customWidth="1"/>
    <col min="527" max="529" width="5.85546875" style="5" customWidth="1"/>
    <col min="530" max="768" width="9.140625" style="5"/>
    <col min="769" max="769" width="2.7109375" style="5" customWidth="1"/>
    <col min="770" max="771" width="2.5703125" style="5" customWidth="1"/>
    <col min="772" max="772" width="21.140625" style="5" customWidth="1"/>
    <col min="773" max="773" width="7.85546875" style="5" customWidth="1"/>
    <col min="774" max="774" width="4.42578125" style="5" customWidth="1"/>
    <col min="775" max="775" width="6.42578125" style="5" customWidth="1"/>
    <col min="776" max="776" width="7.5703125" style="5" customWidth="1"/>
    <col min="777" max="777" width="8.28515625" style="5" customWidth="1"/>
    <col min="778" max="778" width="7.7109375" style="5" customWidth="1"/>
    <col min="779" max="779" width="6.5703125" style="5" customWidth="1"/>
    <col min="780" max="780" width="7.7109375" style="5" customWidth="1"/>
    <col min="781" max="781" width="7.140625" style="5" customWidth="1"/>
    <col min="782" max="782" width="22" style="5" customWidth="1"/>
    <col min="783" max="785" width="5.85546875" style="5" customWidth="1"/>
    <col min="786" max="1024" width="9.140625" style="5"/>
    <col min="1025" max="1025" width="2.7109375" style="5" customWidth="1"/>
    <col min="1026" max="1027" width="2.5703125" style="5" customWidth="1"/>
    <col min="1028" max="1028" width="21.140625" style="5" customWidth="1"/>
    <col min="1029" max="1029" width="7.85546875" style="5" customWidth="1"/>
    <col min="1030" max="1030" width="4.42578125" style="5" customWidth="1"/>
    <col min="1031" max="1031" width="6.42578125" style="5" customWidth="1"/>
    <col min="1032" max="1032" width="7.5703125" style="5" customWidth="1"/>
    <col min="1033" max="1033" width="8.28515625" style="5" customWidth="1"/>
    <col min="1034" max="1034" width="7.7109375" style="5" customWidth="1"/>
    <col min="1035" max="1035" width="6.5703125" style="5" customWidth="1"/>
    <col min="1036" max="1036" width="7.7109375" style="5" customWidth="1"/>
    <col min="1037" max="1037" width="7.140625" style="5" customWidth="1"/>
    <col min="1038" max="1038" width="22" style="5" customWidth="1"/>
    <col min="1039" max="1041" width="5.85546875" style="5" customWidth="1"/>
    <col min="1042" max="1280" width="9.140625" style="5"/>
    <col min="1281" max="1281" width="2.7109375" style="5" customWidth="1"/>
    <col min="1282" max="1283" width="2.5703125" style="5" customWidth="1"/>
    <col min="1284" max="1284" width="21.140625" style="5" customWidth="1"/>
    <col min="1285" max="1285" width="7.85546875" style="5" customWidth="1"/>
    <col min="1286" max="1286" width="4.42578125" style="5" customWidth="1"/>
    <col min="1287" max="1287" width="6.42578125" style="5" customWidth="1"/>
    <col min="1288" max="1288" width="7.5703125" style="5" customWidth="1"/>
    <col min="1289" max="1289" width="8.28515625" style="5" customWidth="1"/>
    <col min="1290" max="1290" width="7.7109375" style="5" customWidth="1"/>
    <col min="1291" max="1291" width="6.5703125" style="5" customWidth="1"/>
    <col min="1292" max="1292" width="7.7109375" style="5" customWidth="1"/>
    <col min="1293" max="1293" width="7.140625" style="5" customWidth="1"/>
    <col min="1294" max="1294" width="22" style="5" customWidth="1"/>
    <col min="1295" max="1297" width="5.85546875" style="5" customWidth="1"/>
    <col min="1298" max="1536" width="9.140625" style="5"/>
    <col min="1537" max="1537" width="2.7109375" style="5" customWidth="1"/>
    <col min="1538" max="1539" width="2.5703125" style="5" customWidth="1"/>
    <col min="1540" max="1540" width="21.140625" style="5" customWidth="1"/>
    <col min="1541" max="1541" width="7.85546875" style="5" customWidth="1"/>
    <col min="1542" max="1542" width="4.42578125" style="5" customWidth="1"/>
    <col min="1543" max="1543" width="6.42578125" style="5" customWidth="1"/>
    <col min="1544" max="1544" width="7.5703125" style="5" customWidth="1"/>
    <col min="1545" max="1545" width="8.28515625" style="5" customWidth="1"/>
    <col min="1546" max="1546" width="7.7109375" style="5" customWidth="1"/>
    <col min="1547" max="1547" width="6.5703125" style="5" customWidth="1"/>
    <col min="1548" max="1548" width="7.7109375" style="5" customWidth="1"/>
    <col min="1549" max="1549" width="7.140625" style="5" customWidth="1"/>
    <col min="1550" max="1550" width="22" style="5" customWidth="1"/>
    <col min="1551" max="1553" width="5.85546875" style="5" customWidth="1"/>
    <col min="1554" max="1792" width="9.140625" style="5"/>
    <col min="1793" max="1793" width="2.7109375" style="5" customWidth="1"/>
    <col min="1794" max="1795" width="2.5703125" style="5" customWidth="1"/>
    <col min="1796" max="1796" width="21.140625" style="5" customWidth="1"/>
    <col min="1797" max="1797" width="7.85546875" style="5" customWidth="1"/>
    <col min="1798" max="1798" width="4.42578125" style="5" customWidth="1"/>
    <col min="1799" max="1799" width="6.42578125" style="5" customWidth="1"/>
    <col min="1800" max="1800" width="7.5703125" style="5" customWidth="1"/>
    <col min="1801" max="1801" width="8.28515625" style="5" customWidth="1"/>
    <col min="1802" max="1802" width="7.7109375" style="5" customWidth="1"/>
    <col min="1803" max="1803" width="6.5703125" style="5" customWidth="1"/>
    <col min="1804" max="1804" width="7.7109375" style="5" customWidth="1"/>
    <col min="1805" max="1805" width="7.140625" style="5" customWidth="1"/>
    <col min="1806" max="1806" width="22" style="5" customWidth="1"/>
    <col min="1807" max="1809" width="5.85546875" style="5" customWidth="1"/>
    <col min="1810" max="2048" width="9.140625" style="5"/>
    <col min="2049" max="2049" width="2.7109375" style="5" customWidth="1"/>
    <col min="2050" max="2051" width="2.5703125" style="5" customWidth="1"/>
    <col min="2052" max="2052" width="21.140625" style="5" customWidth="1"/>
    <col min="2053" max="2053" width="7.85546875" style="5" customWidth="1"/>
    <col min="2054" max="2054" width="4.42578125" style="5" customWidth="1"/>
    <col min="2055" max="2055" width="6.42578125" style="5" customWidth="1"/>
    <col min="2056" max="2056" width="7.5703125" style="5" customWidth="1"/>
    <col min="2057" max="2057" width="8.28515625" style="5" customWidth="1"/>
    <col min="2058" max="2058" width="7.7109375" style="5" customWidth="1"/>
    <col min="2059" max="2059" width="6.5703125" style="5" customWidth="1"/>
    <col min="2060" max="2060" width="7.7109375" style="5" customWidth="1"/>
    <col min="2061" max="2061" width="7.140625" style="5" customWidth="1"/>
    <col min="2062" max="2062" width="22" style="5" customWidth="1"/>
    <col min="2063" max="2065" width="5.85546875" style="5" customWidth="1"/>
    <col min="2066" max="2304" width="9.140625" style="5"/>
    <col min="2305" max="2305" width="2.7109375" style="5" customWidth="1"/>
    <col min="2306" max="2307" width="2.5703125" style="5" customWidth="1"/>
    <col min="2308" max="2308" width="21.140625" style="5" customWidth="1"/>
    <col min="2309" max="2309" width="7.85546875" style="5" customWidth="1"/>
    <col min="2310" max="2310" width="4.42578125" style="5" customWidth="1"/>
    <col min="2311" max="2311" width="6.42578125" style="5" customWidth="1"/>
    <col min="2312" max="2312" width="7.5703125" style="5" customWidth="1"/>
    <col min="2313" max="2313" width="8.28515625" style="5" customWidth="1"/>
    <col min="2314" max="2314" width="7.7109375" style="5" customWidth="1"/>
    <col min="2315" max="2315" width="6.5703125" style="5" customWidth="1"/>
    <col min="2316" max="2316" width="7.7109375" style="5" customWidth="1"/>
    <col min="2317" max="2317" width="7.140625" style="5" customWidth="1"/>
    <col min="2318" max="2318" width="22" style="5" customWidth="1"/>
    <col min="2319" max="2321" width="5.85546875" style="5" customWidth="1"/>
    <col min="2322" max="2560" width="9.140625" style="5"/>
    <col min="2561" max="2561" width="2.7109375" style="5" customWidth="1"/>
    <col min="2562" max="2563" width="2.5703125" style="5" customWidth="1"/>
    <col min="2564" max="2564" width="21.140625" style="5" customWidth="1"/>
    <col min="2565" max="2565" width="7.85546875" style="5" customWidth="1"/>
    <col min="2566" max="2566" width="4.42578125" style="5" customWidth="1"/>
    <col min="2567" max="2567" width="6.42578125" style="5" customWidth="1"/>
    <col min="2568" max="2568" width="7.5703125" style="5" customWidth="1"/>
    <col min="2569" max="2569" width="8.28515625" style="5" customWidth="1"/>
    <col min="2570" max="2570" width="7.7109375" style="5" customWidth="1"/>
    <col min="2571" max="2571" width="6.5703125" style="5" customWidth="1"/>
    <col min="2572" max="2572" width="7.7109375" style="5" customWidth="1"/>
    <col min="2573" max="2573" width="7.140625" style="5" customWidth="1"/>
    <col min="2574" max="2574" width="22" style="5" customWidth="1"/>
    <col min="2575" max="2577" width="5.85546875" style="5" customWidth="1"/>
    <col min="2578" max="2816" width="9.140625" style="5"/>
    <col min="2817" max="2817" width="2.7109375" style="5" customWidth="1"/>
    <col min="2818" max="2819" width="2.5703125" style="5" customWidth="1"/>
    <col min="2820" max="2820" width="21.140625" style="5" customWidth="1"/>
    <col min="2821" max="2821" width="7.85546875" style="5" customWidth="1"/>
    <col min="2822" max="2822" width="4.42578125" style="5" customWidth="1"/>
    <col min="2823" max="2823" width="6.42578125" style="5" customWidth="1"/>
    <col min="2824" max="2824" width="7.5703125" style="5" customWidth="1"/>
    <col min="2825" max="2825" width="8.28515625" style="5" customWidth="1"/>
    <col min="2826" max="2826" width="7.7109375" style="5" customWidth="1"/>
    <col min="2827" max="2827" width="6.5703125" style="5" customWidth="1"/>
    <col min="2828" max="2828" width="7.7109375" style="5" customWidth="1"/>
    <col min="2829" max="2829" width="7.140625" style="5" customWidth="1"/>
    <col min="2830" max="2830" width="22" style="5" customWidth="1"/>
    <col min="2831" max="2833" width="5.85546875" style="5" customWidth="1"/>
    <col min="2834" max="3072" width="9.140625" style="5"/>
    <col min="3073" max="3073" width="2.7109375" style="5" customWidth="1"/>
    <col min="3074" max="3075" width="2.5703125" style="5" customWidth="1"/>
    <col min="3076" max="3076" width="21.140625" style="5" customWidth="1"/>
    <col min="3077" max="3077" width="7.85546875" style="5" customWidth="1"/>
    <col min="3078" max="3078" width="4.42578125" style="5" customWidth="1"/>
    <col min="3079" max="3079" width="6.42578125" style="5" customWidth="1"/>
    <col min="3080" max="3080" width="7.5703125" style="5" customWidth="1"/>
    <col min="3081" max="3081" width="8.28515625" style="5" customWidth="1"/>
    <col min="3082" max="3082" width="7.7109375" style="5" customWidth="1"/>
    <col min="3083" max="3083" width="6.5703125" style="5" customWidth="1"/>
    <col min="3084" max="3084" width="7.7109375" style="5" customWidth="1"/>
    <col min="3085" max="3085" width="7.140625" style="5" customWidth="1"/>
    <col min="3086" max="3086" width="22" style="5" customWidth="1"/>
    <col min="3087" max="3089" width="5.85546875" style="5" customWidth="1"/>
    <col min="3090" max="3328" width="9.140625" style="5"/>
    <col min="3329" max="3329" width="2.7109375" style="5" customWidth="1"/>
    <col min="3330" max="3331" width="2.5703125" style="5" customWidth="1"/>
    <col min="3332" max="3332" width="21.140625" style="5" customWidth="1"/>
    <col min="3333" max="3333" width="7.85546875" style="5" customWidth="1"/>
    <col min="3334" max="3334" width="4.42578125" style="5" customWidth="1"/>
    <col min="3335" max="3335" width="6.42578125" style="5" customWidth="1"/>
    <col min="3336" max="3336" width="7.5703125" style="5" customWidth="1"/>
    <col min="3337" max="3337" width="8.28515625" style="5" customWidth="1"/>
    <col min="3338" max="3338" width="7.7109375" style="5" customWidth="1"/>
    <col min="3339" max="3339" width="6.5703125" style="5" customWidth="1"/>
    <col min="3340" max="3340" width="7.7109375" style="5" customWidth="1"/>
    <col min="3341" max="3341" width="7.140625" style="5" customWidth="1"/>
    <col min="3342" max="3342" width="22" style="5" customWidth="1"/>
    <col min="3343" max="3345" width="5.85546875" style="5" customWidth="1"/>
    <col min="3346" max="3584" width="9.140625" style="5"/>
    <col min="3585" max="3585" width="2.7109375" style="5" customWidth="1"/>
    <col min="3586" max="3587" width="2.5703125" style="5" customWidth="1"/>
    <col min="3588" max="3588" width="21.140625" style="5" customWidth="1"/>
    <col min="3589" max="3589" width="7.85546875" style="5" customWidth="1"/>
    <col min="3590" max="3590" width="4.42578125" style="5" customWidth="1"/>
    <col min="3591" max="3591" width="6.42578125" style="5" customWidth="1"/>
    <col min="3592" max="3592" width="7.5703125" style="5" customWidth="1"/>
    <col min="3593" max="3593" width="8.28515625" style="5" customWidth="1"/>
    <col min="3594" max="3594" width="7.7109375" style="5" customWidth="1"/>
    <col min="3595" max="3595" width="6.5703125" style="5" customWidth="1"/>
    <col min="3596" max="3596" width="7.7109375" style="5" customWidth="1"/>
    <col min="3597" max="3597" width="7.140625" style="5" customWidth="1"/>
    <col min="3598" max="3598" width="22" style="5" customWidth="1"/>
    <col min="3599" max="3601" width="5.85546875" style="5" customWidth="1"/>
    <col min="3602" max="3840" width="9.140625" style="5"/>
    <col min="3841" max="3841" width="2.7109375" style="5" customWidth="1"/>
    <col min="3842" max="3843" width="2.5703125" style="5" customWidth="1"/>
    <col min="3844" max="3844" width="21.140625" style="5" customWidth="1"/>
    <col min="3845" max="3845" width="7.85546875" style="5" customWidth="1"/>
    <col min="3846" max="3846" width="4.42578125" style="5" customWidth="1"/>
    <col min="3847" max="3847" width="6.42578125" style="5" customWidth="1"/>
    <col min="3848" max="3848" width="7.5703125" style="5" customWidth="1"/>
    <col min="3849" max="3849" width="8.28515625" style="5" customWidth="1"/>
    <col min="3850" max="3850" width="7.7109375" style="5" customWidth="1"/>
    <col min="3851" max="3851" width="6.5703125" style="5" customWidth="1"/>
    <col min="3852" max="3852" width="7.7109375" style="5" customWidth="1"/>
    <col min="3853" max="3853" width="7.140625" style="5" customWidth="1"/>
    <col min="3854" max="3854" width="22" style="5" customWidth="1"/>
    <col min="3855" max="3857" width="5.85546875" style="5" customWidth="1"/>
    <col min="3858" max="4096" width="9.140625" style="5"/>
    <col min="4097" max="4097" width="2.7109375" style="5" customWidth="1"/>
    <col min="4098" max="4099" width="2.5703125" style="5" customWidth="1"/>
    <col min="4100" max="4100" width="21.140625" style="5" customWidth="1"/>
    <col min="4101" max="4101" width="7.85546875" style="5" customWidth="1"/>
    <col min="4102" max="4102" width="4.42578125" style="5" customWidth="1"/>
    <col min="4103" max="4103" width="6.42578125" style="5" customWidth="1"/>
    <col min="4104" max="4104" width="7.5703125" style="5" customWidth="1"/>
    <col min="4105" max="4105" width="8.28515625" style="5" customWidth="1"/>
    <col min="4106" max="4106" width="7.7109375" style="5" customWidth="1"/>
    <col min="4107" max="4107" width="6.5703125" style="5" customWidth="1"/>
    <col min="4108" max="4108" width="7.7109375" style="5" customWidth="1"/>
    <col min="4109" max="4109" width="7.140625" style="5" customWidth="1"/>
    <col min="4110" max="4110" width="22" style="5" customWidth="1"/>
    <col min="4111" max="4113" width="5.85546875" style="5" customWidth="1"/>
    <col min="4114" max="4352" width="9.140625" style="5"/>
    <col min="4353" max="4353" width="2.7109375" style="5" customWidth="1"/>
    <col min="4354" max="4355" width="2.5703125" style="5" customWidth="1"/>
    <col min="4356" max="4356" width="21.140625" style="5" customWidth="1"/>
    <col min="4357" max="4357" width="7.85546875" style="5" customWidth="1"/>
    <col min="4358" max="4358" width="4.42578125" style="5" customWidth="1"/>
    <col min="4359" max="4359" width="6.42578125" style="5" customWidth="1"/>
    <col min="4360" max="4360" width="7.5703125" style="5" customWidth="1"/>
    <col min="4361" max="4361" width="8.28515625" style="5" customWidth="1"/>
    <col min="4362" max="4362" width="7.7109375" style="5" customWidth="1"/>
    <col min="4363" max="4363" width="6.5703125" style="5" customWidth="1"/>
    <col min="4364" max="4364" width="7.7109375" style="5" customWidth="1"/>
    <col min="4365" max="4365" width="7.140625" style="5" customWidth="1"/>
    <col min="4366" max="4366" width="22" style="5" customWidth="1"/>
    <col min="4367" max="4369" width="5.85546875" style="5" customWidth="1"/>
    <col min="4370" max="4608" width="9.140625" style="5"/>
    <col min="4609" max="4609" width="2.7109375" style="5" customWidth="1"/>
    <col min="4610" max="4611" width="2.5703125" style="5" customWidth="1"/>
    <col min="4612" max="4612" width="21.140625" style="5" customWidth="1"/>
    <col min="4613" max="4613" width="7.85546875" style="5" customWidth="1"/>
    <col min="4614" max="4614" width="4.42578125" style="5" customWidth="1"/>
    <col min="4615" max="4615" width="6.42578125" style="5" customWidth="1"/>
    <col min="4616" max="4616" width="7.5703125" style="5" customWidth="1"/>
    <col min="4617" max="4617" width="8.28515625" style="5" customWidth="1"/>
    <col min="4618" max="4618" width="7.7109375" style="5" customWidth="1"/>
    <col min="4619" max="4619" width="6.5703125" style="5" customWidth="1"/>
    <col min="4620" max="4620" width="7.7109375" style="5" customWidth="1"/>
    <col min="4621" max="4621" width="7.140625" style="5" customWidth="1"/>
    <col min="4622" max="4622" width="22" style="5" customWidth="1"/>
    <col min="4623" max="4625" width="5.85546875" style="5" customWidth="1"/>
    <col min="4626" max="4864" width="9.140625" style="5"/>
    <col min="4865" max="4865" width="2.7109375" style="5" customWidth="1"/>
    <col min="4866" max="4867" width="2.5703125" style="5" customWidth="1"/>
    <col min="4868" max="4868" width="21.140625" style="5" customWidth="1"/>
    <col min="4869" max="4869" width="7.85546875" style="5" customWidth="1"/>
    <col min="4870" max="4870" width="4.42578125" style="5" customWidth="1"/>
    <col min="4871" max="4871" width="6.42578125" style="5" customWidth="1"/>
    <col min="4872" max="4872" width="7.5703125" style="5" customWidth="1"/>
    <col min="4873" max="4873" width="8.28515625" style="5" customWidth="1"/>
    <col min="4874" max="4874" width="7.7109375" style="5" customWidth="1"/>
    <col min="4875" max="4875" width="6.5703125" style="5" customWidth="1"/>
    <col min="4876" max="4876" width="7.7109375" style="5" customWidth="1"/>
    <col min="4877" max="4877" width="7.140625" style="5" customWidth="1"/>
    <col min="4878" max="4878" width="22" style="5" customWidth="1"/>
    <col min="4879" max="4881" width="5.85546875" style="5" customWidth="1"/>
    <col min="4882" max="5120" width="9.140625" style="5"/>
    <col min="5121" max="5121" width="2.7109375" style="5" customWidth="1"/>
    <col min="5122" max="5123" width="2.5703125" style="5" customWidth="1"/>
    <col min="5124" max="5124" width="21.140625" style="5" customWidth="1"/>
    <col min="5125" max="5125" width="7.85546875" style="5" customWidth="1"/>
    <col min="5126" max="5126" width="4.42578125" style="5" customWidth="1"/>
    <col min="5127" max="5127" width="6.42578125" style="5" customWidth="1"/>
    <col min="5128" max="5128" width="7.5703125" style="5" customWidth="1"/>
    <col min="5129" max="5129" width="8.28515625" style="5" customWidth="1"/>
    <col min="5130" max="5130" width="7.7109375" style="5" customWidth="1"/>
    <col min="5131" max="5131" width="6.5703125" style="5" customWidth="1"/>
    <col min="5132" max="5132" width="7.7109375" style="5" customWidth="1"/>
    <col min="5133" max="5133" width="7.140625" style="5" customWidth="1"/>
    <col min="5134" max="5134" width="22" style="5" customWidth="1"/>
    <col min="5135" max="5137" width="5.85546875" style="5" customWidth="1"/>
    <col min="5138" max="5376" width="9.140625" style="5"/>
    <col min="5377" max="5377" width="2.7109375" style="5" customWidth="1"/>
    <col min="5378" max="5379" width="2.5703125" style="5" customWidth="1"/>
    <col min="5380" max="5380" width="21.140625" style="5" customWidth="1"/>
    <col min="5381" max="5381" width="7.85546875" style="5" customWidth="1"/>
    <col min="5382" max="5382" width="4.42578125" style="5" customWidth="1"/>
    <col min="5383" max="5383" width="6.42578125" style="5" customWidth="1"/>
    <col min="5384" max="5384" width="7.5703125" style="5" customWidth="1"/>
    <col min="5385" max="5385" width="8.28515625" style="5" customWidth="1"/>
    <col min="5386" max="5386" width="7.7109375" style="5" customWidth="1"/>
    <col min="5387" max="5387" width="6.5703125" style="5" customWidth="1"/>
    <col min="5388" max="5388" width="7.7109375" style="5" customWidth="1"/>
    <col min="5389" max="5389" width="7.140625" style="5" customWidth="1"/>
    <col min="5390" max="5390" width="22" style="5" customWidth="1"/>
    <col min="5391" max="5393" width="5.85546875" style="5" customWidth="1"/>
    <col min="5394" max="5632" width="9.140625" style="5"/>
    <col min="5633" max="5633" width="2.7109375" style="5" customWidth="1"/>
    <col min="5634" max="5635" width="2.5703125" style="5" customWidth="1"/>
    <col min="5636" max="5636" width="21.140625" style="5" customWidth="1"/>
    <col min="5637" max="5637" width="7.85546875" style="5" customWidth="1"/>
    <col min="5638" max="5638" width="4.42578125" style="5" customWidth="1"/>
    <col min="5639" max="5639" width="6.42578125" style="5" customWidth="1"/>
    <col min="5640" max="5640" width="7.5703125" style="5" customWidth="1"/>
    <col min="5641" max="5641" width="8.28515625" style="5" customWidth="1"/>
    <col min="5642" max="5642" width="7.7109375" style="5" customWidth="1"/>
    <col min="5643" max="5643" width="6.5703125" style="5" customWidth="1"/>
    <col min="5644" max="5644" width="7.7109375" style="5" customWidth="1"/>
    <col min="5645" max="5645" width="7.140625" style="5" customWidth="1"/>
    <col min="5646" max="5646" width="22" style="5" customWidth="1"/>
    <col min="5647" max="5649" width="5.85546875" style="5" customWidth="1"/>
    <col min="5650" max="5888" width="9.140625" style="5"/>
    <col min="5889" max="5889" width="2.7109375" style="5" customWidth="1"/>
    <col min="5890" max="5891" width="2.5703125" style="5" customWidth="1"/>
    <col min="5892" max="5892" width="21.140625" style="5" customWidth="1"/>
    <col min="5893" max="5893" width="7.85546875" style="5" customWidth="1"/>
    <col min="5894" max="5894" width="4.42578125" style="5" customWidth="1"/>
    <col min="5895" max="5895" width="6.42578125" style="5" customWidth="1"/>
    <col min="5896" max="5896" width="7.5703125" style="5" customWidth="1"/>
    <col min="5897" max="5897" width="8.28515625" style="5" customWidth="1"/>
    <col min="5898" max="5898" width="7.7109375" style="5" customWidth="1"/>
    <col min="5899" max="5899" width="6.5703125" style="5" customWidth="1"/>
    <col min="5900" max="5900" width="7.7109375" style="5" customWidth="1"/>
    <col min="5901" max="5901" width="7.140625" style="5" customWidth="1"/>
    <col min="5902" max="5902" width="22" style="5" customWidth="1"/>
    <col min="5903" max="5905" width="5.85546875" style="5" customWidth="1"/>
    <col min="5906" max="6144" width="9.140625" style="5"/>
    <col min="6145" max="6145" width="2.7109375" style="5" customWidth="1"/>
    <col min="6146" max="6147" width="2.5703125" style="5" customWidth="1"/>
    <col min="6148" max="6148" width="21.140625" style="5" customWidth="1"/>
    <col min="6149" max="6149" width="7.85546875" style="5" customWidth="1"/>
    <col min="6150" max="6150" width="4.42578125" style="5" customWidth="1"/>
    <col min="6151" max="6151" width="6.42578125" style="5" customWidth="1"/>
    <col min="6152" max="6152" width="7.5703125" style="5" customWidth="1"/>
    <col min="6153" max="6153" width="8.28515625" style="5" customWidth="1"/>
    <col min="6154" max="6154" width="7.7109375" style="5" customWidth="1"/>
    <col min="6155" max="6155" width="6.5703125" style="5" customWidth="1"/>
    <col min="6156" max="6156" width="7.7109375" style="5" customWidth="1"/>
    <col min="6157" max="6157" width="7.140625" style="5" customWidth="1"/>
    <col min="6158" max="6158" width="22" style="5" customWidth="1"/>
    <col min="6159" max="6161" width="5.85546875" style="5" customWidth="1"/>
    <col min="6162" max="6400" width="9.140625" style="5"/>
    <col min="6401" max="6401" width="2.7109375" style="5" customWidth="1"/>
    <col min="6402" max="6403" width="2.5703125" style="5" customWidth="1"/>
    <col min="6404" max="6404" width="21.140625" style="5" customWidth="1"/>
    <col min="6405" max="6405" width="7.85546875" style="5" customWidth="1"/>
    <col min="6406" max="6406" width="4.42578125" style="5" customWidth="1"/>
    <col min="6407" max="6407" width="6.42578125" style="5" customWidth="1"/>
    <col min="6408" max="6408" width="7.5703125" style="5" customWidth="1"/>
    <col min="6409" max="6409" width="8.28515625" style="5" customWidth="1"/>
    <col min="6410" max="6410" width="7.7109375" style="5" customWidth="1"/>
    <col min="6411" max="6411" width="6.5703125" style="5" customWidth="1"/>
    <col min="6412" max="6412" width="7.7109375" style="5" customWidth="1"/>
    <col min="6413" max="6413" width="7.140625" style="5" customWidth="1"/>
    <col min="6414" max="6414" width="22" style="5" customWidth="1"/>
    <col min="6415" max="6417" width="5.85546875" style="5" customWidth="1"/>
    <col min="6418" max="6656" width="9.140625" style="5"/>
    <col min="6657" max="6657" width="2.7109375" style="5" customWidth="1"/>
    <col min="6658" max="6659" width="2.5703125" style="5" customWidth="1"/>
    <col min="6660" max="6660" width="21.140625" style="5" customWidth="1"/>
    <col min="6661" max="6661" width="7.85546875" style="5" customWidth="1"/>
    <col min="6662" max="6662" width="4.42578125" style="5" customWidth="1"/>
    <col min="6663" max="6663" width="6.42578125" style="5" customWidth="1"/>
    <col min="6664" max="6664" width="7.5703125" style="5" customWidth="1"/>
    <col min="6665" max="6665" width="8.28515625" style="5" customWidth="1"/>
    <col min="6666" max="6666" width="7.7109375" style="5" customWidth="1"/>
    <col min="6667" max="6667" width="6.5703125" style="5" customWidth="1"/>
    <col min="6668" max="6668" width="7.7109375" style="5" customWidth="1"/>
    <col min="6669" max="6669" width="7.140625" style="5" customWidth="1"/>
    <col min="6670" max="6670" width="22" style="5" customWidth="1"/>
    <col min="6671" max="6673" width="5.85546875" style="5" customWidth="1"/>
    <col min="6674" max="6912" width="9.140625" style="5"/>
    <col min="6913" max="6913" width="2.7109375" style="5" customWidth="1"/>
    <col min="6914" max="6915" width="2.5703125" style="5" customWidth="1"/>
    <col min="6916" max="6916" width="21.140625" style="5" customWidth="1"/>
    <col min="6917" max="6917" width="7.85546875" style="5" customWidth="1"/>
    <col min="6918" max="6918" width="4.42578125" style="5" customWidth="1"/>
    <col min="6919" max="6919" width="6.42578125" style="5" customWidth="1"/>
    <col min="6920" max="6920" width="7.5703125" style="5" customWidth="1"/>
    <col min="6921" max="6921" width="8.28515625" style="5" customWidth="1"/>
    <col min="6922" max="6922" width="7.7109375" style="5" customWidth="1"/>
    <col min="6923" max="6923" width="6.5703125" style="5" customWidth="1"/>
    <col min="6924" max="6924" width="7.7109375" style="5" customWidth="1"/>
    <col min="6925" max="6925" width="7.140625" style="5" customWidth="1"/>
    <col min="6926" max="6926" width="22" style="5" customWidth="1"/>
    <col min="6927" max="6929" width="5.85546875" style="5" customWidth="1"/>
    <col min="6930" max="7168" width="9.140625" style="5"/>
    <col min="7169" max="7169" width="2.7109375" style="5" customWidth="1"/>
    <col min="7170" max="7171" width="2.5703125" style="5" customWidth="1"/>
    <col min="7172" max="7172" width="21.140625" style="5" customWidth="1"/>
    <col min="7173" max="7173" width="7.85546875" style="5" customWidth="1"/>
    <col min="7174" max="7174" width="4.42578125" style="5" customWidth="1"/>
    <col min="7175" max="7175" width="6.42578125" style="5" customWidth="1"/>
    <col min="7176" max="7176" width="7.5703125" style="5" customWidth="1"/>
    <col min="7177" max="7177" width="8.28515625" style="5" customWidth="1"/>
    <col min="7178" max="7178" width="7.7109375" style="5" customWidth="1"/>
    <col min="7179" max="7179" width="6.5703125" style="5" customWidth="1"/>
    <col min="7180" max="7180" width="7.7109375" style="5" customWidth="1"/>
    <col min="7181" max="7181" width="7.140625" style="5" customWidth="1"/>
    <col min="7182" max="7182" width="22" style="5" customWidth="1"/>
    <col min="7183" max="7185" width="5.85546875" style="5" customWidth="1"/>
    <col min="7186" max="7424" width="9.140625" style="5"/>
    <col min="7425" max="7425" width="2.7109375" style="5" customWidth="1"/>
    <col min="7426" max="7427" width="2.5703125" style="5" customWidth="1"/>
    <col min="7428" max="7428" width="21.140625" style="5" customWidth="1"/>
    <col min="7429" max="7429" width="7.85546875" style="5" customWidth="1"/>
    <col min="7430" max="7430" width="4.42578125" style="5" customWidth="1"/>
    <col min="7431" max="7431" width="6.42578125" style="5" customWidth="1"/>
    <col min="7432" max="7432" width="7.5703125" style="5" customWidth="1"/>
    <col min="7433" max="7433" width="8.28515625" style="5" customWidth="1"/>
    <col min="7434" max="7434" width="7.7109375" style="5" customWidth="1"/>
    <col min="7435" max="7435" width="6.5703125" style="5" customWidth="1"/>
    <col min="7436" max="7436" width="7.7109375" style="5" customWidth="1"/>
    <col min="7437" max="7437" width="7.140625" style="5" customWidth="1"/>
    <col min="7438" max="7438" width="22" style="5" customWidth="1"/>
    <col min="7439" max="7441" width="5.85546875" style="5" customWidth="1"/>
    <col min="7442" max="7680" width="9.140625" style="5"/>
    <col min="7681" max="7681" width="2.7109375" style="5" customWidth="1"/>
    <col min="7682" max="7683" width="2.5703125" style="5" customWidth="1"/>
    <col min="7684" max="7684" width="21.140625" style="5" customWidth="1"/>
    <col min="7685" max="7685" width="7.85546875" style="5" customWidth="1"/>
    <col min="7686" max="7686" width="4.42578125" style="5" customWidth="1"/>
    <col min="7687" max="7687" width="6.42578125" style="5" customWidth="1"/>
    <col min="7688" max="7688" width="7.5703125" style="5" customWidth="1"/>
    <col min="7689" max="7689" width="8.28515625" style="5" customWidth="1"/>
    <col min="7690" max="7690" width="7.7109375" style="5" customWidth="1"/>
    <col min="7691" max="7691" width="6.5703125" style="5" customWidth="1"/>
    <col min="7692" max="7692" width="7.7109375" style="5" customWidth="1"/>
    <col min="7693" max="7693" width="7.140625" style="5" customWidth="1"/>
    <col min="7694" max="7694" width="22" style="5" customWidth="1"/>
    <col min="7695" max="7697" width="5.85546875" style="5" customWidth="1"/>
    <col min="7698" max="7936" width="9.140625" style="5"/>
    <col min="7937" max="7937" width="2.7109375" style="5" customWidth="1"/>
    <col min="7938" max="7939" width="2.5703125" style="5" customWidth="1"/>
    <col min="7940" max="7940" width="21.140625" style="5" customWidth="1"/>
    <col min="7941" max="7941" width="7.85546875" style="5" customWidth="1"/>
    <col min="7942" max="7942" width="4.42578125" style="5" customWidth="1"/>
    <col min="7943" max="7943" width="6.42578125" style="5" customWidth="1"/>
    <col min="7944" max="7944" width="7.5703125" style="5" customWidth="1"/>
    <col min="7945" max="7945" width="8.28515625" style="5" customWidth="1"/>
    <col min="7946" max="7946" width="7.7109375" style="5" customWidth="1"/>
    <col min="7947" max="7947" width="6.5703125" style="5" customWidth="1"/>
    <col min="7948" max="7948" width="7.7109375" style="5" customWidth="1"/>
    <col min="7949" max="7949" width="7.140625" style="5" customWidth="1"/>
    <col min="7950" max="7950" width="22" style="5" customWidth="1"/>
    <col min="7951" max="7953" width="5.85546875" style="5" customWidth="1"/>
    <col min="7954" max="8192" width="9.140625" style="5"/>
    <col min="8193" max="8193" width="2.7109375" style="5" customWidth="1"/>
    <col min="8194" max="8195" width="2.5703125" style="5" customWidth="1"/>
    <col min="8196" max="8196" width="21.140625" style="5" customWidth="1"/>
    <col min="8197" max="8197" width="7.85546875" style="5" customWidth="1"/>
    <col min="8198" max="8198" width="4.42578125" style="5" customWidth="1"/>
    <col min="8199" max="8199" width="6.42578125" style="5" customWidth="1"/>
    <col min="8200" max="8200" width="7.5703125" style="5" customWidth="1"/>
    <col min="8201" max="8201" width="8.28515625" style="5" customWidth="1"/>
    <col min="8202" max="8202" width="7.7109375" style="5" customWidth="1"/>
    <col min="8203" max="8203" width="6.5703125" style="5" customWidth="1"/>
    <col min="8204" max="8204" width="7.7109375" style="5" customWidth="1"/>
    <col min="8205" max="8205" width="7.140625" style="5" customWidth="1"/>
    <col min="8206" max="8206" width="22" style="5" customWidth="1"/>
    <col min="8207" max="8209" width="5.85546875" style="5" customWidth="1"/>
    <col min="8210" max="8448" width="9.140625" style="5"/>
    <col min="8449" max="8449" width="2.7109375" style="5" customWidth="1"/>
    <col min="8450" max="8451" width="2.5703125" style="5" customWidth="1"/>
    <col min="8452" max="8452" width="21.140625" style="5" customWidth="1"/>
    <col min="8453" max="8453" width="7.85546875" style="5" customWidth="1"/>
    <col min="8454" max="8454" width="4.42578125" style="5" customWidth="1"/>
    <col min="8455" max="8455" width="6.42578125" style="5" customWidth="1"/>
    <col min="8456" max="8456" width="7.5703125" style="5" customWidth="1"/>
    <col min="8457" max="8457" width="8.28515625" style="5" customWidth="1"/>
    <col min="8458" max="8458" width="7.7109375" style="5" customWidth="1"/>
    <col min="8459" max="8459" width="6.5703125" style="5" customWidth="1"/>
    <col min="8460" max="8460" width="7.7109375" style="5" customWidth="1"/>
    <col min="8461" max="8461" width="7.140625" style="5" customWidth="1"/>
    <col min="8462" max="8462" width="22" style="5" customWidth="1"/>
    <col min="8463" max="8465" width="5.85546875" style="5" customWidth="1"/>
    <col min="8466" max="8704" width="9.140625" style="5"/>
    <col min="8705" max="8705" width="2.7109375" style="5" customWidth="1"/>
    <col min="8706" max="8707" width="2.5703125" style="5" customWidth="1"/>
    <col min="8708" max="8708" width="21.140625" style="5" customWidth="1"/>
    <col min="8709" max="8709" width="7.85546875" style="5" customWidth="1"/>
    <col min="8710" max="8710" width="4.42578125" style="5" customWidth="1"/>
    <col min="8711" max="8711" width="6.42578125" style="5" customWidth="1"/>
    <col min="8712" max="8712" width="7.5703125" style="5" customWidth="1"/>
    <col min="8713" max="8713" width="8.28515625" style="5" customWidth="1"/>
    <col min="8714" max="8714" width="7.7109375" style="5" customWidth="1"/>
    <col min="8715" max="8715" width="6.5703125" style="5" customWidth="1"/>
    <col min="8716" max="8716" width="7.7109375" style="5" customWidth="1"/>
    <col min="8717" max="8717" width="7.140625" style="5" customWidth="1"/>
    <col min="8718" max="8718" width="22" style="5" customWidth="1"/>
    <col min="8719" max="8721" width="5.85546875" style="5" customWidth="1"/>
    <col min="8722" max="8960" width="9.140625" style="5"/>
    <col min="8961" max="8961" width="2.7109375" style="5" customWidth="1"/>
    <col min="8962" max="8963" width="2.5703125" style="5" customWidth="1"/>
    <col min="8964" max="8964" width="21.140625" style="5" customWidth="1"/>
    <col min="8965" max="8965" width="7.85546875" style="5" customWidth="1"/>
    <col min="8966" max="8966" width="4.42578125" style="5" customWidth="1"/>
    <col min="8967" max="8967" width="6.42578125" style="5" customWidth="1"/>
    <col min="8968" max="8968" width="7.5703125" style="5" customWidth="1"/>
    <col min="8969" max="8969" width="8.28515625" style="5" customWidth="1"/>
    <col min="8970" max="8970" width="7.7109375" style="5" customWidth="1"/>
    <col min="8971" max="8971" width="6.5703125" style="5" customWidth="1"/>
    <col min="8972" max="8972" width="7.7109375" style="5" customWidth="1"/>
    <col min="8973" max="8973" width="7.140625" style="5" customWidth="1"/>
    <col min="8974" max="8974" width="22" style="5" customWidth="1"/>
    <col min="8975" max="8977" width="5.85546875" style="5" customWidth="1"/>
    <col min="8978" max="9216" width="9.140625" style="5"/>
    <col min="9217" max="9217" width="2.7109375" style="5" customWidth="1"/>
    <col min="9218" max="9219" width="2.5703125" style="5" customWidth="1"/>
    <col min="9220" max="9220" width="21.140625" style="5" customWidth="1"/>
    <col min="9221" max="9221" width="7.85546875" style="5" customWidth="1"/>
    <col min="9222" max="9222" width="4.42578125" style="5" customWidth="1"/>
    <col min="9223" max="9223" width="6.42578125" style="5" customWidth="1"/>
    <col min="9224" max="9224" width="7.5703125" style="5" customWidth="1"/>
    <col min="9225" max="9225" width="8.28515625" style="5" customWidth="1"/>
    <col min="9226" max="9226" width="7.7109375" style="5" customWidth="1"/>
    <col min="9227" max="9227" width="6.5703125" style="5" customWidth="1"/>
    <col min="9228" max="9228" width="7.7109375" style="5" customWidth="1"/>
    <col min="9229" max="9229" width="7.140625" style="5" customWidth="1"/>
    <col min="9230" max="9230" width="22" style="5" customWidth="1"/>
    <col min="9231" max="9233" width="5.85546875" style="5" customWidth="1"/>
    <col min="9234" max="9472" width="9.140625" style="5"/>
    <col min="9473" max="9473" width="2.7109375" style="5" customWidth="1"/>
    <col min="9474" max="9475" width="2.5703125" style="5" customWidth="1"/>
    <col min="9476" max="9476" width="21.140625" style="5" customWidth="1"/>
    <col min="9477" max="9477" width="7.85546875" style="5" customWidth="1"/>
    <col min="9478" max="9478" width="4.42578125" style="5" customWidth="1"/>
    <col min="9479" max="9479" width="6.42578125" style="5" customWidth="1"/>
    <col min="9480" max="9480" width="7.5703125" style="5" customWidth="1"/>
    <col min="9481" max="9481" width="8.28515625" style="5" customWidth="1"/>
    <col min="9482" max="9482" width="7.7109375" style="5" customWidth="1"/>
    <col min="9483" max="9483" width="6.5703125" style="5" customWidth="1"/>
    <col min="9484" max="9484" width="7.7109375" style="5" customWidth="1"/>
    <col min="9485" max="9485" width="7.140625" style="5" customWidth="1"/>
    <col min="9486" max="9486" width="22" style="5" customWidth="1"/>
    <col min="9487" max="9489" width="5.85546875" style="5" customWidth="1"/>
    <col min="9490" max="9728" width="9.140625" style="5"/>
    <col min="9729" max="9729" width="2.7109375" style="5" customWidth="1"/>
    <col min="9730" max="9731" width="2.5703125" style="5" customWidth="1"/>
    <col min="9732" max="9732" width="21.140625" style="5" customWidth="1"/>
    <col min="9733" max="9733" width="7.85546875" style="5" customWidth="1"/>
    <col min="9734" max="9734" width="4.42578125" style="5" customWidth="1"/>
    <col min="9735" max="9735" width="6.42578125" style="5" customWidth="1"/>
    <col min="9736" max="9736" width="7.5703125" style="5" customWidth="1"/>
    <col min="9737" max="9737" width="8.28515625" style="5" customWidth="1"/>
    <col min="9738" max="9738" width="7.7109375" style="5" customWidth="1"/>
    <col min="9739" max="9739" width="6.5703125" style="5" customWidth="1"/>
    <col min="9740" max="9740" width="7.7109375" style="5" customWidth="1"/>
    <col min="9741" max="9741" width="7.140625" style="5" customWidth="1"/>
    <col min="9742" max="9742" width="22" style="5" customWidth="1"/>
    <col min="9743" max="9745" width="5.85546875" style="5" customWidth="1"/>
    <col min="9746" max="9984" width="9.140625" style="5"/>
    <col min="9985" max="9985" width="2.7109375" style="5" customWidth="1"/>
    <col min="9986" max="9987" width="2.5703125" style="5" customWidth="1"/>
    <col min="9988" max="9988" width="21.140625" style="5" customWidth="1"/>
    <col min="9989" max="9989" width="7.85546875" style="5" customWidth="1"/>
    <col min="9990" max="9990" width="4.42578125" style="5" customWidth="1"/>
    <col min="9991" max="9991" width="6.42578125" style="5" customWidth="1"/>
    <col min="9992" max="9992" width="7.5703125" style="5" customWidth="1"/>
    <col min="9993" max="9993" width="8.28515625" style="5" customWidth="1"/>
    <col min="9994" max="9994" width="7.7109375" style="5" customWidth="1"/>
    <col min="9995" max="9995" width="6.5703125" style="5" customWidth="1"/>
    <col min="9996" max="9996" width="7.7109375" style="5" customWidth="1"/>
    <col min="9997" max="9997" width="7.140625" style="5" customWidth="1"/>
    <col min="9998" max="9998" width="22" style="5" customWidth="1"/>
    <col min="9999" max="10001" width="5.85546875" style="5" customWidth="1"/>
    <col min="10002" max="10240" width="9.140625" style="5"/>
    <col min="10241" max="10241" width="2.7109375" style="5" customWidth="1"/>
    <col min="10242" max="10243" width="2.5703125" style="5" customWidth="1"/>
    <col min="10244" max="10244" width="21.140625" style="5" customWidth="1"/>
    <col min="10245" max="10245" width="7.85546875" style="5" customWidth="1"/>
    <col min="10246" max="10246" width="4.42578125" style="5" customWidth="1"/>
    <col min="10247" max="10247" width="6.42578125" style="5" customWidth="1"/>
    <col min="10248" max="10248" width="7.5703125" style="5" customWidth="1"/>
    <col min="10249" max="10249" width="8.28515625" style="5" customWidth="1"/>
    <col min="10250" max="10250" width="7.7109375" style="5" customWidth="1"/>
    <col min="10251" max="10251" width="6.5703125" style="5" customWidth="1"/>
    <col min="10252" max="10252" width="7.7109375" style="5" customWidth="1"/>
    <col min="10253" max="10253" width="7.140625" style="5" customWidth="1"/>
    <col min="10254" max="10254" width="22" style="5" customWidth="1"/>
    <col min="10255" max="10257" width="5.85546875" style="5" customWidth="1"/>
    <col min="10258" max="10496" width="9.140625" style="5"/>
    <col min="10497" max="10497" width="2.7109375" style="5" customWidth="1"/>
    <col min="10498" max="10499" width="2.5703125" style="5" customWidth="1"/>
    <col min="10500" max="10500" width="21.140625" style="5" customWidth="1"/>
    <col min="10501" max="10501" width="7.85546875" style="5" customWidth="1"/>
    <col min="10502" max="10502" width="4.42578125" style="5" customWidth="1"/>
    <col min="10503" max="10503" width="6.42578125" style="5" customWidth="1"/>
    <col min="10504" max="10504" width="7.5703125" style="5" customWidth="1"/>
    <col min="10505" max="10505" width="8.28515625" style="5" customWidth="1"/>
    <col min="10506" max="10506" width="7.7109375" style="5" customWidth="1"/>
    <col min="10507" max="10507" width="6.5703125" style="5" customWidth="1"/>
    <col min="10508" max="10508" width="7.7109375" style="5" customWidth="1"/>
    <col min="10509" max="10509" width="7.140625" style="5" customWidth="1"/>
    <col min="10510" max="10510" width="22" style="5" customWidth="1"/>
    <col min="10511" max="10513" width="5.85546875" style="5" customWidth="1"/>
    <col min="10514" max="10752" width="9.140625" style="5"/>
    <col min="10753" max="10753" width="2.7109375" style="5" customWidth="1"/>
    <col min="10754" max="10755" width="2.5703125" style="5" customWidth="1"/>
    <col min="10756" max="10756" width="21.140625" style="5" customWidth="1"/>
    <col min="10757" max="10757" width="7.85546875" style="5" customWidth="1"/>
    <col min="10758" max="10758" width="4.42578125" style="5" customWidth="1"/>
    <col min="10759" max="10759" width="6.42578125" style="5" customWidth="1"/>
    <col min="10760" max="10760" width="7.5703125" style="5" customWidth="1"/>
    <col min="10761" max="10761" width="8.28515625" style="5" customWidth="1"/>
    <col min="10762" max="10762" width="7.7109375" style="5" customWidth="1"/>
    <col min="10763" max="10763" width="6.5703125" style="5" customWidth="1"/>
    <col min="10764" max="10764" width="7.7109375" style="5" customWidth="1"/>
    <col min="10765" max="10765" width="7.140625" style="5" customWidth="1"/>
    <col min="10766" max="10766" width="22" style="5" customWidth="1"/>
    <col min="10767" max="10769" width="5.85546875" style="5" customWidth="1"/>
    <col min="10770" max="11008" width="9.140625" style="5"/>
    <col min="11009" max="11009" width="2.7109375" style="5" customWidth="1"/>
    <col min="11010" max="11011" width="2.5703125" style="5" customWidth="1"/>
    <col min="11012" max="11012" width="21.140625" style="5" customWidth="1"/>
    <col min="11013" max="11013" width="7.85546875" style="5" customWidth="1"/>
    <col min="11014" max="11014" width="4.42578125" style="5" customWidth="1"/>
    <col min="11015" max="11015" width="6.42578125" style="5" customWidth="1"/>
    <col min="11016" max="11016" width="7.5703125" style="5" customWidth="1"/>
    <col min="11017" max="11017" width="8.28515625" style="5" customWidth="1"/>
    <col min="11018" max="11018" width="7.7109375" style="5" customWidth="1"/>
    <col min="11019" max="11019" width="6.5703125" style="5" customWidth="1"/>
    <col min="11020" max="11020" width="7.7109375" style="5" customWidth="1"/>
    <col min="11021" max="11021" width="7.140625" style="5" customWidth="1"/>
    <col min="11022" max="11022" width="22" style="5" customWidth="1"/>
    <col min="11023" max="11025" width="5.85546875" style="5" customWidth="1"/>
    <col min="11026" max="11264" width="9.140625" style="5"/>
    <col min="11265" max="11265" width="2.7109375" style="5" customWidth="1"/>
    <col min="11266" max="11267" width="2.5703125" style="5" customWidth="1"/>
    <col min="11268" max="11268" width="21.140625" style="5" customWidth="1"/>
    <col min="11269" max="11269" width="7.85546875" style="5" customWidth="1"/>
    <col min="11270" max="11270" width="4.42578125" style="5" customWidth="1"/>
    <col min="11271" max="11271" width="6.42578125" style="5" customWidth="1"/>
    <col min="11272" max="11272" width="7.5703125" style="5" customWidth="1"/>
    <col min="11273" max="11273" width="8.28515625" style="5" customWidth="1"/>
    <col min="11274" max="11274" width="7.7109375" style="5" customWidth="1"/>
    <col min="11275" max="11275" width="6.5703125" style="5" customWidth="1"/>
    <col min="11276" max="11276" width="7.7109375" style="5" customWidth="1"/>
    <col min="11277" max="11277" width="7.140625" style="5" customWidth="1"/>
    <col min="11278" max="11278" width="22" style="5" customWidth="1"/>
    <col min="11279" max="11281" width="5.85546875" style="5" customWidth="1"/>
    <col min="11282" max="11520" width="9.140625" style="5"/>
    <col min="11521" max="11521" width="2.7109375" style="5" customWidth="1"/>
    <col min="11522" max="11523" width="2.5703125" style="5" customWidth="1"/>
    <col min="11524" max="11524" width="21.140625" style="5" customWidth="1"/>
    <col min="11525" max="11525" width="7.85546875" style="5" customWidth="1"/>
    <col min="11526" max="11526" width="4.42578125" style="5" customWidth="1"/>
    <col min="11527" max="11527" width="6.42578125" style="5" customWidth="1"/>
    <col min="11528" max="11528" width="7.5703125" style="5" customWidth="1"/>
    <col min="11529" max="11529" width="8.28515625" style="5" customWidth="1"/>
    <col min="11530" max="11530" width="7.7109375" style="5" customWidth="1"/>
    <col min="11531" max="11531" width="6.5703125" style="5" customWidth="1"/>
    <col min="11532" max="11532" width="7.7109375" style="5" customWidth="1"/>
    <col min="11533" max="11533" width="7.140625" style="5" customWidth="1"/>
    <col min="11534" max="11534" width="22" style="5" customWidth="1"/>
    <col min="11535" max="11537" width="5.85546875" style="5" customWidth="1"/>
    <col min="11538" max="11776" width="9.140625" style="5"/>
    <col min="11777" max="11777" width="2.7109375" style="5" customWidth="1"/>
    <col min="11778" max="11779" width="2.5703125" style="5" customWidth="1"/>
    <col min="11780" max="11780" width="21.140625" style="5" customWidth="1"/>
    <col min="11781" max="11781" width="7.85546875" style="5" customWidth="1"/>
    <col min="11782" max="11782" width="4.42578125" style="5" customWidth="1"/>
    <col min="11783" max="11783" width="6.42578125" style="5" customWidth="1"/>
    <col min="11784" max="11784" width="7.5703125" style="5" customWidth="1"/>
    <col min="11785" max="11785" width="8.28515625" style="5" customWidth="1"/>
    <col min="11786" max="11786" width="7.7109375" style="5" customWidth="1"/>
    <col min="11787" max="11787" width="6.5703125" style="5" customWidth="1"/>
    <col min="11788" max="11788" width="7.7109375" style="5" customWidth="1"/>
    <col min="11789" max="11789" width="7.140625" style="5" customWidth="1"/>
    <col min="11790" max="11790" width="22" style="5" customWidth="1"/>
    <col min="11791" max="11793" width="5.85546875" style="5" customWidth="1"/>
    <col min="11794" max="12032" width="9.140625" style="5"/>
    <col min="12033" max="12033" width="2.7109375" style="5" customWidth="1"/>
    <col min="12034" max="12035" width="2.5703125" style="5" customWidth="1"/>
    <col min="12036" max="12036" width="21.140625" style="5" customWidth="1"/>
    <col min="12037" max="12037" width="7.85546875" style="5" customWidth="1"/>
    <col min="12038" max="12038" width="4.42578125" style="5" customWidth="1"/>
    <col min="12039" max="12039" width="6.42578125" style="5" customWidth="1"/>
    <col min="12040" max="12040" width="7.5703125" style="5" customWidth="1"/>
    <col min="12041" max="12041" width="8.28515625" style="5" customWidth="1"/>
    <col min="12042" max="12042" width="7.7109375" style="5" customWidth="1"/>
    <col min="12043" max="12043" width="6.5703125" style="5" customWidth="1"/>
    <col min="12044" max="12044" width="7.7109375" style="5" customWidth="1"/>
    <col min="12045" max="12045" width="7.140625" style="5" customWidth="1"/>
    <col min="12046" max="12046" width="22" style="5" customWidth="1"/>
    <col min="12047" max="12049" width="5.85546875" style="5" customWidth="1"/>
    <col min="12050" max="12288" width="9.140625" style="5"/>
    <col min="12289" max="12289" width="2.7109375" style="5" customWidth="1"/>
    <col min="12290" max="12291" width="2.5703125" style="5" customWidth="1"/>
    <col min="12292" max="12292" width="21.140625" style="5" customWidth="1"/>
    <col min="12293" max="12293" width="7.85546875" style="5" customWidth="1"/>
    <col min="12294" max="12294" width="4.42578125" style="5" customWidth="1"/>
    <col min="12295" max="12295" width="6.42578125" style="5" customWidth="1"/>
    <col min="12296" max="12296" width="7.5703125" style="5" customWidth="1"/>
    <col min="12297" max="12297" width="8.28515625" style="5" customWidth="1"/>
    <col min="12298" max="12298" width="7.7109375" style="5" customWidth="1"/>
    <col min="12299" max="12299" width="6.5703125" style="5" customWidth="1"/>
    <col min="12300" max="12300" width="7.7109375" style="5" customWidth="1"/>
    <col min="12301" max="12301" width="7.140625" style="5" customWidth="1"/>
    <col min="12302" max="12302" width="22" style="5" customWidth="1"/>
    <col min="12303" max="12305" width="5.85546875" style="5" customWidth="1"/>
    <col min="12306" max="12544" width="9.140625" style="5"/>
    <col min="12545" max="12545" width="2.7109375" style="5" customWidth="1"/>
    <col min="12546" max="12547" width="2.5703125" style="5" customWidth="1"/>
    <col min="12548" max="12548" width="21.140625" style="5" customWidth="1"/>
    <col min="12549" max="12549" width="7.85546875" style="5" customWidth="1"/>
    <col min="12550" max="12550" width="4.42578125" style="5" customWidth="1"/>
    <col min="12551" max="12551" width="6.42578125" style="5" customWidth="1"/>
    <col min="12552" max="12552" width="7.5703125" style="5" customWidth="1"/>
    <col min="12553" max="12553" width="8.28515625" style="5" customWidth="1"/>
    <col min="12554" max="12554" width="7.7109375" style="5" customWidth="1"/>
    <col min="12555" max="12555" width="6.5703125" style="5" customWidth="1"/>
    <col min="12556" max="12556" width="7.7109375" style="5" customWidth="1"/>
    <col min="12557" max="12557" width="7.140625" style="5" customWidth="1"/>
    <col min="12558" max="12558" width="22" style="5" customWidth="1"/>
    <col min="12559" max="12561" width="5.85546875" style="5" customWidth="1"/>
    <col min="12562" max="12800" width="9.140625" style="5"/>
    <col min="12801" max="12801" width="2.7109375" style="5" customWidth="1"/>
    <col min="12802" max="12803" width="2.5703125" style="5" customWidth="1"/>
    <col min="12804" max="12804" width="21.140625" style="5" customWidth="1"/>
    <col min="12805" max="12805" width="7.85546875" style="5" customWidth="1"/>
    <col min="12806" max="12806" width="4.42578125" style="5" customWidth="1"/>
    <col min="12807" max="12807" width="6.42578125" style="5" customWidth="1"/>
    <col min="12808" max="12808" width="7.5703125" style="5" customWidth="1"/>
    <col min="12809" max="12809" width="8.28515625" style="5" customWidth="1"/>
    <col min="12810" max="12810" width="7.7109375" style="5" customWidth="1"/>
    <col min="12811" max="12811" width="6.5703125" style="5" customWidth="1"/>
    <col min="12812" max="12812" width="7.7109375" style="5" customWidth="1"/>
    <col min="12813" max="12813" width="7.140625" style="5" customWidth="1"/>
    <col min="12814" max="12814" width="22" style="5" customWidth="1"/>
    <col min="12815" max="12817" width="5.85546875" style="5" customWidth="1"/>
    <col min="12818" max="13056" width="9.140625" style="5"/>
    <col min="13057" max="13057" width="2.7109375" style="5" customWidth="1"/>
    <col min="13058" max="13059" width="2.5703125" style="5" customWidth="1"/>
    <col min="13060" max="13060" width="21.140625" style="5" customWidth="1"/>
    <col min="13061" max="13061" width="7.85546875" style="5" customWidth="1"/>
    <col min="13062" max="13062" width="4.42578125" style="5" customWidth="1"/>
    <col min="13063" max="13063" width="6.42578125" style="5" customWidth="1"/>
    <col min="13064" max="13064" width="7.5703125" style="5" customWidth="1"/>
    <col min="13065" max="13065" width="8.28515625" style="5" customWidth="1"/>
    <col min="13066" max="13066" width="7.7109375" style="5" customWidth="1"/>
    <col min="13067" max="13067" width="6.5703125" style="5" customWidth="1"/>
    <col min="13068" max="13068" width="7.7109375" style="5" customWidth="1"/>
    <col min="13069" max="13069" width="7.140625" style="5" customWidth="1"/>
    <col min="13070" max="13070" width="22" style="5" customWidth="1"/>
    <col min="13071" max="13073" width="5.85546875" style="5" customWidth="1"/>
    <col min="13074" max="13312" width="9.140625" style="5"/>
    <col min="13313" max="13313" width="2.7109375" style="5" customWidth="1"/>
    <col min="13314" max="13315" width="2.5703125" style="5" customWidth="1"/>
    <col min="13316" max="13316" width="21.140625" style="5" customWidth="1"/>
    <col min="13317" max="13317" width="7.85546875" style="5" customWidth="1"/>
    <col min="13318" max="13318" width="4.42578125" style="5" customWidth="1"/>
    <col min="13319" max="13319" width="6.42578125" style="5" customWidth="1"/>
    <col min="13320" max="13320" width="7.5703125" style="5" customWidth="1"/>
    <col min="13321" max="13321" width="8.28515625" style="5" customWidth="1"/>
    <col min="13322" max="13322" width="7.7109375" style="5" customWidth="1"/>
    <col min="13323" max="13323" width="6.5703125" style="5" customWidth="1"/>
    <col min="13324" max="13324" width="7.7109375" style="5" customWidth="1"/>
    <col min="13325" max="13325" width="7.140625" style="5" customWidth="1"/>
    <col min="13326" max="13326" width="22" style="5" customWidth="1"/>
    <col min="13327" max="13329" width="5.85546875" style="5" customWidth="1"/>
    <col min="13330" max="13568" width="9.140625" style="5"/>
    <col min="13569" max="13569" width="2.7109375" style="5" customWidth="1"/>
    <col min="13570" max="13571" width="2.5703125" style="5" customWidth="1"/>
    <col min="13572" max="13572" width="21.140625" style="5" customWidth="1"/>
    <col min="13573" max="13573" width="7.85546875" style="5" customWidth="1"/>
    <col min="13574" max="13574" width="4.42578125" style="5" customWidth="1"/>
    <col min="13575" max="13575" width="6.42578125" style="5" customWidth="1"/>
    <col min="13576" max="13576" width="7.5703125" style="5" customWidth="1"/>
    <col min="13577" max="13577" width="8.28515625" style="5" customWidth="1"/>
    <col min="13578" max="13578" width="7.7109375" style="5" customWidth="1"/>
    <col min="13579" max="13579" width="6.5703125" style="5" customWidth="1"/>
    <col min="13580" max="13580" width="7.7109375" style="5" customWidth="1"/>
    <col min="13581" max="13581" width="7.140625" style="5" customWidth="1"/>
    <col min="13582" max="13582" width="22" style="5" customWidth="1"/>
    <col min="13583" max="13585" width="5.85546875" style="5" customWidth="1"/>
    <col min="13586" max="13824" width="9.140625" style="5"/>
    <col min="13825" max="13825" width="2.7109375" style="5" customWidth="1"/>
    <col min="13826" max="13827" width="2.5703125" style="5" customWidth="1"/>
    <col min="13828" max="13828" width="21.140625" style="5" customWidth="1"/>
    <col min="13829" max="13829" width="7.85546875" style="5" customWidth="1"/>
    <col min="13830" max="13830" width="4.42578125" style="5" customWidth="1"/>
    <col min="13831" max="13831" width="6.42578125" style="5" customWidth="1"/>
    <col min="13832" max="13832" width="7.5703125" style="5" customWidth="1"/>
    <col min="13833" max="13833" width="8.28515625" style="5" customWidth="1"/>
    <col min="13834" max="13834" width="7.7109375" style="5" customWidth="1"/>
    <col min="13835" max="13835" width="6.5703125" style="5" customWidth="1"/>
    <col min="13836" max="13836" width="7.7109375" style="5" customWidth="1"/>
    <col min="13837" max="13837" width="7.140625" style="5" customWidth="1"/>
    <col min="13838" max="13838" width="22" style="5" customWidth="1"/>
    <col min="13839" max="13841" width="5.85546875" style="5" customWidth="1"/>
    <col min="13842" max="14080" width="9.140625" style="5"/>
    <col min="14081" max="14081" width="2.7109375" style="5" customWidth="1"/>
    <col min="14082" max="14083" width="2.5703125" style="5" customWidth="1"/>
    <col min="14084" max="14084" width="21.140625" style="5" customWidth="1"/>
    <col min="14085" max="14085" width="7.85546875" style="5" customWidth="1"/>
    <col min="14086" max="14086" width="4.42578125" style="5" customWidth="1"/>
    <col min="14087" max="14087" width="6.42578125" style="5" customWidth="1"/>
    <col min="14088" max="14088" width="7.5703125" style="5" customWidth="1"/>
    <col min="14089" max="14089" width="8.28515625" style="5" customWidth="1"/>
    <col min="14090" max="14090" width="7.7109375" style="5" customWidth="1"/>
    <col min="14091" max="14091" width="6.5703125" style="5" customWidth="1"/>
    <col min="14092" max="14092" width="7.7109375" style="5" customWidth="1"/>
    <col min="14093" max="14093" width="7.140625" style="5" customWidth="1"/>
    <col min="14094" max="14094" width="22" style="5" customWidth="1"/>
    <col min="14095" max="14097" width="5.85546875" style="5" customWidth="1"/>
    <col min="14098" max="14336" width="9.140625" style="5"/>
    <col min="14337" max="14337" width="2.7109375" style="5" customWidth="1"/>
    <col min="14338" max="14339" width="2.5703125" style="5" customWidth="1"/>
    <col min="14340" max="14340" width="21.140625" style="5" customWidth="1"/>
    <col min="14341" max="14341" width="7.85546875" style="5" customWidth="1"/>
    <col min="14342" max="14342" width="4.42578125" style="5" customWidth="1"/>
    <col min="14343" max="14343" width="6.42578125" style="5" customWidth="1"/>
    <col min="14344" max="14344" width="7.5703125" style="5" customWidth="1"/>
    <col min="14345" max="14345" width="8.28515625" style="5" customWidth="1"/>
    <col min="14346" max="14346" width="7.7109375" style="5" customWidth="1"/>
    <col min="14347" max="14347" width="6.5703125" style="5" customWidth="1"/>
    <col min="14348" max="14348" width="7.7109375" style="5" customWidth="1"/>
    <col min="14349" max="14349" width="7.140625" style="5" customWidth="1"/>
    <col min="14350" max="14350" width="22" style="5" customWidth="1"/>
    <col min="14351" max="14353" width="5.85546875" style="5" customWidth="1"/>
    <col min="14354" max="14592" width="9.140625" style="5"/>
    <col min="14593" max="14593" width="2.7109375" style="5" customWidth="1"/>
    <col min="14594" max="14595" width="2.5703125" style="5" customWidth="1"/>
    <col min="14596" max="14596" width="21.140625" style="5" customWidth="1"/>
    <col min="14597" max="14597" width="7.85546875" style="5" customWidth="1"/>
    <col min="14598" max="14598" width="4.42578125" style="5" customWidth="1"/>
    <col min="14599" max="14599" width="6.42578125" style="5" customWidth="1"/>
    <col min="14600" max="14600" width="7.5703125" style="5" customWidth="1"/>
    <col min="14601" max="14601" width="8.28515625" style="5" customWidth="1"/>
    <col min="14602" max="14602" width="7.7109375" style="5" customWidth="1"/>
    <col min="14603" max="14603" width="6.5703125" style="5" customWidth="1"/>
    <col min="14604" max="14604" width="7.7109375" style="5" customWidth="1"/>
    <col min="14605" max="14605" width="7.140625" style="5" customWidth="1"/>
    <col min="14606" max="14606" width="22" style="5" customWidth="1"/>
    <col min="14607" max="14609" width="5.85546875" style="5" customWidth="1"/>
    <col min="14610" max="14848" width="9.140625" style="5"/>
    <col min="14849" max="14849" width="2.7109375" style="5" customWidth="1"/>
    <col min="14850" max="14851" width="2.5703125" style="5" customWidth="1"/>
    <col min="14852" max="14852" width="21.140625" style="5" customWidth="1"/>
    <col min="14853" max="14853" width="7.85546875" style="5" customWidth="1"/>
    <col min="14854" max="14854" width="4.42578125" style="5" customWidth="1"/>
    <col min="14855" max="14855" width="6.42578125" style="5" customWidth="1"/>
    <col min="14856" max="14856" width="7.5703125" style="5" customWidth="1"/>
    <col min="14857" max="14857" width="8.28515625" style="5" customWidth="1"/>
    <col min="14858" max="14858" width="7.7109375" style="5" customWidth="1"/>
    <col min="14859" max="14859" width="6.5703125" style="5" customWidth="1"/>
    <col min="14860" max="14860" width="7.7109375" style="5" customWidth="1"/>
    <col min="14861" max="14861" width="7.140625" style="5" customWidth="1"/>
    <col min="14862" max="14862" width="22" style="5" customWidth="1"/>
    <col min="14863" max="14865" width="5.85546875" style="5" customWidth="1"/>
    <col min="14866" max="15104" width="9.140625" style="5"/>
    <col min="15105" max="15105" width="2.7109375" style="5" customWidth="1"/>
    <col min="15106" max="15107" width="2.5703125" style="5" customWidth="1"/>
    <col min="15108" max="15108" width="21.140625" style="5" customWidth="1"/>
    <col min="15109" max="15109" width="7.85546875" style="5" customWidth="1"/>
    <col min="15110" max="15110" width="4.42578125" style="5" customWidth="1"/>
    <col min="15111" max="15111" width="6.42578125" style="5" customWidth="1"/>
    <col min="15112" max="15112" width="7.5703125" style="5" customWidth="1"/>
    <col min="15113" max="15113" width="8.28515625" style="5" customWidth="1"/>
    <col min="15114" max="15114" width="7.7109375" style="5" customWidth="1"/>
    <col min="15115" max="15115" width="6.5703125" style="5" customWidth="1"/>
    <col min="15116" max="15116" width="7.7109375" style="5" customWidth="1"/>
    <col min="15117" max="15117" width="7.140625" style="5" customWidth="1"/>
    <col min="15118" max="15118" width="22" style="5" customWidth="1"/>
    <col min="15119" max="15121" width="5.85546875" style="5" customWidth="1"/>
    <col min="15122" max="15360" width="9.140625" style="5"/>
    <col min="15361" max="15361" width="2.7109375" style="5" customWidth="1"/>
    <col min="15362" max="15363" width="2.5703125" style="5" customWidth="1"/>
    <col min="15364" max="15364" width="21.140625" style="5" customWidth="1"/>
    <col min="15365" max="15365" width="7.85546875" style="5" customWidth="1"/>
    <col min="15366" max="15366" width="4.42578125" style="5" customWidth="1"/>
    <col min="15367" max="15367" width="6.42578125" style="5" customWidth="1"/>
    <col min="15368" max="15368" width="7.5703125" style="5" customWidth="1"/>
    <col min="15369" max="15369" width="8.28515625" style="5" customWidth="1"/>
    <col min="15370" max="15370" width="7.7109375" style="5" customWidth="1"/>
    <col min="15371" max="15371" width="6.5703125" style="5" customWidth="1"/>
    <col min="15372" max="15372" width="7.7109375" style="5" customWidth="1"/>
    <col min="15373" max="15373" width="7.140625" style="5" customWidth="1"/>
    <col min="15374" max="15374" width="22" style="5" customWidth="1"/>
    <col min="15375" max="15377" width="5.85546875" style="5" customWidth="1"/>
    <col min="15378" max="15616" width="9.140625" style="5"/>
    <col min="15617" max="15617" width="2.7109375" style="5" customWidth="1"/>
    <col min="15618" max="15619" width="2.5703125" style="5" customWidth="1"/>
    <col min="15620" max="15620" width="21.140625" style="5" customWidth="1"/>
    <col min="15621" max="15621" width="7.85546875" style="5" customWidth="1"/>
    <col min="15622" max="15622" width="4.42578125" style="5" customWidth="1"/>
    <col min="15623" max="15623" width="6.42578125" style="5" customWidth="1"/>
    <col min="15624" max="15624" width="7.5703125" style="5" customWidth="1"/>
    <col min="15625" max="15625" width="8.28515625" style="5" customWidth="1"/>
    <col min="15626" max="15626" width="7.7109375" style="5" customWidth="1"/>
    <col min="15627" max="15627" width="6.5703125" style="5" customWidth="1"/>
    <col min="15628" max="15628" width="7.7109375" style="5" customWidth="1"/>
    <col min="15629" max="15629" width="7.140625" style="5" customWidth="1"/>
    <col min="15630" max="15630" width="22" style="5" customWidth="1"/>
    <col min="15631" max="15633" width="5.85546875" style="5" customWidth="1"/>
    <col min="15634" max="15872" width="9.140625" style="5"/>
    <col min="15873" max="15873" width="2.7109375" style="5" customWidth="1"/>
    <col min="15874" max="15875" width="2.5703125" style="5" customWidth="1"/>
    <col min="15876" max="15876" width="21.140625" style="5" customWidth="1"/>
    <col min="15877" max="15877" width="7.85546875" style="5" customWidth="1"/>
    <col min="15878" max="15878" width="4.42578125" style="5" customWidth="1"/>
    <col min="15879" max="15879" width="6.42578125" style="5" customWidth="1"/>
    <col min="15880" max="15880" width="7.5703125" style="5" customWidth="1"/>
    <col min="15881" max="15881" width="8.28515625" style="5" customWidth="1"/>
    <col min="15882" max="15882" width="7.7109375" style="5" customWidth="1"/>
    <col min="15883" max="15883" width="6.5703125" style="5" customWidth="1"/>
    <col min="15884" max="15884" width="7.7109375" style="5" customWidth="1"/>
    <col min="15885" max="15885" width="7.140625" style="5" customWidth="1"/>
    <col min="15886" max="15886" width="22" style="5" customWidth="1"/>
    <col min="15887" max="15889" width="5.85546875" style="5" customWidth="1"/>
    <col min="15890" max="16128" width="9.140625" style="5"/>
    <col min="16129" max="16129" width="2.7109375" style="5" customWidth="1"/>
    <col min="16130" max="16131" width="2.5703125" style="5" customWidth="1"/>
    <col min="16132" max="16132" width="21.140625" style="5" customWidth="1"/>
    <col min="16133" max="16133" width="7.85546875" style="5" customWidth="1"/>
    <col min="16134" max="16134" width="4.42578125" style="5" customWidth="1"/>
    <col min="16135" max="16135" width="6.42578125" style="5" customWidth="1"/>
    <col min="16136" max="16136" width="7.5703125" style="5" customWidth="1"/>
    <col min="16137" max="16137" width="8.28515625" style="5" customWidth="1"/>
    <col min="16138" max="16138" width="7.7109375" style="5" customWidth="1"/>
    <col min="16139" max="16139" width="6.5703125" style="5" customWidth="1"/>
    <col min="16140" max="16140" width="7.7109375" style="5" customWidth="1"/>
    <col min="16141" max="16141" width="7.140625" style="5" customWidth="1"/>
    <col min="16142" max="16142" width="22" style="5" customWidth="1"/>
    <col min="16143" max="16145" width="5.85546875" style="5" customWidth="1"/>
    <col min="16146" max="16384" width="9.140625" style="5"/>
  </cols>
  <sheetData>
    <row r="1" spans="1:23" ht="75.75" customHeight="1">
      <c r="L1" s="1926" t="s">
        <v>318</v>
      </c>
      <c r="M1" s="1926"/>
      <c r="N1" s="1926"/>
      <c r="O1" s="1926"/>
      <c r="P1" s="1926"/>
      <c r="Q1" s="1926"/>
    </row>
    <row r="2" spans="1:23" ht="13.5" customHeight="1">
      <c r="D2" s="2553"/>
      <c r="E2" s="2554"/>
      <c r="F2" s="2553"/>
      <c r="G2" s="1406" t="s">
        <v>947</v>
      </c>
      <c r="H2" s="2553"/>
      <c r="I2" s="2553"/>
      <c r="J2" s="2553"/>
      <c r="K2" s="2553"/>
      <c r="L2" s="2555"/>
      <c r="M2" s="2556"/>
      <c r="N2" s="2556"/>
      <c r="O2" s="453"/>
      <c r="P2" s="453"/>
      <c r="Q2" s="453"/>
      <c r="R2" s="1456"/>
      <c r="S2" s="1456"/>
      <c r="T2" s="1456"/>
      <c r="U2" s="1456"/>
      <c r="V2" s="1456"/>
      <c r="W2" s="1456"/>
    </row>
    <row r="3" spans="1:23" ht="12" customHeight="1" thickBot="1">
      <c r="A3" s="157"/>
      <c r="B3" s="158"/>
      <c r="C3" s="158"/>
      <c r="D3" s="454" t="s">
        <v>58</v>
      </c>
      <c r="E3" s="454"/>
      <c r="F3" s="454"/>
      <c r="G3" s="454"/>
      <c r="H3" s="454"/>
      <c r="I3" s="454"/>
      <c r="J3" s="454"/>
      <c r="K3" s="454"/>
      <c r="L3" s="454"/>
      <c r="M3" s="454"/>
      <c r="N3" s="454"/>
      <c r="O3" s="454"/>
      <c r="P3" s="454"/>
      <c r="Q3" s="454"/>
      <c r="R3" s="454"/>
      <c r="S3" s="454"/>
      <c r="T3" s="454"/>
      <c r="U3" s="454"/>
      <c r="V3" s="454"/>
      <c r="W3" s="454"/>
    </row>
    <row r="4" spans="1:23" ht="36.75" customHeight="1">
      <c r="A4" s="409" t="s">
        <v>0</v>
      </c>
      <c r="B4" s="412" t="s">
        <v>1</v>
      </c>
      <c r="C4" s="412" t="s">
        <v>2</v>
      </c>
      <c r="D4" s="415" t="s">
        <v>3</v>
      </c>
      <c r="E4" s="418" t="s">
        <v>4</v>
      </c>
      <c r="F4" s="380" t="s">
        <v>5</v>
      </c>
      <c r="G4" s="399" t="s">
        <v>6</v>
      </c>
      <c r="H4" s="334" t="s">
        <v>147</v>
      </c>
      <c r="I4" s="335"/>
      <c r="J4" s="335"/>
      <c r="K4" s="336"/>
      <c r="L4" s="396" t="s">
        <v>148</v>
      </c>
      <c r="M4" s="426" t="s">
        <v>149</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94.5" customHeight="1" thickBot="1">
      <c r="A6" s="411"/>
      <c r="B6" s="414"/>
      <c r="C6" s="414"/>
      <c r="D6" s="417"/>
      <c r="E6" s="420"/>
      <c r="F6" s="382"/>
      <c r="G6" s="401"/>
      <c r="H6" s="403"/>
      <c r="I6" s="241" t="s">
        <v>7</v>
      </c>
      <c r="J6" s="34" t="s">
        <v>11</v>
      </c>
      <c r="K6" s="387"/>
      <c r="L6" s="398"/>
      <c r="M6" s="428"/>
      <c r="N6" s="393"/>
      <c r="O6" s="7" t="s">
        <v>136</v>
      </c>
      <c r="P6" s="7" t="s">
        <v>142</v>
      </c>
      <c r="Q6" s="8" t="s">
        <v>145</v>
      </c>
    </row>
    <row r="7" spans="1:23" ht="25.5" customHeight="1" thickBot="1">
      <c r="A7" s="49" t="s">
        <v>12</v>
      </c>
      <c r="B7" s="305" t="s">
        <v>948</v>
      </c>
      <c r="C7" s="306"/>
      <c r="D7" s="306"/>
      <c r="E7" s="306"/>
      <c r="F7" s="306"/>
      <c r="G7" s="306"/>
      <c r="H7" s="306"/>
      <c r="I7" s="306"/>
      <c r="J7" s="306"/>
      <c r="K7" s="306"/>
      <c r="L7" s="306"/>
      <c r="M7" s="306"/>
      <c r="N7" s="306"/>
      <c r="O7" s="306"/>
      <c r="P7" s="306"/>
      <c r="Q7" s="307"/>
    </row>
    <row r="8" spans="1:23" ht="14.25" customHeight="1" thickBot="1">
      <c r="A8" s="50" t="s">
        <v>12</v>
      </c>
      <c r="B8" s="51" t="s">
        <v>12</v>
      </c>
      <c r="C8" s="390" t="s">
        <v>949</v>
      </c>
      <c r="D8" s="390"/>
      <c r="E8" s="390"/>
      <c r="F8" s="390"/>
      <c r="G8" s="390"/>
      <c r="H8" s="390"/>
      <c r="I8" s="390"/>
      <c r="J8" s="390"/>
      <c r="K8" s="390"/>
      <c r="L8" s="390"/>
      <c r="M8" s="390"/>
      <c r="N8" s="390"/>
      <c r="O8" s="390"/>
      <c r="P8" s="390"/>
      <c r="Q8" s="391"/>
    </row>
    <row r="9" spans="1:23" ht="27.75" customHeight="1" thickBot="1">
      <c r="A9" s="432" t="s">
        <v>12</v>
      </c>
      <c r="B9" s="373" t="s">
        <v>12</v>
      </c>
      <c r="C9" s="285" t="s">
        <v>12</v>
      </c>
      <c r="D9" s="2557" t="s">
        <v>950</v>
      </c>
      <c r="E9" s="263" t="s">
        <v>90</v>
      </c>
      <c r="F9" s="263" t="s">
        <v>951</v>
      </c>
      <c r="G9" s="2558" t="s">
        <v>952</v>
      </c>
      <c r="H9" s="458">
        <v>310908</v>
      </c>
      <c r="I9" s="459">
        <v>310908</v>
      </c>
      <c r="J9" s="459">
        <v>199195</v>
      </c>
      <c r="K9" s="460">
        <v>0</v>
      </c>
      <c r="L9" s="461">
        <v>310780</v>
      </c>
      <c r="M9" s="462">
        <v>310780</v>
      </c>
      <c r="N9" s="1473" t="s">
        <v>953</v>
      </c>
      <c r="O9" s="2559">
        <v>3000</v>
      </c>
      <c r="P9" s="2559">
        <v>3000</v>
      </c>
      <c r="Q9" s="2560">
        <v>3000</v>
      </c>
    </row>
    <row r="10" spans="1:23" ht="15.75" customHeight="1" thickBot="1">
      <c r="A10" s="694"/>
      <c r="B10" s="948"/>
      <c r="C10" s="364"/>
      <c r="D10" s="2561"/>
      <c r="E10" s="447"/>
      <c r="F10" s="447"/>
      <c r="G10" s="14" t="s">
        <v>62</v>
      </c>
      <c r="H10" s="139">
        <v>200</v>
      </c>
      <c r="I10" s="140">
        <v>200</v>
      </c>
      <c r="J10" s="140">
        <v>80</v>
      </c>
      <c r="K10" s="141"/>
      <c r="L10" s="160">
        <v>0</v>
      </c>
      <c r="M10" s="161">
        <v>0</v>
      </c>
      <c r="N10" s="2562" t="s">
        <v>954</v>
      </c>
      <c r="O10" s="2504">
        <v>150000</v>
      </c>
      <c r="P10" s="2563">
        <v>150000</v>
      </c>
      <c r="Q10" s="2564">
        <v>150000</v>
      </c>
    </row>
    <row r="11" spans="1:23" ht="26.25" customHeight="1">
      <c r="A11" s="433"/>
      <c r="B11" s="374"/>
      <c r="C11" s="376"/>
      <c r="D11" s="2561"/>
      <c r="E11" s="269"/>
      <c r="F11" s="269"/>
      <c r="G11" s="2558" t="s">
        <v>952</v>
      </c>
      <c r="H11" s="139">
        <v>122.7</v>
      </c>
      <c r="I11" s="140">
        <v>122.7</v>
      </c>
      <c r="J11" s="2565"/>
      <c r="K11" s="2566"/>
      <c r="L11" s="2567"/>
      <c r="M11" s="2568"/>
      <c r="N11" s="2569" t="s">
        <v>955</v>
      </c>
      <c r="O11" s="2570" t="s">
        <v>105</v>
      </c>
      <c r="P11" s="2571" t="s">
        <v>105</v>
      </c>
      <c r="Q11" s="2572" t="s">
        <v>105</v>
      </c>
      <c r="T11" s="702"/>
    </row>
    <row r="12" spans="1:23" ht="48.75" customHeight="1" thickBot="1">
      <c r="A12" s="434"/>
      <c r="B12" s="375"/>
      <c r="C12" s="286"/>
      <c r="D12" s="2573"/>
      <c r="E12" s="264"/>
      <c r="F12" s="264"/>
      <c r="G12" s="9" t="s">
        <v>13</v>
      </c>
      <c r="H12" s="11">
        <f t="shared" ref="H12:M12" si="0">SUM(H9:H11)</f>
        <v>311230.7</v>
      </c>
      <c r="I12" s="11">
        <f t="shared" si="0"/>
        <v>311230.7</v>
      </c>
      <c r="J12" s="11">
        <f t="shared" si="0"/>
        <v>199275</v>
      </c>
      <c r="K12" s="11">
        <f t="shared" si="0"/>
        <v>0</v>
      </c>
      <c r="L12" s="11">
        <f t="shared" si="0"/>
        <v>310780</v>
      </c>
      <c r="M12" s="11">
        <f t="shared" si="0"/>
        <v>310780</v>
      </c>
      <c r="N12" s="2574" t="s">
        <v>956</v>
      </c>
      <c r="O12" s="172" t="s">
        <v>105</v>
      </c>
      <c r="P12" s="173" t="s">
        <v>105</v>
      </c>
      <c r="Q12" s="174" t="s">
        <v>105</v>
      </c>
      <c r="R12" s="575"/>
      <c r="T12" s="702"/>
    </row>
    <row r="13" spans="1:23" ht="18.75" customHeight="1">
      <c r="A13" s="21" t="s">
        <v>12</v>
      </c>
      <c r="B13" s="22" t="s">
        <v>12</v>
      </c>
      <c r="C13" s="279" t="s">
        <v>59</v>
      </c>
      <c r="D13" s="1471" t="s">
        <v>957</v>
      </c>
      <c r="E13" s="492" t="s">
        <v>90</v>
      </c>
      <c r="F13" s="283" t="s">
        <v>530</v>
      </c>
      <c r="G13" s="14" t="s">
        <v>257</v>
      </c>
      <c r="H13" s="16">
        <v>7000</v>
      </c>
      <c r="I13" s="15">
        <v>7000</v>
      </c>
      <c r="J13" s="15">
        <v>0</v>
      </c>
      <c r="K13" s="17">
        <v>0</v>
      </c>
      <c r="L13" s="18">
        <v>7000</v>
      </c>
      <c r="M13" s="19">
        <v>7000</v>
      </c>
      <c r="N13" s="272" t="s">
        <v>958</v>
      </c>
      <c r="O13" s="1364">
        <v>30</v>
      </c>
      <c r="P13" s="1364">
        <v>30</v>
      </c>
      <c r="Q13" s="1365">
        <v>30</v>
      </c>
      <c r="R13" s="575"/>
      <c r="T13" s="2575"/>
    </row>
    <row r="14" spans="1:23" ht="30.75" customHeight="1" thickBot="1">
      <c r="A14" s="24"/>
      <c r="B14" s="23"/>
      <c r="C14" s="280"/>
      <c r="D14" s="1482"/>
      <c r="E14" s="284"/>
      <c r="F14" s="284"/>
      <c r="G14" s="9" t="s">
        <v>13</v>
      </c>
      <c r="H14" s="10">
        <f>H13</f>
        <v>7000</v>
      </c>
      <c r="I14" s="10">
        <f>I13</f>
        <v>7000</v>
      </c>
      <c r="J14" s="10">
        <f>J13</f>
        <v>0</v>
      </c>
      <c r="K14" s="10">
        <f>K13</f>
        <v>0</v>
      </c>
      <c r="L14" s="10">
        <v>12000</v>
      </c>
      <c r="M14" s="10">
        <v>12000</v>
      </c>
      <c r="N14" s="273"/>
      <c r="O14" s="1306"/>
      <c r="P14" s="1306"/>
      <c r="Q14" s="1307"/>
      <c r="R14" s="575"/>
      <c r="T14" s="702"/>
    </row>
    <row r="15" spans="1:23" ht="14.25" customHeight="1">
      <c r="A15" s="21" t="s">
        <v>12</v>
      </c>
      <c r="B15" s="22" t="s">
        <v>12</v>
      </c>
      <c r="C15" s="279" t="s">
        <v>60</v>
      </c>
      <c r="D15" s="1471" t="s">
        <v>959</v>
      </c>
      <c r="E15" s="492" t="s">
        <v>90</v>
      </c>
      <c r="F15" s="283" t="s">
        <v>530</v>
      </c>
      <c r="G15" s="14" t="s">
        <v>257</v>
      </c>
      <c r="H15" s="16">
        <v>1300</v>
      </c>
      <c r="I15" s="15">
        <v>1300</v>
      </c>
      <c r="J15" s="15">
        <v>0</v>
      </c>
      <c r="K15" s="17">
        <v>0</v>
      </c>
      <c r="L15" s="18">
        <v>1800</v>
      </c>
      <c r="M15" s="19">
        <v>1800</v>
      </c>
      <c r="N15" s="677" t="s">
        <v>960</v>
      </c>
      <c r="O15" s="1364">
        <v>2</v>
      </c>
      <c r="P15" s="1364">
        <v>2</v>
      </c>
      <c r="Q15" s="1365">
        <v>2</v>
      </c>
      <c r="R15" s="575"/>
      <c r="T15" s="702"/>
    </row>
    <row r="16" spans="1:23" ht="11.25" customHeight="1">
      <c r="A16" s="52"/>
      <c r="B16" s="53"/>
      <c r="C16" s="364"/>
      <c r="D16" s="1474"/>
      <c r="E16" s="493"/>
      <c r="F16" s="365"/>
      <c r="G16" s="223"/>
      <c r="H16" s="92"/>
      <c r="I16" s="93"/>
      <c r="J16" s="93"/>
      <c r="K16" s="94"/>
      <c r="L16" s="95"/>
      <c r="M16" s="96"/>
      <c r="N16" s="2576"/>
      <c r="O16" s="1465"/>
      <c r="P16" s="1465"/>
      <c r="Q16" s="1466"/>
      <c r="R16" s="575"/>
      <c r="T16" s="702"/>
    </row>
    <row r="17" spans="1:39" ht="26.25" customHeight="1" thickBot="1">
      <c r="A17" s="24"/>
      <c r="B17" s="23"/>
      <c r="C17" s="280"/>
      <c r="D17" s="1482"/>
      <c r="E17" s="284"/>
      <c r="F17" s="284"/>
      <c r="G17" s="9" t="s">
        <v>13</v>
      </c>
      <c r="H17" s="11">
        <f t="shared" ref="H17:M17" si="1">H15</f>
        <v>1300</v>
      </c>
      <c r="I17" s="11">
        <f t="shared" si="1"/>
        <v>1300</v>
      </c>
      <c r="J17" s="11">
        <f t="shared" si="1"/>
        <v>0</v>
      </c>
      <c r="K17" s="11">
        <f t="shared" si="1"/>
        <v>0</v>
      </c>
      <c r="L17" s="11">
        <f t="shared" si="1"/>
        <v>1800</v>
      </c>
      <c r="M17" s="11">
        <f t="shared" si="1"/>
        <v>1800</v>
      </c>
      <c r="N17" s="260" t="s">
        <v>961</v>
      </c>
      <c r="O17" s="1306">
        <v>1</v>
      </c>
      <c r="P17" s="1306">
        <v>1</v>
      </c>
      <c r="Q17" s="1307">
        <v>1</v>
      </c>
      <c r="R17" s="575"/>
      <c r="T17" s="702"/>
    </row>
    <row r="18" spans="1:39" ht="27" customHeight="1" thickBot="1">
      <c r="A18" s="21" t="s">
        <v>12</v>
      </c>
      <c r="B18" s="22" t="s">
        <v>12</v>
      </c>
      <c r="C18" s="279" t="s">
        <v>64</v>
      </c>
      <c r="D18" s="2577" t="s">
        <v>962</v>
      </c>
      <c r="E18" s="492" t="s">
        <v>90</v>
      </c>
      <c r="F18" s="283" t="s">
        <v>530</v>
      </c>
      <c r="G18" s="14" t="s">
        <v>257</v>
      </c>
      <c r="H18" s="16">
        <v>24351</v>
      </c>
      <c r="I18" s="15">
        <v>9951</v>
      </c>
      <c r="J18" s="15"/>
      <c r="K18" s="17">
        <v>14400</v>
      </c>
      <c r="L18" s="18">
        <v>23051</v>
      </c>
      <c r="M18" s="19">
        <v>23051</v>
      </c>
      <c r="N18" s="1473" t="s">
        <v>963</v>
      </c>
      <c r="O18" s="2559">
        <v>30</v>
      </c>
      <c r="P18" s="2559">
        <v>30</v>
      </c>
      <c r="Q18" s="2560">
        <v>30</v>
      </c>
      <c r="R18" s="575"/>
      <c r="T18" s="2575"/>
    </row>
    <row r="19" spans="1:39" ht="27" customHeight="1" thickBot="1">
      <c r="A19" s="52"/>
      <c r="B19" s="53"/>
      <c r="C19" s="364"/>
      <c r="D19" s="1474"/>
      <c r="E19" s="493"/>
      <c r="F19" s="365"/>
      <c r="G19" s="2578"/>
      <c r="H19" s="2579"/>
      <c r="I19" s="2580"/>
      <c r="J19" s="2580"/>
      <c r="K19" s="2581"/>
      <c r="L19" s="2582"/>
      <c r="M19" s="2583"/>
      <c r="N19" s="2584" t="s">
        <v>964</v>
      </c>
      <c r="O19" s="2585">
        <v>30000</v>
      </c>
      <c r="P19" s="2586">
        <v>30000</v>
      </c>
      <c r="Q19" s="2587">
        <v>30000</v>
      </c>
      <c r="R19" s="575"/>
      <c r="T19" s="702"/>
    </row>
    <row r="20" spans="1:39" ht="19.5" customHeight="1" thickBot="1">
      <c r="A20" s="24"/>
      <c r="B20" s="23"/>
      <c r="C20" s="280"/>
      <c r="D20" s="1482"/>
      <c r="E20" s="284"/>
      <c r="F20" s="284"/>
      <c r="G20" s="9" t="s">
        <v>13</v>
      </c>
      <c r="H20" s="20">
        <f t="shared" ref="H20:M20" si="2">H18+H19</f>
        <v>24351</v>
      </c>
      <c r="I20" s="2588">
        <f t="shared" si="2"/>
        <v>9951</v>
      </c>
      <c r="J20" s="2588">
        <f t="shared" si="2"/>
        <v>0</v>
      </c>
      <c r="K20" s="2588">
        <f t="shared" si="2"/>
        <v>14400</v>
      </c>
      <c r="L20" s="2588">
        <f t="shared" si="2"/>
        <v>23051</v>
      </c>
      <c r="M20" s="20">
        <f t="shared" si="2"/>
        <v>23051</v>
      </c>
      <c r="N20" s="558"/>
      <c r="O20" s="172"/>
      <c r="P20" s="173"/>
      <c r="Q20" s="174"/>
      <c r="R20" s="575"/>
      <c r="T20" s="702"/>
    </row>
    <row r="21" spans="1:39" ht="15" customHeight="1" thickBot="1">
      <c r="A21" s="21" t="s">
        <v>12</v>
      </c>
      <c r="B21" s="22" t="s">
        <v>12</v>
      </c>
      <c r="C21" s="279" t="s">
        <v>66</v>
      </c>
      <c r="D21" s="1471" t="s">
        <v>965</v>
      </c>
      <c r="E21" s="492" t="s">
        <v>90</v>
      </c>
      <c r="F21" s="283" t="s">
        <v>530</v>
      </c>
      <c r="G21" s="14" t="s">
        <v>161</v>
      </c>
      <c r="H21" s="620">
        <v>0</v>
      </c>
      <c r="I21" s="690">
        <v>0</v>
      </c>
      <c r="J21" s="690"/>
      <c r="K21" s="690">
        <v>0</v>
      </c>
      <c r="L21" s="691">
        <v>0</v>
      </c>
      <c r="M21" s="2589">
        <v>0</v>
      </c>
      <c r="N21" s="2353" t="s">
        <v>966</v>
      </c>
      <c r="O21" s="1346">
        <v>1</v>
      </c>
      <c r="P21" s="1346"/>
      <c r="Q21" s="1347"/>
    </row>
    <row r="22" spans="1:39" ht="12" customHeight="1">
      <c r="A22" s="52"/>
      <c r="B22" s="53"/>
      <c r="C22" s="364"/>
      <c r="D22" s="1474"/>
      <c r="E22" s="493"/>
      <c r="F22" s="365"/>
      <c r="G22" s="223" t="s">
        <v>91</v>
      </c>
      <c r="H22" s="620">
        <v>0</v>
      </c>
      <c r="I22" s="690">
        <v>0</v>
      </c>
      <c r="J22" s="690"/>
      <c r="K22" s="690">
        <v>0</v>
      </c>
      <c r="L22" s="691">
        <v>0</v>
      </c>
      <c r="M22" s="2589"/>
      <c r="N22" s="626"/>
      <c r="O22" s="551"/>
      <c r="P22" s="552"/>
      <c r="Q22" s="553"/>
      <c r="U22" s="2590"/>
    </row>
    <row r="23" spans="1:39" ht="24" customHeight="1" thickBot="1">
      <c r="A23" s="24"/>
      <c r="B23" s="23"/>
      <c r="C23" s="280"/>
      <c r="D23" s="1482"/>
      <c r="E23" s="284"/>
      <c r="F23" s="284"/>
      <c r="G23" s="9" t="s">
        <v>13</v>
      </c>
      <c r="H23" s="20">
        <f t="shared" ref="H23:M23" si="3">H21+H22</f>
        <v>0</v>
      </c>
      <c r="I23" s="2591">
        <f t="shared" si="3"/>
        <v>0</v>
      </c>
      <c r="J23" s="2591">
        <f t="shared" si="3"/>
        <v>0</v>
      </c>
      <c r="K23" s="2591">
        <f t="shared" si="3"/>
        <v>0</v>
      </c>
      <c r="L23" s="2592">
        <f t="shared" si="3"/>
        <v>0</v>
      </c>
      <c r="M23" s="20">
        <f t="shared" si="3"/>
        <v>0</v>
      </c>
      <c r="N23" s="275"/>
      <c r="O23" s="559"/>
      <c r="P23" s="560"/>
      <c r="Q23" s="561"/>
    </row>
    <row r="24" spans="1:39" ht="12.75" customHeight="1" thickBot="1">
      <c r="A24" s="50" t="s">
        <v>12</v>
      </c>
      <c r="B24" s="97" t="s">
        <v>12</v>
      </c>
      <c r="C24" s="289" t="s">
        <v>15</v>
      </c>
      <c r="D24" s="290"/>
      <c r="E24" s="290"/>
      <c r="F24" s="290"/>
      <c r="G24" s="292"/>
      <c r="H24" s="1751">
        <f t="shared" ref="H24:M24" si="4">H23+H17+H14+H12+H20</f>
        <v>343881.7</v>
      </c>
      <c r="I24" s="1751">
        <f t="shared" si="4"/>
        <v>329481.7</v>
      </c>
      <c r="J24" s="1751">
        <f t="shared" si="4"/>
        <v>199275</v>
      </c>
      <c r="K24" s="1751">
        <f t="shared" si="4"/>
        <v>14400</v>
      </c>
      <c r="L24" s="1751">
        <f t="shared" si="4"/>
        <v>347631</v>
      </c>
      <c r="M24" s="1751">
        <f t="shared" si="4"/>
        <v>347631</v>
      </c>
      <c r="N24" s="98"/>
      <c r="O24" s="129"/>
      <c r="P24" s="129"/>
      <c r="Q24" s="130"/>
    </row>
    <row r="25" spans="1:39" ht="12.75" customHeight="1" thickBot="1">
      <c r="A25" s="50" t="s">
        <v>12</v>
      </c>
      <c r="B25" s="51" t="s">
        <v>14</v>
      </c>
      <c r="C25" s="390" t="s">
        <v>967</v>
      </c>
      <c r="D25" s="390"/>
      <c r="E25" s="390"/>
      <c r="F25" s="390"/>
      <c r="G25" s="390"/>
      <c r="H25" s="390"/>
      <c r="I25" s="390"/>
      <c r="J25" s="390"/>
      <c r="K25" s="390"/>
      <c r="L25" s="390"/>
      <c r="M25" s="390"/>
      <c r="N25" s="390"/>
      <c r="O25" s="390"/>
      <c r="P25" s="390"/>
      <c r="Q25" s="391"/>
    </row>
    <row r="26" spans="1:39" ht="14.25" customHeight="1" thickBot="1">
      <c r="A26" s="52" t="s">
        <v>12</v>
      </c>
      <c r="B26" s="53" t="s">
        <v>14</v>
      </c>
      <c r="C26" s="279" t="s">
        <v>12</v>
      </c>
      <c r="D26" s="281" t="s">
        <v>968</v>
      </c>
      <c r="E26" s="492" t="s">
        <v>90</v>
      </c>
      <c r="F26" s="283" t="s">
        <v>969</v>
      </c>
      <c r="G26" s="14" t="s">
        <v>257</v>
      </c>
      <c r="H26" s="16">
        <v>5000</v>
      </c>
      <c r="I26" s="15">
        <v>5000</v>
      </c>
      <c r="J26" s="15">
        <v>0</v>
      </c>
      <c r="K26" s="17">
        <v>0</v>
      </c>
      <c r="L26" s="18">
        <v>5800</v>
      </c>
      <c r="M26" s="19">
        <v>5800</v>
      </c>
      <c r="N26" s="2332"/>
      <c r="O26" s="1346"/>
      <c r="P26" s="1346"/>
      <c r="Q26" s="1347"/>
    </row>
    <row r="27" spans="1:39" ht="14.25" customHeight="1">
      <c r="A27" s="52"/>
      <c r="B27" s="53"/>
      <c r="C27" s="364"/>
      <c r="D27" s="368"/>
      <c r="E27" s="493"/>
      <c r="F27" s="365"/>
      <c r="G27" s="223"/>
      <c r="H27" s="16"/>
      <c r="I27" s="15"/>
      <c r="J27" s="15"/>
      <c r="K27" s="17"/>
      <c r="L27" s="18"/>
      <c r="M27" s="19"/>
      <c r="N27" s="550" t="s">
        <v>970</v>
      </c>
      <c r="O27" s="551">
        <v>1</v>
      </c>
      <c r="P27" s="552">
        <v>1</v>
      </c>
      <c r="Q27" s="553">
        <v>1</v>
      </c>
    </row>
    <row r="28" spans="1:39" ht="14.25" customHeight="1" thickBot="1">
      <c r="A28" s="52"/>
      <c r="B28" s="53"/>
      <c r="C28" s="280"/>
      <c r="D28" s="282"/>
      <c r="E28" s="284"/>
      <c r="F28" s="284"/>
      <c r="G28" s="9" t="s">
        <v>13</v>
      </c>
      <c r="H28" s="20">
        <f>H26+H27</f>
        <v>5000</v>
      </c>
      <c r="I28" s="20">
        <f>I26+I27</f>
        <v>5000</v>
      </c>
      <c r="J28" s="20"/>
      <c r="K28" s="20">
        <f>K26+K27</f>
        <v>0</v>
      </c>
      <c r="L28" s="20">
        <f>L26+L27</f>
        <v>5800</v>
      </c>
      <c r="M28" s="20">
        <f>M26+M27</f>
        <v>5800</v>
      </c>
      <c r="N28" s="558"/>
      <c r="O28" s="559"/>
      <c r="P28" s="560"/>
      <c r="Q28" s="561"/>
    </row>
    <row r="29" spans="1:39" ht="14.25" customHeight="1" thickBot="1">
      <c r="A29" s="128" t="s">
        <v>12</v>
      </c>
      <c r="B29" s="448" t="s">
        <v>16</v>
      </c>
      <c r="C29" s="448"/>
      <c r="D29" s="448"/>
      <c r="E29" s="448"/>
      <c r="F29" s="448"/>
      <c r="G29" s="449"/>
      <c r="H29" s="131">
        <f t="shared" ref="H29:M30" si="5">H28</f>
        <v>5000</v>
      </c>
      <c r="I29" s="131">
        <f t="shared" si="5"/>
        <v>5000</v>
      </c>
      <c r="J29" s="131">
        <f t="shared" si="5"/>
        <v>0</v>
      </c>
      <c r="K29" s="131">
        <f t="shared" si="5"/>
        <v>0</v>
      </c>
      <c r="L29" s="131">
        <f t="shared" si="5"/>
        <v>5800</v>
      </c>
      <c r="M29" s="131">
        <f t="shared" si="5"/>
        <v>5800</v>
      </c>
      <c r="N29" s="80"/>
      <c r="O29" s="80"/>
      <c r="P29" s="80"/>
      <c r="Q29" s="81"/>
    </row>
    <row r="30" spans="1:39" ht="14.25" customHeight="1" thickBot="1">
      <c r="A30" s="50" t="s">
        <v>12</v>
      </c>
      <c r="B30" s="97" t="s">
        <v>14</v>
      </c>
      <c r="C30" s="289" t="s">
        <v>15</v>
      </c>
      <c r="D30" s="290"/>
      <c r="E30" s="290"/>
      <c r="F30" s="290"/>
      <c r="G30" s="292"/>
      <c r="H30" s="206">
        <f t="shared" si="5"/>
        <v>5000</v>
      </c>
      <c r="I30" s="206">
        <f t="shared" si="5"/>
        <v>5000</v>
      </c>
      <c r="J30" s="206">
        <f t="shared" si="5"/>
        <v>0</v>
      </c>
      <c r="K30" s="206">
        <f t="shared" si="5"/>
        <v>0</v>
      </c>
      <c r="L30" s="206">
        <f t="shared" si="5"/>
        <v>5800</v>
      </c>
      <c r="M30" s="206">
        <f t="shared" si="5"/>
        <v>5800</v>
      </c>
      <c r="N30" s="98"/>
      <c r="O30" s="129"/>
      <c r="P30" s="129"/>
      <c r="Q30" s="130"/>
    </row>
    <row r="31" spans="1:39" ht="14.25" customHeight="1" thickBot="1">
      <c r="A31" s="175"/>
      <c r="B31" s="304" t="s">
        <v>17</v>
      </c>
      <c r="C31" s="304"/>
      <c r="D31" s="304"/>
      <c r="E31" s="304"/>
      <c r="F31" s="304"/>
      <c r="G31" s="304"/>
      <c r="H31" s="681">
        <f t="shared" ref="H31:M31" si="6">H30+H24</f>
        <v>348881.7</v>
      </c>
      <c r="I31" s="681">
        <f t="shared" si="6"/>
        <v>334481.7</v>
      </c>
      <c r="J31" s="681">
        <f>J30+J24</f>
        <v>199275</v>
      </c>
      <c r="K31" s="681">
        <f t="shared" si="6"/>
        <v>14400</v>
      </c>
      <c r="L31" s="681">
        <f t="shared" si="6"/>
        <v>353431</v>
      </c>
      <c r="M31" s="681">
        <f t="shared" si="6"/>
        <v>353431</v>
      </c>
      <c r="N31" s="314"/>
      <c r="O31" s="315"/>
      <c r="P31" s="315"/>
      <c r="Q31" s="316"/>
    </row>
    <row r="32" spans="1:39" s="26" customFormat="1" ht="15.75" customHeight="1">
      <c r="A32" s="1"/>
      <c r="B32" s="1"/>
      <c r="C32" s="575"/>
      <c r="D32" s="576"/>
      <c r="E32" s="577"/>
      <c r="N32" s="1"/>
      <c r="O32" s="4"/>
      <c r="P32" s="1"/>
      <c r="Q32" s="1"/>
      <c r="R32" s="25"/>
      <c r="S32" s="25"/>
      <c r="T32" s="25"/>
      <c r="U32" s="25"/>
      <c r="V32" s="25"/>
      <c r="W32" s="25"/>
      <c r="X32" s="25"/>
      <c r="Y32" s="25"/>
      <c r="Z32" s="25"/>
      <c r="AA32" s="25"/>
      <c r="AB32" s="25"/>
      <c r="AC32" s="25"/>
      <c r="AD32" s="25"/>
      <c r="AE32" s="25"/>
      <c r="AF32" s="25"/>
      <c r="AG32" s="25"/>
      <c r="AH32" s="25"/>
      <c r="AI32" s="25"/>
      <c r="AJ32" s="25"/>
      <c r="AK32" s="25"/>
      <c r="AL32" s="25"/>
      <c r="AM32" s="25"/>
    </row>
    <row r="33" spans="1:39" s="26" customFormat="1" ht="15.75" customHeight="1">
      <c r="A33" s="1"/>
      <c r="B33" s="1"/>
      <c r="C33" s="575"/>
      <c r="D33" s="576"/>
      <c r="E33" s="577"/>
      <c r="N33" s="1"/>
      <c r="O33" s="4"/>
      <c r="P33" s="1"/>
      <c r="Q33" s="1"/>
      <c r="R33" s="25"/>
      <c r="S33" s="25"/>
      <c r="T33" s="25"/>
      <c r="U33" s="25"/>
      <c r="V33" s="25"/>
      <c r="W33" s="25"/>
      <c r="X33" s="25"/>
      <c r="Y33" s="25"/>
      <c r="Z33" s="25"/>
      <c r="AA33" s="25"/>
      <c r="AB33" s="25"/>
      <c r="AC33" s="25"/>
      <c r="AD33" s="25"/>
      <c r="AE33" s="25"/>
      <c r="AF33" s="25"/>
      <c r="AG33" s="25"/>
      <c r="AH33" s="25"/>
      <c r="AI33" s="25"/>
      <c r="AJ33" s="25"/>
      <c r="AK33" s="25"/>
      <c r="AL33" s="25"/>
      <c r="AM33" s="25"/>
    </row>
    <row r="34" spans="1:39" s="26" customFormat="1" ht="15.75" customHeight="1">
      <c r="A34" s="1"/>
      <c r="B34" s="1"/>
      <c r="C34" s="575"/>
      <c r="D34" s="576"/>
      <c r="E34" s="577"/>
      <c r="N34" s="1"/>
      <c r="O34" s="4"/>
      <c r="P34" s="1"/>
      <c r="Q34" s="1"/>
      <c r="R34" s="25"/>
      <c r="S34" s="25"/>
      <c r="T34" s="25"/>
      <c r="U34" s="25"/>
      <c r="V34" s="25"/>
      <c r="W34" s="25"/>
      <c r="X34" s="25"/>
      <c r="Y34" s="25"/>
      <c r="Z34" s="25"/>
      <c r="AA34" s="25"/>
      <c r="AB34" s="25"/>
      <c r="AC34" s="25"/>
      <c r="AD34" s="25"/>
      <c r="AE34" s="25"/>
      <c r="AF34" s="25"/>
      <c r="AG34" s="25"/>
      <c r="AH34" s="25"/>
      <c r="AI34" s="25"/>
      <c r="AJ34" s="25"/>
      <c r="AK34" s="25"/>
      <c r="AL34" s="25"/>
      <c r="AM34" s="25"/>
    </row>
    <row r="35" spans="1:39" s="26" customFormat="1" ht="15.75" customHeight="1">
      <c r="A35" s="1"/>
      <c r="B35" s="1"/>
      <c r="C35" s="575"/>
      <c r="D35" s="576"/>
      <c r="E35" s="577"/>
      <c r="N35" s="1"/>
      <c r="O35" s="4"/>
      <c r="P35" s="1"/>
      <c r="Q35" s="1"/>
      <c r="R35" s="25"/>
      <c r="S35" s="25"/>
      <c r="T35" s="25"/>
      <c r="U35" s="25"/>
      <c r="V35" s="25"/>
      <c r="W35" s="25"/>
      <c r="X35" s="25"/>
      <c r="Y35" s="25"/>
      <c r="Z35" s="25"/>
      <c r="AA35" s="25"/>
      <c r="AB35" s="25"/>
      <c r="AC35" s="25"/>
      <c r="AD35" s="25"/>
      <c r="AE35" s="25"/>
      <c r="AF35" s="25"/>
      <c r="AG35" s="25"/>
      <c r="AH35" s="25"/>
      <c r="AI35" s="25"/>
      <c r="AJ35" s="25"/>
      <c r="AK35" s="25"/>
      <c r="AL35" s="25"/>
      <c r="AM35" s="25"/>
    </row>
    <row r="36" spans="1:39" s="26" customFormat="1" ht="15.75" customHeight="1">
      <c r="A36" s="1"/>
      <c r="B36" s="1"/>
      <c r="C36" s="575"/>
      <c r="D36" s="576"/>
      <c r="E36" s="577"/>
      <c r="N36" s="1"/>
      <c r="O36" s="4"/>
      <c r="P36" s="1"/>
      <c r="Q36" s="1"/>
      <c r="R36" s="25"/>
      <c r="S36" s="25"/>
      <c r="T36" s="25"/>
      <c r="U36" s="25"/>
      <c r="V36" s="25"/>
      <c r="W36" s="25"/>
      <c r="X36" s="25"/>
      <c r="Y36" s="25"/>
      <c r="Z36" s="25"/>
      <c r="AA36" s="25"/>
      <c r="AB36" s="25"/>
      <c r="AC36" s="25"/>
      <c r="AD36" s="25"/>
      <c r="AE36" s="25"/>
      <c r="AF36" s="25"/>
      <c r="AG36" s="25"/>
      <c r="AH36" s="25"/>
      <c r="AI36" s="25"/>
      <c r="AJ36" s="25"/>
      <c r="AK36" s="25"/>
      <c r="AL36" s="25"/>
      <c r="AM36" s="25"/>
    </row>
    <row r="37" spans="1:39" s="26" customFormat="1" ht="15.75" customHeight="1">
      <c r="A37" s="1"/>
      <c r="B37" s="1"/>
      <c r="C37" s="575"/>
      <c r="D37" s="576"/>
      <c r="E37" s="577"/>
      <c r="N37" s="1"/>
      <c r="O37" s="4"/>
      <c r="P37" s="1"/>
      <c r="Q37" s="1"/>
      <c r="R37" s="25"/>
      <c r="S37" s="25"/>
      <c r="T37" s="25"/>
      <c r="U37" s="25"/>
      <c r="V37" s="25"/>
      <c r="W37" s="25"/>
      <c r="X37" s="25"/>
      <c r="Y37" s="25"/>
      <c r="Z37" s="25"/>
      <c r="AA37" s="25"/>
      <c r="AB37" s="25"/>
      <c r="AC37" s="25"/>
      <c r="AD37" s="25"/>
      <c r="AE37" s="25"/>
      <c r="AF37" s="25"/>
      <c r="AG37" s="25"/>
      <c r="AH37" s="25"/>
      <c r="AI37" s="25"/>
      <c r="AJ37" s="25"/>
      <c r="AK37" s="25"/>
      <c r="AL37" s="25"/>
      <c r="AM37" s="25"/>
    </row>
    <row r="38" spans="1:39" s="26" customFormat="1" ht="15.75" customHeight="1">
      <c r="A38" s="1"/>
      <c r="B38" s="1"/>
      <c r="C38" s="575"/>
      <c r="D38" s="576"/>
      <c r="E38" s="577"/>
      <c r="N38" s="1"/>
      <c r="O38" s="4"/>
      <c r="P38" s="1"/>
      <c r="Q38" s="1"/>
      <c r="R38" s="25"/>
      <c r="S38" s="25"/>
      <c r="T38" s="25"/>
      <c r="U38" s="25"/>
      <c r="V38" s="25"/>
      <c r="W38" s="25"/>
      <c r="X38" s="25"/>
      <c r="Y38" s="25"/>
      <c r="Z38" s="25"/>
      <c r="AA38" s="25"/>
      <c r="AB38" s="25"/>
      <c r="AC38" s="25"/>
      <c r="AD38" s="25"/>
      <c r="AE38" s="25"/>
      <c r="AF38" s="25"/>
      <c r="AG38" s="25"/>
      <c r="AH38" s="25"/>
      <c r="AI38" s="25"/>
      <c r="AJ38" s="25"/>
      <c r="AK38" s="25"/>
      <c r="AL38" s="25"/>
      <c r="AM38" s="25"/>
    </row>
    <row r="39" spans="1:39" s="26" customFormat="1" ht="15.75" customHeight="1">
      <c r="A39" s="1"/>
      <c r="B39" s="1"/>
      <c r="C39" s="575"/>
      <c r="D39" s="576"/>
      <c r="E39" s="577"/>
      <c r="N39" s="1"/>
      <c r="O39" s="4"/>
      <c r="P39" s="1"/>
      <c r="Q39" s="1"/>
      <c r="R39" s="25"/>
      <c r="S39" s="25"/>
      <c r="T39" s="25"/>
      <c r="U39" s="25"/>
      <c r="V39" s="25"/>
      <c r="W39" s="25"/>
      <c r="X39" s="25"/>
      <c r="Y39" s="25"/>
      <c r="Z39" s="25"/>
      <c r="AA39" s="25"/>
      <c r="AB39" s="25"/>
      <c r="AC39" s="25"/>
      <c r="AD39" s="25"/>
      <c r="AE39" s="25"/>
      <c r="AF39" s="25"/>
      <c r="AG39" s="25"/>
      <c r="AH39" s="25"/>
      <c r="AI39" s="25"/>
      <c r="AJ39" s="25"/>
      <c r="AK39" s="25"/>
      <c r="AL39" s="25"/>
      <c r="AM39" s="25"/>
    </row>
    <row r="40" spans="1:39" s="26" customFormat="1" ht="15.75" customHeight="1">
      <c r="A40" s="1"/>
      <c r="B40" s="1"/>
      <c r="C40" s="575"/>
      <c r="D40" s="576"/>
      <c r="E40" s="577"/>
      <c r="N40" s="1"/>
      <c r="O40" s="4"/>
      <c r="P40" s="1"/>
      <c r="Q40" s="1"/>
      <c r="R40" s="25"/>
      <c r="S40" s="25"/>
      <c r="T40" s="25"/>
      <c r="U40" s="25"/>
      <c r="V40" s="25"/>
      <c r="W40" s="25"/>
      <c r="X40" s="25"/>
      <c r="Y40" s="25"/>
      <c r="Z40" s="25"/>
      <c r="AA40" s="25"/>
      <c r="AB40" s="25"/>
      <c r="AC40" s="25"/>
      <c r="AD40" s="25"/>
      <c r="AE40" s="25"/>
      <c r="AF40" s="25"/>
      <c r="AG40" s="25"/>
      <c r="AH40" s="25"/>
      <c r="AI40" s="25"/>
      <c r="AJ40" s="25"/>
      <c r="AK40" s="25"/>
      <c r="AL40" s="25"/>
      <c r="AM40" s="25"/>
    </row>
    <row r="41" spans="1:39" s="26" customFormat="1" ht="15.75" customHeight="1">
      <c r="A41" s="1"/>
      <c r="B41" s="1"/>
      <c r="C41" s="575"/>
      <c r="D41" s="576"/>
      <c r="E41" s="577"/>
      <c r="N41" s="1"/>
      <c r="O41" s="4"/>
      <c r="P41" s="1"/>
      <c r="Q41" s="1"/>
      <c r="R41" s="25"/>
      <c r="S41" s="25"/>
      <c r="T41" s="25"/>
      <c r="U41" s="25"/>
      <c r="V41" s="25"/>
      <c r="W41" s="25"/>
      <c r="X41" s="25"/>
      <c r="Y41" s="25"/>
      <c r="Z41" s="25"/>
      <c r="AA41" s="25"/>
      <c r="AB41" s="25"/>
      <c r="AC41" s="25"/>
      <c r="AD41" s="25"/>
      <c r="AE41" s="25"/>
      <c r="AF41" s="25"/>
      <c r="AG41" s="25"/>
      <c r="AH41" s="25"/>
      <c r="AI41" s="25"/>
      <c r="AJ41" s="25"/>
      <c r="AK41" s="25"/>
      <c r="AL41" s="25"/>
      <c r="AM41" s="25"/>
    </row>
    <row r="42" spans="1:39" s="26" customFormat="1" ht="15.75" customHeight="1">
      <c r="A42" s="1"/>
      <c r="B42" s="1"/>
      <c r="C42" s="575"/>
      <c r="D42" s="576"/>
      <c r="E42" s="577"/>
      <c r="F42" s="258"/>
      <c r="G42" s="259"/>
      <c r="H42" s="259"/>
      <c r="I42" s="259"/>
      <c r="J42" s="259"/>
      <c r="K42" s="259"/>
      <c r="L42" s="259"/>
      <c r="M42" s="259"/>
      <c r="N42" s="1"/>
      <c r="O42" s="4"/>
      <c r="P42" s="1"/>
      <c r="Q42" s="1"/>
      <c r="R42" s="25"/>
      <c r="S42" s="25"/>
      <c r="T42" s="25"/>
      <c r="U42" s="25"/>
      <c r="V42" s="25"/>
      <c r="W42" s="25"/>
      <c r="X42" s="25"/>
      <c r="Y42" s="25"/>
      <c r="Z42" s="25"/>
      <c r="AA42" s="25"/>
      <c r="AB42" s="25"/>
      <c r="AC42" s="25"/>
      <c r="AD42" s="25"/>
      <c r="AE42" s="25"/>
      <c r="AF42" s="25"/>
      <c r="AG42" s="25"/>
      <c r="AH42" s="25"/>
      <c r="AI42" s="25"/>
      <c r="AJ42" s="25"/>
      <c r="AK42" s="25"/>
      <c r="AL42" s="25"/>
      <c r="AM42" s="25"/>
    </row>
    <row r="43" spans="1:39" s="26" customFormat="1" ht="15.75" customHeight="1" thickBot="1">
      <c r="A43" s="1"/>
      <c r="B43" s="1"/>
      <c r="C43" s="575"/>
      <c r="D43" s="576"/>
      <c r="E43" s="577"/>
      <c r="F43" s="347" t="s">
        <v>18</v>
      </c>
      <c r="G43" s="348"/>
      <c r="H43" s="348"/>
      <c r="I43" s="348"/>
      <c r="J43" s="348"/>
      <c r="K43" s="348"/>
      <c r="L43" s="348"/>
      <c r="M43" s="348"/>
      <c r="N43" s="1"/>
      <c r="O43" s="4"/>
      <c r="P43" s="1"/>
      <c r="Q43" s="1"/>
      <c r="R43" s="25"/>
      <c r="S43" s="25"/>
      <c r="T43" s="25"/>
      <c r="U43" s="25"/>
      <c r="V43" s="25"/>
      <c r="W43" s="25"/>
      <c r="X43" s="25"/>
      <c r="Y43" s="25"/>
      <c r="Z43" s="25"/>
      <c r="AA43" s="25"/>
      <c r="AB43" s="25"/>
      <c r="AC43" s="25"/>
      <c r="AD43" s="25"/>
      <c r="AE43" s="25"/>
      <c r="AF43" s="25"/>
      <c r="AG43" s="25"/>
      <c r="AH43" s="25"/>
      <c r="AI43" s="25"/>
      <c r="AJ43" s="25"/>
      <c r="AK43" s="25"/>
      <c r="AL43" s="25"/>
      <c r="AM43" s="25"/>
    </row>
    <row r="44" spans="1:39" s="26" customFormat="1" ht="38.25" customHeight="1" thickBot="1">
      <c r="A44" s="1"/>
      <c r="B44" s="1"/>
      <c r="C44" s="301" t="s">
        <v>19</v>
      </c>
      <c r="D44" s="302"/>
      <c r="E44" s="302"/>
      <c r="F44" s="302"/>
      <c r="G44" s="303"/>
      <c r="H44" s="334" t="s">
        <v>146</v>
      </c>
      <c r="I44" s="335"/>
      <c r="J44" s="335"/>
      <c r="K44" s="336"/>
      <c r="L44" s="5"/>
      <c r="M44" s="5"/>
      <c r="N44" s="1"/>
      <c r="O44" s="4"/>
      <c r="P44" s="1"/>
      <c r="Q44" s="1"/>
      <c r="R44" s="25"/>
      <c r="S44" s="25"/>
      <c r="T44" s="25"/>
      <c r="U44" s="25"/>
      <c r="V44" s="25"/>
      <c r="W44" s="25"/>
      <c r="X44" s="25"/>
      <c r="Y44" s="25"/>
      <c r="Z44" s="25"/>
      <c r="AA44" s="25"/>
      <c r="AB44" s="25"/>
      <c r="AC44" s="25"/>
      <c r="AD44" s="25"/>
      <c r="AE44" s="25"/>
      <c r="AF44" s="25"/>
      <c r="AG44" s="25"/>
      <c r="AH44" s="25"/>
      <c r="AI44" s="25"/>
      <c r="AJ44" s="25"/>
      <c r="AK44" s="25"/>
      <c r="AL44" s="25"/>
      <c r="AM44" s="25"/>
    </row>
    <row r="45" spans="1:39" s="26" customFormat="1" ht="13.5" customHeight="1" thickBot="1">
      <c r="A45" s="1"/>
      <c r="B45" s="1"/>
      <c r="C45" s="295" t="s">
        <v>20</v>
      </c>
      <c r="D45" s="296"/>
      <c r="E45" s="296"/>
      <c r="F45" s="296"/>
      <c r="G45" s="297"/>
      <c r="H45" s="298">
        <f>H46+H47+H48+H49+H51+H50</f>
        <v>348881.7</v>
      </c>
      <c r="I45" s="299"/>
      <c r="J45" s="299"/>
      <c r="K45" s="300"/>
      <c r="L45" s="5"/>
      <c r="M45" s="5"/>
      <c r="N45" s="1"/>
      <c r="O45" s="4"/>
      <c r="P45" s="1"/>
      <c r="Q45" s="1"/>
      <c r="R45" s="25"/>
      <c r="S45" s="25"/>
      <c r="T45" s="25"/>
      <c r="U45" s="25"/>
      <c r="V45" s="25"/>
      <c r="W45" s="25"/>
      <c r="X45" s="25"/>
      <c r="Y45" s="25"/>
      <c r="Z45" s="25"/>
      <c r="AA45" s="25"/>
      <c r="AB45" s="25"/>
      <c r="AC45" s="25"/>
      <c r="AD45" s="25"/>
      <c r="AE45" s="25"/>
      <c r="AF45" s="25"/>
      <c r="AG45" s="25"/>
      <c r="AH45" s="25"/>
      <c r="AI45" s="25"/>
      <c r="AJ45" s="25"/>
      <c r="AK45" s="25"/>
      <c r="AL45" s="25"/>
      <c r="AM45" s="25"/>
    </row>
    <row r="46" spans="1:39" ht="12.75" customHeight="1">
      <c r="C46" s="349" t="s">
        <v>151</v>
      </c>
      <c r="D46" s="350"/>
      <c r="E46" s="350"/>
      <c r="F46" s="350"/>
      <c r="G46" s="351"/>
      <c r="H46" s="352">
        <v>0</v>
      </c>
      <c r="I46" s="353"/>
      <c r="J46" s="353"/>
      <c r="K46" s="354"/>
      <c r="L46" s="5"/>
      <c r="M46" s="5"/>
    </row>
    <row r="47" spans="1:39" ht="22.5" customHeight="1">
      <c r="C47" s="342" t="s">
        <v>152</v>
      </c>
      <c r="D47" s="343"/>
      <c r="E47" s="343"/>
      <c r="F47" s="343"/>
      <c r="G47" s="344"/>
      <c r="H47" s="345">
        <f>+H26+H18+H15+H13</f>
        <v>37651</v>
      </c>
      <c r="I47" s="293"/>
      <c r="J47" s="293"/>
      <c r="K47" s="294"/>
      <c r="L47" s="5"/>
      <c r="M47" s="5"/>
    </row>
    <row r="48" spans="1:39" ht="14.1" customHeight="1">
      <c r="C48" s="328" t="s">
        <v>196</v>
      </c>
      <c r="D48" s="329"/>
      <c r="E48" s="329"/>
      <c r="F48" s="329"/>
      <c r="G48" s="346"/>
      <c r="H48" s="345">
        <v>0</v>
      </c>
      <c r="I48" s="293"/>
      <c r="J48" s="293"/>
      <c r="K48" s="294"/>
      <c r="L48" s="5"/>
      <c r="M48" s="5"/>
    </row>
    <row r="49" spans="3:17" ht="14.1" customHeight="1">
      <c r="C49" s="328" t="s">
        <v>153</v>
      </c>
      <c r="D49" s="329"/>
      <c r="E49" s="329"/>
      <c r="F49" s="329"/>
      <c r="G49" s="346"/>
      <c r="H49" s="345">
        <v>0</v>
      </c>
      <c r="I49" s="293"/>
      <c r="J49" s="293"/>
      <c r="K49" s="294"/>
      <c r="L49" s="5"/>
      <c r="M49" s="5"/>
    </row>
    <row r="50" spans="3:17" ht="14.1" customHeight="1">
      <c r="C50" s="342" t="s">
        <v>154</v>
      </c>
      <c r="D50" s="343"/>
      <c r="E50" s="343"/>
      <c r="F50" s="343"/>
      <c r="G50" s="344"/>
      <c r="H50" s="345">
        <v>200</v>
      </c>
      <c r="I50" s="2593"/>
      <c r="J50" s="2593"/>
      <c r="K50" s="2594"/>
      <c r="L50" s="5"/>
      <c r="M50" s="5"/>
    </row>
    <row r="51" spans="3:17" ht="15" customHeight="1" thickBot="1">
      <c r="C51" s="342" t="s">
        <v>154</v>
      </c>
      <c r="D51" s="343"/>
      <c r="E51" s="343"/>
      <c r="F51" s="343"/>
      <c r="G51" s="344"/>
      <c r="H51" s="345">
        <v>311030.7</v>
      </c>
      <c r="I51" s="293"/>
      <c r="J51" s="293"/>
      <c r="K51" s="294"/>
      <c r="L51" s="5"/>
      <c r="M51" s="5"/>
    </row>
    <row r="52" spans="3:17" ht="14.1" customHeight="1" thickBot="1">
      <c r="C52" s="295" t="s">
        <v>21</v>
      </c>
      <c r="D52" s="296"/>
      <c r="E52" s="296"/>
      <c r="F52" s="296"/>
      <c r="G52" s="297"/>
      <c r="H52" s="298">
        <f>H53+H54+H55+H56</f>
        <v>0</v>
      </c>
      <c r="I52" s="299"/>
      <c r="J52" s="299"/>
      <c r="K52" s="300"/>
      <c r="L52" s="5"/>
      <c r="M52" s="5"/>
    </row>
    <row r="53" spans="3:17" ht="13.5" customHeight="1">
      <c r="C53" s="331" t="s">
        <v>155</v>
      </c>
      <c r="D53" s="332"/>
      <c r="E53" s="332"/>
      <c r="F53" s="332"/>
      <c r="G53" s="333"/>
      <c r="H53" s="340">
        <v>0</v>
      </c>
      <c r="I53" s="340"/>
      <c r="J53" s="340"/>
      <c r="K53" s="341"/>
      <c r="L53" s="5"/>
      <c r="M53" s="5"/>
    </row>
    <row r="54" spans="3:17" ht="12.75" customHeight="1">
      <c r="C54" s="406" t="s">
        <v>156</v>
      </c>
      <c r="D54" s="407"/>
      <c r="E54" s="407"/>
      <c r="F54" s="407"/>
      <c r="G54" s="408"/>
      <c r="H54" s="293">
        <v>0</v>
      </c>
      <c r="I54" s="293"/>
      <c r="J54" s="293"/>
      <c r="K54" s="294"/>
      <c r="L54" s="5"/>
      <c r="M54" s="5"/>
    </row>
    <row r="55" spans="3:17" ht="14.1" customHeight="1">
      <c r="C55" s="337" t="s">
        <v>157</v>
      </c>
      <c r="D55" s="338"/>
      <c r="E55" s="338"/>
      <c r="F55" s="338"/>
      <c r="G55" s="339"/>
      <c r="H55" s="293">
        <f>+H22</f>
        <v>0</v>
      </c>
      <c r="I55" s="293"/>
      <c r="J55" s="293"/>
      <c r="K55" s="294"/>
      <c r="L55" s="5"/>
      <c r="M55" s="5"/>
    </row>
    <row r="56" spans="3:17" ht="14.1" customHeight="1" thickBot="1">
      <c r="C56" s="328" t="s">
        <v>971</v>
      </c>
      <c r="D56" s="329"/>
      <c r="E56" s="329"/>
      <c r="F56" s="329"/>
      <c r="G56" s="330"/>
      <c r="H56" s="293">
        <v>0</v>
      </c>
      <c r="I56" s="293"/>
      <c r="J56" s="293"/>
      <c r="K56" s="294"/>
      <c r="L56" s="5"/>
      <c r="M56" s="5"/>
    </row>
    <row r="57" spans="3:17" ht="14.1" customHeight="1" thickBot="1">
      <c r="C57" s="323" t="s">
        <v>22</v>
      </c>
      <c r="D57" s="324"/>
      <c r="E57" s="324"/>
      <c r="F57" s="324"/>
      <c r="G57" s="325"/>
      <c r="H57" s="326">
        <f>H52+H45</f>
        <v>348881.7</v>
      </c>
      <c r="I57" s="326"/>
      <c r="J57" s="326"/>
      <c r="K57" s="327"/>
    </row>
    <row r="58" spans="3:17" ht="14.1" customHeight="1"/>
    <row r="59" spans="3:17" ht="14.1" customHeight="1"/>
    <row r="60" spans="3:17" ht="14.1" customHeight="1"/>
    <row r="61" spans="3:17" ht="15.75">
      <c r="E61" s="27"/>
    </row>
    <row r="63" spans="3:17" ht="12.75">
      <c r="D63" s="6"/>
      <c r="E63" s="6"/>
      <c r="F63" s="6"/>
      <c r="G63" s="6"/>
      <c r="H63" s="6"/>
      <c r="I63" s="6"/>
      <c r="J63" s="6"/>
      <c r="K63" s="6"/>
      <c r="L63" s="6"/>
      <c r="M63" s="6"/>
      <c r="N63" s="6"/>
      <c r="O63" s="6"/>
      <c r="P63" s="6"/>
      <c r="Q63" s="6"/>
    </row>
    <row r="65" spans="5:20" ht="15.75">
      <c r="E65" s="27"/>
    </row>
    <row r="66" spans="5:20" ht="12.75">
      <c r="R66" s="6"/>
      <c r="S66" s="6"/>
      <c r="T66" s="6"/>
    </row>
  </sheetData>
  <mergeCells count="86">
    <mergeCell ref="C57:G57"/>
    <mergeCell ref="H57:K57"/>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45:G45"/>
    <mergeCell ref="H45:K45"/>
    <mergeCell ref="C46:G46"/>
    <mergeCell ref="H46:K46"/>
    <mergeCell ref="C47:G47"/>
    <mergeCell ref="H47:K47"/>
    <mergeCell ref="B29:G29"/>
    <mergeCell ref="C30:G30"/>
    <mergeCell ref="B31:G31"/>
    <mergeCell ref="N31:Q31"/>
    <mergeCell ref="F43:M43"/>
    <mergeCell ref="C44:G44"/>
    <mergeCell ref="H44:K44"/>
    <mergeCell ref="C24:G24"/>
    <mergeCell ref="C25:Q25"/>
    <mergeCell ref="C26:C28"/>
    <mergeCell ref="D26:D28"/>
    <mergeCell ref="E26:E28"/>
    <mergeCell ref="F26:F28"/>
    <mergeCell ref="N27:N28"/>
    <mergeCell ref="C18:C20"/>
    <mergeCell ref="D18:D20"/>
    <mergeCell ref="E18:E20"/>
    <mergeCell ref="F18:F20"/>
    <mergeCell ref="N19:N20"/>
    <mergeCell ref="C21:C23"/>
    <mergeCell ref="D21:D23"/>
    <mergeCell ref="E21:E23"/>
    <mergeCell ref="F21:F23"/>
    <mergeCell ref="N21:N23"/>
    <mergeCell ref="C13:C14"/>
    <mergeCell ref="D13:D14"/>
    <mergeCell ref="E13:E14"/>
    <mergeCell ref="F13:F14"/>
    <mergeCell ref="N13:N14"/>
    <mergeCell ref="C15:C17"/>
    <mergeCell ref="D15:D17"/>
    <mergeCell ref="E15:E17"/>
    <mergeCell ref="F15:F17"/>
    <mergeCell ref="N15:N16"/>
    <mergeCell ref="B7:Q7"/>
    <mergeCell ref="C8:Q8"/>
    <mergeCell ref="A9:A12"/>
    <mergeCell ref="B9:B12"/>
    <mergeCell ref="C9:C12"/>
    <mergeCell ref="D9:D12"/>
    <mergeCell ref="E9:E12"/>
    <mergeCell ref="F9:F12"/>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dimension ref="B2:C33"/>
  <sheetViews>
    <sheetView workbookViewId="0">
      <selection activeCell="E7" sqref="E7"/>
    </sheetView>
  </sheetViews>
  <sheetFormatPr defaultRowHeight="12.75"/>
  <cols>
    <col min="2" max="2" width="14.85546875" customWidth="1"/>
    <col min="3" max="3" width="43.5703125" customWidth="1"/>
  </cols>
  <sheetData>
    <row r="2" spans="2:3" ht="13.5" thickBot="1">
      <c r="C2" t="s">
        <v>55</v>
      </c>
    </row>
    <row r="3" spans="2:3" ht="32.25" thickBot="1">
      <c r="B3" s="28" t="s">
        <v>24</v>
      </c>
      <c r="C3" s="29" t="s">
        <v>25</v>
      </c>
    </row>
    <row r="4" spans="2:3" ht="14.25" customHeight="1">
      <c r="B4" s="30">
        <v>0</v>
      </c>
      <c r="C4" s="31" t="s">
        <v>26</v>
      </c>
    </row>
    <row r="5" spans="2:3" ht="14.25" customHeight="1">
      <c r="B5" s="30">
        <v>1</v>
      </c>
      <c r="C5" s="31" t="s">
        <v>27</v>
      </c>
    </row>
    <row r="6" spans="2:3" ht="15.75" customHeight="1">
      <c r="B6" s="30">
        <v>2</v>
      </c>
      <c r="C6" s="31" t="s">
        <v>28</v>
      </c>
    </row>
    <row r="7" spans="2:3" ht="16.5" customHeight="1">
      <c r="B7" s="30">
        <v>3</v>
      </c>
      <c r="C7" s="31" t="s">
        <v>29</v>
      </c>
    </row>
    <row r="8" spans="2:3" ht="13.5" customHeight="1">
      <c r="B8" s="30">
        <v>4</v>
      </c>
      <c r="C8" s="31" t="s">
        <v>30</v>
      </c>
    </row>
    <row r="9" spans="2:3" ht="15.75" customHeight="1">
      <c r="B9" s="30">
        <v>5</v>
      </c>
      <c r="C9" s="31" t="s">
        <v>31</v>
      </c>
    </row>
    <row r="10" spans="2:3" ht="15.75" customHeight="1">
      <c r="B10" s="30">
        <v>6</v>
      </c>
      <c r="C10" s="31" t="s">
        <v>32</v>
      </c>
    </row>
    <row r="11" spans="2:3" ht="15.75" customHeight="1">
      <c r="B11" s="30">
        <v>7</v>
      </c>
      <c r="C11" s="31" t="s">
        <v>33</v>
      </c>
    </row>
    <row r="12" spans="2:3" ht="13.5" customHeight="1">
      <c r="B12" s="30">
        <v>8</v>
      </c>
      <c r="C12" s="31" t="s">
        <v>34</v>
      </c>
    </row>
    <row r="13" spans="2:3" ht="13.5" customHeight="1">
      <c r="B13" s="30">
        <v>9</v>
      </c>
      <c r="C13" s="31" t="s">
        <v>35</v>
      </c>
    </row>
    <row r="14" spans="2:3" ht="15.75" customHeight="1">
      <c r="B14" s="30">
        <v>10</v>
      </c>
      <c r="C14" s="31" t="s">
        <v>36</v>
      </c>
    </row>
    <row r="15" spans="2:3" ht="18" customHeight="1">
      <c r="B15" s="30">
        <v>11</v>
      </c>
      <c r="C15" s="31" t="s">
        <v>37</v>
      </c>
    </row>
    <row r="16" spans="2:3" ht="16.5" customHeight="1">
      <c r="B16" s="30">
        <v>12</v>
      </c>
      <c r="C16" s="31" t="s">
        <v>38</v>
      </c>
    </row>
    <row r="17" spans="2:3" ht="14.25" customHeight="1">
      <c r="B17" s="30">
        <v>13</v>
      </c>
      <c r="C17" s="31" t="s">
        <v>39</v>
      </c>
    </row>
    <row r="18" spans="2:3" ht="15" customHeight="1">
      <c r="B18" s="30">
        <v>14</v>
      </c>
      <c r="C18" s="31" t="s">
        <v>40</v>
      </c>
    </row>
    <row r="19" spans="2:3" ht="15" customHeight="1">
      <c r="B19" s="30">
        <v>15</v>
      </c>
      <c r="C19" s="31" t="s">
        <v>41</v>
      </c>
    </row>
    <row r="20" spans="2:3" ht="17.25" customHeight="1">
      <c r="B20" s="30">
        <v>16</v>
      </c>
      <c r="C20" s="31" t="s">
        <v>42</v>
      </c>
    </row>
    <row r="21" spans="2:3" ht="17.25" customHeight="1">
      <c r="B21" s="30">
        <v>17</v>
      </c>
      <c r="C21" s="31" t="s">
        <v>43</v>
      </c>
    </row>
    <row r="22" spans="2:3" ht="15.75" customHeight="1">
      <c r="B22" s="30">
        <v>18</v>
      </c>
      <c r="C22" s="31" t="s">
        <v>44</v>
      </c>
    </row>
    <row r="23" spans="2:3" ht="15.75" customHeight="1">
      <c r="B23" s="30">
        <v>19</v>
      </c>
      <c r="C23" s="31" t="s">
        <v>45</v>
      </c>
    </row>
    <row r="24" spans="2:3" ht="15.75" customHeight="1">
      <c r="B24" s="30">
        <v>20</v>
      </c>
      <c r="C24" s="31" t="s">
        <v>46</v>
      </c>
    </row>
    <row r="25" spans="2:3" ht="17.25" customHeight="1">
      <c r="B25" s="30">
        <v>21</v>
      </c>
      <c r="C25" s="31" t="s">
        <v>47</v>
      </c>
    </row>
    <row r="26" spans="2:3" ht="17.25" customHeight="1">
      <c r="B26" s="30">
        <v>22</v>
      </c>
      <c r="C26" s="31" t="s">
        <v>56</v>
      </c>
    </row>
    <row r="27" spans="2:3" ht="16.5" customHeight="1">
      <c r="B27" s="30">
        <v>23</v>
      </c>
      <c r="C27" s="31" t="s">
        <v>48</v>
      </c>
    </row>
    <row r="28" spans="2:3" ht="16.5" customHeight="1">
      <c r="B28" s="30">
        <v>24</v>
      </c>
      <c r="C28" s="31" t="s">
        <v>49</v>
      </c>
    </row>
    <row r="29" spans="2:3" ht="16.5" customHeight="1">
      <c r="B29" s="30">
        <v>25</v>
      </c>
      <c r="C29" s="31" t="s">
        <v>50</v>
      </c>
    </row>
    <row r="30" spans="2:3" ht="15" customHeight="1">
      <c r="B30" s="30">
        <v>26</v>
      </c>
      <c r="C30" s="31" t="s">
        <v>51</v>
      </c>
    </row>
    <row r="31" spans="2:3" ht="18" customHeight="1">
      <c r="B31" s="30">
        <v>27</v>
      </c>
      <c r="C31" s="31" t="s">
        <v>52</v>
      </c>
    </row>
    <row r="32" spans="2:3" ht="16.5" customHeight="1">
      <c r="B32" s="30">
        <v>28</v>
      </c>
      <c r="C32" s="31" t="s">
        <v>53</v>
      </c>
    </row>
    <row r="33" spans="2:3" ht="18.75" customHeight="1" thickBot="1">
      <c r="B33" s="32">
        <v>29</v>
      </c>
      <c r="C33" s="33" t="s">
        <v>54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AM66"/>
  <sheetViews>
    <sheetView workbookViewId="0">
      <selection activeCell="D1" sqref="D1"/>
    </sheetView>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8.140625" style="1" customWidth="1"/>
    <col min="9" max="9" width="5.5703125" style="1" customWidth="1"/>
    <col min="10" max="10" width="4" style="1" customWidth="1"/>
    <col min="11" max="11" width="5.42578125" style="1" customWidth="1"/>
    <col min="12" max="12" width="7.42578125" style="1" customWidth="1"/>
    <col min="13" max="13" width="8.5703125" style="1" customWidth="1"/>
    <col min="14" max="14" width="28.28515625" style="1" customWidth="1"/>
    <col min="15" max="15" width="4" style="4" customWidth="1"/>
    <col min="16" max="17" width="3.7109375" style="1" customWidth="1"/>
    <col min="18" max="16384" width="9.140625" style="5"/>
  </cols>
  <sheetData>
    <row r="1" spans="1:23" ht="63.75" customHeight="1">
      <c r="L1" s="450" t="s">
        <v>163</v>
      </c>
      <c r="M1" s="451"/>
      <c r="N1" s="451"/>
      <c r="O1" s="451"/>
      <c r="P1" s="451"/>
      <c r="Q1" s="451"/>
    </row>
    <row r="2" spans="1:23" ht="12" customHeight="1">
      <c r="E2" s="134" t="s">
        <v>164</v>
      </c>
      <c r="F2" s="135"/>
      <c r="G2" s="136"/>
      <c r="H2" s="135"/>
      <c r="I2" s="135"/>
      <c r="J2" s="135"/>
      <c r="K2" s="135"/>
      <c r="L2" s="452"/>
      <c r="M2" s="453"/>
      <c r="N2" s="453"/>
      <c r="O2" s="453"/>
      <c r="P2" s="453"/>
      <c r="Q2" s="453"/>
    </row>
    <row r="3" spans="1:23" ht="14.25" customHeight="1" thickBot="1">
      <c r="A3" s="157"/>
      <c r="B3" s="158"/>
      <c r="C3" s="158"/>
      <c r="D3" s="454" t="s">
        <v>58</v>
      </c>
      <c r="E3" s="454"/>
      <c r="F3" s="454"/>
      <c r="G3" s="454"/>
      <c r="H3" s="454"/>
      <c r="I3" s="454"/>
      <c r="J3" s="454"/>
      <c r="K3" s="454"/>
      <c r="L3" s="454"/>
      <c r="M3" s="454"/>
      <c r="N3" s="454"/>
      <c r="O3" s="454"/>
      <c r="P3" s="454"/>
      <c r="Q3" s="454"/>
      <c r="R3" s="454"/>
      <c r="S3" s="454"/>
      <c r="T3" s="454"/>
      <c r="U3" s="454"/>
      <c r="V3" s="454"/>
      <c r="W3" s="454"/>
    </row>
    <row r="4" spans="1:23" ht="36.75" customHeight="1">
      <c r="A4" s="409" t="s">
        <v>0</v>
      </c>
      <c r="B4" s="412" t="s">
        <v>1</v>
      </c>
      <c r="C4" s="412" t="s">
        <v>2</v>
      </c>
      <c r="D4" s="415" t="s">
        <v>3</v>
      </c>
      <c r="E4" s="418" t="s">
        <v>4</v>
      </c>
      <c r="F4" s="380" t="s">
        <v>5</v>
      </c>
      <c r="G4" s="399" t="s">
        <v>6</v>
      </c>
      <c r="H4" s="334" t="s">
        <v>165</v>
      </c>
      <c r="I4" s="335"/>
      <c r="J4" s="335"/>
      <c r="K4" s="336"/>
      <c r="L4" s="396" t="s">
        <v>166</v>
      </c>
      <c r="M4" s="426" t="s">
        <v>167</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94.5" customHeight="1" thickBot="1">
      <c r="A6" s="411"/>
      <c r="B6" s="414"/>
      <c r="C6" s="414"/>
      <c r="D6" s="417"/>
      <c r="E6" s="420"/>
      <c r="F6" s="382"/>
      <c r="G6" s="401"/>
      <c r="H6" s="403"/>
      <c r="I6" s="241" t="s">
        <v>7</v>
      </c>
      <c r="J6" s="34" t="s">
        <v>11</v>
      </c>
      <c r="K6" s="387"/>
      <c r="L6" s="398"/>
      <c r="M6" s="428"/>
      <c r="N6" s="393"/>
      <c r="O6" s="7" t="s">
        <v>136</v>
      </c>
      <c r="P6" s="7" t="s">
        <v>142</v>
      </c>
      <c r="Q6" s="8" t="s">
        <v>145</v>
      </c>
    </row>
    <row r="7" spans="1:23" ht="14.25" customHeight="1" thickBot="1">
      <c r="A7" s="49" t="s">
        <v>12</v>
      </c>
      <c r="B7" s="455" t="s">
        <v>168</v>
      </c>
      <c r="C7" s="388"/>
      <c r="D7" s="388"/>
      <c r="E7" s="388"/>
      <c r="F7" s="388"/>
      <c r="G7" s="388"/>
      <c r="H7" s="388"/>
      <c r="I7" s="388"/>
      <c r="J7" s="388"/>
      <c r="K7" s="388"/>
      <c r="L7" s="388"/>
      <c r="M7" s="388"/>
      <c r="N7" s="388"/>
      <c r="O7" s="388"/>
      <c r="P7" s="388"/>
      <c r="Q7" s="389"/>
    </row>
    <row r="8" spans="1:23" s="456" customFormat="1" ht="14.25" customHeight="1" thickBot="1">
      <c r="A8" s="50" t="s">
        <v>12</v>
      </c>
      <c r="B8" s="51" t="s">
        <v>12</v>
      </c>
      <c r="C8" s="390" t="s">
        <v>169</v>
      </c>
      <c r="D8" s="390"/>
      <c r="E8" s="390"/>
      <c r="F8" s="390"/>
      <c r="G8" s="390"/>
      <c r="H8" s="390"/>
      <c r="I8" s="390"/>
      <c r="J8" s="390"/>
      <c r="K8" s="390"/>
      <c r="L8" s="390"/>
      <c r="M8" s="390"/>
      <c r="N8" s="390"/>
      <c r="O8" s="390"/>
      <c r="P8" s="390"/>
      <c r="Q8" s="391"/>
      <c r="R8" s="5"/>
      <c r="S8" s="5"/>
      <c r="T8" s="5"/>
      <c r="U8" s="5"/>
      <c r="V8" s="5"/>
      <c r="W8" s="5"/>
    </row>
    <row r="9" spans="1:23" s="456" customFormat="1" ht="23.1" customHeight="1">
      <c r="A9" s="432" t="s">
        <v>12</v>
      </c>
      <c r="B9" s="373" t="s">
        <v>12</v>
      </c>
      <c r="C9" s="285" t="s">
        <v>12</v>
      </c>
      <c r="D9" s="281" t="s">
        <v>170</v>
      </c>
      <c r="E9" s="457" t="s">
        <v>90</v>
      </c>
      <c r="F9" s="287" t="s">
        <v>67</v>
      </c>
      <c r="G9" s="91"/>
      <c r="H9" s="458">
        <v>0</v>
      </c>
      <c r="I9" s="459"/>
      <c r="J9" s="459">
        <v>0</v>
      </c>
      <c r="K9" s="460">
        <v>0</v>
      </c>
      <c r="L9" s="461">
        <v>0</v>
      </c>
      <c r="M9" s="462">
        <v>0</v>
      </c>
      <c r="N9" s="463" t="s">
        <v>171</v>
      </c>
      <c r="O9" s="464">
        <v>12</v>
      </c>
      <c r="P9" s="464">
        <v>12</v>
      </c>
      <c r="Q9" s="465">
        <v>12</v>
      </c>
    </row>
    <row r="10" spans="1:23" s="456" customFormat="1" ht="12.75" customHeight="1">
      <c r="A10" s="433"/>
      <c r="B10" s="374"/>
      <c r="C10" s="376"/>
      <c r="D10" s="466"/>
      <c r="E10" s="443"/>
      <c r="F10" s="443"/>
      <c r="G10" s="159"/>
      <c r="H10" s="139">
        <v>0</v>
      </c>
      <c r="I10" s="140"/>
      <c r="J10" s="140">
        <v>0</v>
      </c>
      <c r="K10" s="141">
        <v>0</v>
      </c>
      <c r="L10" s="160">
        <v>0</v>
      </c>
      <c r="M10" s="161">
        <v>0</v>
      </c>
      <c r="N10" s="467"/>
      <c r="O10" s="468"/>
      <c r="P10" s="468"/>
      <c r="Q10" s="469"/>
      <c r="T10" s="470"/>
    </row>
    <row r="11" spans="1:23" s="456" customFormat="1" ht="15.75" customHeight="1" thickBot="1">
      <c r="A11" s="434"/>
      <c r="B11" s="375"/>
      <c r="C11" s="286"/>
      <c r="D11" s="471"/>
      <c r="E11" s="472"/>
      <c r="F11" s="472"/>
      <c r="G11" s="9" t="s">
        <v>13</v>
      </c>
      <c r="H11" s="11">
        <f>SUM(H9:H10)</f>
        <v>0</v>
      </c>
      <c r="I11" s="10">
        <f>I9</f>
        <v>0</v>
      </c>
      <c r="J11" s="10">
        <v>0</v>
      </c>
      <c r="K11" s="12">
        <f>SUM(K9:K10)</f>
        <v>0</v>
      </c>
      <c r="L11" s="473">
        <v>0</v>
      </c>
      <c r="M11" s="13">
        <f>M10+M9</f>
        <v>0</v>
      </c>
      <c r="N11" s="474"/>
      <c r="O11" s="475"/>
      <c r="P11" s="475"/>
      <c r="Q11" s="476"/>
      <c r="R11" s="477"/>
      <c r="T11" s="470"/>
    </row>
    <row r="12" spans="1:23" s="456" customFormat="1" ht="23.1" customHeight="1">
      <c r="A12" s="52" t="s">
        <v>12</v>
      </c>
      <c r="B12" s="53" t="s">
        <v>12</v>
      </c>
      <c r="C12" s="279" t="s">
        <v>14</v>
      </c>
      <c r="D12" s="281" t="s">
        <v>172</v>
      </c>
      <c r="E12" s="457" t="s">
        <v>90</v>
      </c>
      <c r="F12" s="287" t="s">
        <v>67</v>
      </c>
      <c r="G12" s="14"/>
      <c r="H12" s="16">
        <v>0</v>
      </c>
      <c r="I12" s="15"/>
      <c r="J12" s="15">
        <v>0</v>
      </c>
      <c r="K12" s="17">
        <v>0</v>
      </c>
      <c r="L12" s="18">
        <v>0</v>
      </c>
      <c r="M12" s="19">
        <v>0</v>
      </c>
      <c r="N12" s="261" t="s">
        <v>173</v>
      </c>
      <c r="O12" s="478" t="s">
        <v>105</v>
      </c>
      <c r="P12" s="478" t="s">
        <v>105</v>
      </c>
      <c r="Q12" s="479" t="s">
        <v>105</v>
      </c>
    </row>
    <row r="13" spans="1:23" s="456" customFormat="1" ht="23.1" customHeight="1">
      <c r="A13" s="52"/>
      <c r="B13" s="53"/>
      <c r="C13" s="364"/>
      <c r="D13" s="368"/>
      <c r="E13" s="480"/>
      <c r="F13" s="443"/>
      <c r="G13" s="223"/>
      <c r="H13" s="92"/>
      <c r="I13" s="93"/>
      <c r="J13" s="93"/>
      <c r="K13" s="94"/>
      <c r="L13" s="95"/>
      <c r="M13" s="96"/>
      <c r="N13" s="422"/>
      <c r="O13" s="478"/>
      <c r="P13" s="478"/>
      <c r="Q13" s="479"/>
    </row>
    <row r="14" spans="1:23" s="456" customFormat="1" ht="17.25" customHeight="1" thickBot="1">
      <c r="A14" s="52"/>
      <c r="B14" s="53"/>
      <c r="C14" s="280"/>
      <c r="D14" s="282"/>
      <c r="E14" s="472"/>
      <c r="F14" s="472"/>
      <c r="G14" s="9" t="s">
        <v>13</v>
      </c>
      <c r="H14" s="11">
        <f>H12</f>
        <v>0</v>
      </c>
      <c r="I14" s="10">
        <f>I12</f>
        <v>0</v>
      </c>
      <c r="J14" s="10">
        <v>0</v>
      </c>
      <c r="K14" s="12">
        <f>K12</f>
        <v>0</v>
      </c>
      <c r="L14" s="20">
        <f>L12</f>
        <v>0</v>
      </c>
      <c r="M14" s="13">
        <f>M12</f>
        <v>0</v>
      </c>
      <c r="N14" s="262"/>
      <c r="O14" s="478"/>
      <c r="P14" s="478"/>
      <c r="Q14" s="479"/>
    </row>
    <row r="15" spans="1:23" s="456" customFormat="1" ht="23.1" customHeight="1">
      <c r="A15" s="52" t="s">
        <v>12</v>
      </c>
      <c r="B15" s="53" t="s">
        <v>12</v>
      </c>
      <c r="C15" s="279" t="s">
        <v>59</v>
      </c>
      <c r="D15" s="281" t="s">
        <v>174</v>
      </c>
      <c r="E15" s="457" t="s">
        <v>90</v>
      </c>
      <c r="F15" s="287" t="s">
        <v>67</v>
      </c>
      <c r="G15" s="14" t="s">
        <v>62</v>
      </c>
      <c r="H15" s="16">
        <v>21700</v>
      </c>
      <c r="I15" s="15"/>
      <c r="J15" s="15">
        <v>0</v>
      </c>
      <c r="K15" s="17">
        <v>0</v>
      </c>
      <c r="L15" s="18">
        <v>23000</v>
      </c>
      <c r="M15" s="19">
        <v>25000</v>
      </c>
      <c r="N15" s="435" t="s">
        <v>175</v>
      </c>
      <c r="O15" s="481" t="s">
        <v>105</v>
      </c>
      <c r="P15" s="482" t="s">
        <v>105</v>
      </c>
      <c r="Q15" s="483" t="s">
        <v>105</v>
      </c>
    </row>
    <row r="16" spans="1:23" s="456" customFormat="1" ht="13.5" customHeight="1">
      <c r="A16" s="52"/>
      <c r="B16" s="53"/>
      <c r="C16" s="364"/>
      <c r="D16" s="368"/>
      <c r="E16" s="480"/>
      <c r="F16" s="443"/>
      <c r="G16" s="223"/>
      <c r="H16" s="92"/>
      <c r="I16" s="93"/>
      <c r="J16" s="93"/>
      <c r="K16" s="94"/>
      <c r="L16" s="95"/>
      <c r="M16" s="96"/>
      <c r="N16" s="484"/>
      <c r="O16" s="485"/>
      <c r="P16" s="478"/>
      <c r="Q16" s="479"/>
    </row>
    <row r="17" spans="1:20" s="456" customFormat="1" ht="15" customHeight="1" thickBot="1">
      <c r="A17" s="52"/>
      <c r="B17" s="53"/>
      <c r="C17" s="364"/>
      <c r="D17" s="368"/>
      <c r="E17" s="443"/>
      <c r="F17" s="443"/>
      <c r="G17" s="486" t="s">
        <v>13</v>
      </c>
      <c r="H17" s="487">
        <f>H15*1</f>
        <v>21700</v>
      </c>
      <c r="I17" s="488"/>
      <c r="J17" s="488">
        <v>0</v>
      </c>
      <c r="K17" s="489">
        <f>K15</f>
        <v>0</v>
      </c>
      <c r="L17" s="490">
        <v>23000</v>
      </c>
      <c r="M17" s="491">
        <v>25000</v>
      </c>
      <c r="N17" s="484"/>
      <c r="O17" s="485"/>
      <c r="P17" s="478"/>
      <c r="Q17" s="479"/>
    </row>
    <row r="18" spans="1:20" s="456" customFormat="1" ht="14.25" customHeight="1" thickBot="1">
      <c r="A18" s="50" t="s">
        <v>12</v>
      </c>
      <c r="B18" s="97" t="s">
        <v>12</v>
      </c>
      <c r="C18" s="289" t="s">
        <v>15</v>
      </c>
      <c r="D18" s="290"/>
      <c r="E18" s="290"/>
      <c r="F18" s="290"/>
      <c r="G18" s="292"/>
      <c r="H18" s="206">
        <f>H11+H14+H17</f>
        <v>21700</v>
      </c>
      <c r="I18" s="206"/>
      <c r="J18" s="206">
        <f>J17+J14+J11</f>
        <v>0</v>
      </c>
      <c r="K18" s="206">
        <f>K17+K14+K11</f>
        <v>0</v>
      </c>
      <c r="L18" s="206">
        <v>23000</v>
      </c>
      <c r="M18" s="206">
        <v>25000</v>
      </c>
      <c r="N18" s="98"/>
      <c r="O18" s="129"/>
      <c r="P18" s="129"/>
      <c r="Q18" s="130"/>
    </row>
    <row r="19" spans="1:20" s="456" customFormat="1" ht="14.25" customHeight="1" thickBot="1">
      <c r="A19" s="128" t="s">
        <v>12</v>
      </c>
      <c r="B19" s="448" t="s">
        <v>16</v>
      </c>
      <c r="C19" s="448"/>
      <c r="D19" s="448"/>
      <c r="E19" s="448"/>
      <c r="F19" s="448"/>
      <c r="G19" s="449"/>
      <c r="H19" s="131">
        <f t="shared" ref="H19:M19" si="0">H18</f>
        <v>21700</v>
      </c>
      <c r="I19" s="131">
        <f t="shared" si="0"/>
        <v>0</v>
      </c>
      <c r="J19" s="131">
        <f t="shared" si="0"/>
        <v>0</v>
      </c>
      <c r="K19" s="131">
        <f t="shared" si="0"/>
        <v>0</v>
      </c>
      <c r="L19" s="131">
        <f t="shared" si="0"/>
        <v>23000</v>
      </c>
      <c r="M19" s="131">
        <f t="shared" si="0"/>
        <v>25000</v>
      </c>
      <c r="N19" s="80"/>
      <c r="O19" s="80"/>
      <c r="P19" s="80"/>
      <c r="Q19" s="81"/>
    </row>
    <row r="20" spans="1:20" s="456" customFormat="1" ht="14.25" customHeight="1" thickBot="1">
      <c r="A20" s="49" t="s">
        <v>14</v>
      </c>
      <c r="B20" s="388" t="s">
        <v>176</v>
      </c>
      <c r="C20" s="388"/>
      <c r="D20" s="388"/>
      <c r="E20" s="388"/>
      <c r="F20" s="388"/>
      <c r="G20" s="388"/>
      <c r="H20" s="388"/>
      <c r="I20" s="388"/>
      <c r="J20" s="388"/>
      <c r="K20" s="388"/>
      <c r="L20" s="388"/>
      <c r="M20" s="388"/>
      <c r="N20" s="388"/>
      <c r="O20" s="388"/>
      <c r="P20" s="388"/>
      <c r="Q20" s="389"/>
    </row>
    <row r="21" spans="1:20" s="456" customFormat="1" ht="14.25" customHeight="1" thickBot="1">
      <c r="A21" s="50" t="s">
        <v>14</v>
      </c>
      <c r="B21" s="51" t="s">
        <v>12</v>
      </c>
      <c r="C21" s="369" t="s">
        <v>177</v>
      </c>
      <c r="D21" s="370"/>
      <c r="E21" s="370"/>
      <c r="F21" s="370"/>
      <c r="G21" s="370"/>
      <c r="H21" s="370"/>
      <c r="I21" s="370"/>
      <c r="J21" s="370"/>
      <c r="K21" s="370"/>
      <c r="L21" s="370"/>
      <c r="M21" s="370"/>
      <c r="N21" s="370"/>
      <c r="O21" s="370"/>
      <c r="P21" s="370"/>
      <c r="Q21" s="372"/>
    </row>
    <row r="22" spans="1:20" s="456" customFormat="1" ht="14.1" customHeight="1">
      <c r="A22" s="360" t="s">
        <v>14</v>
      </c>
      <c r="B22" s="358" t="s">
        <v>14</v>
      </c>
      <c r="C22" s="285" t="s">
        <v>12</v>
      </c>
      <c r="D22" s="266" t="s">
        <v>178</v>
      </c>
      <c r="E22" s="492" t="s">
        <v>90</v>
      </c>
      <c r="F22" s="265" t="s">
        <v>179</v>
      </c>
      <c r="G22" s="99" t="s">
        <v>62</v>
      </c>
      <c r="H22" s="100">
        <v>598066</v>
      </c>
      <c r="I22" s="59"/>
      <c r="J22" s="58">
        <v>0</v>
      </c>
      <c r="K22" s="102">
        <v>0</v>
      </c>
      <c r="L22" s="103">
        <v>598066</v>
      </c>
      <c r="M22" s="61">
        <v>598066</v>
      </c>
      <c r="N22" s="261" t="s">
        <v>180</v>
      </c>
      <c r="O22" s="84">
        <v>50</v>
      </c>
      <c r="P22" s="85" t="s">
        <v>181</v>
      </c>
      <c r="Q22" s="105" t="s">
        <v>181</v>
      </c>
      <c r="T22" s="470"/>
    </row>
    <row r="23" spans="1:20" s="456" customFormat="1" ht="14.1" customHeight="1">
      <c r="A23" s="362"/>
      <c r="B23" s="363"/>
      <c r="C23" s="364"/>
      <c r="D23" s="267"/>
      <c r="E23" s="493"/>
      <c r="F23" s="494"/>
      <c r="G23" s="495" t="s">
        <v>62</v>
      </c>
      <c r="H23" s="496">
        <v>6603</v>
      </c>
      <c r="I23" s="497"/>
      <c r="J23" s="498">
        <v>0</v>
      </c>
      <c r="K23" s="499">
        <v>0</v>
      </c>
      <c r="L23" s="500">
        <v>6603</v>
      </c>
      <c r="M23" s="501">
        <v>6603</v>
      </c>
      <c r="N23" s="422"/>
      <c r="O23" s="502"/>
      <c r="P23" s="112"/>
      <c r="Q23" s="113"/>
      <c r="T23" s="470"/>
    </row>
    <row r="24" spans="1:20" s="456" customFormat="1" ht="14.1" customHeight="1">
      <c r="A24" s="362"/>
      <c r="B24" s="363"/>
      <c r="C24" s="364"/>
      <c r="D24" s="267"/>
      <c r="E24" s="493"/>
      <c r="F24" s="421"/>
      <c r="G24" s="121"/>
      <c r="H24" s="106"/>
      <c r="I24" s="107"/>
      <c r="J24" s="108"/>
      <c r="K24" s="109"/>
      <c r="L24" s="110"/>
      <c r="M24" s="111"/>
      <c r="N24" s="422"/>
      <c r="O24" s="87" t="s">
        <v>105</v>
      </c>
      <c r="P24" s="87" t="s">
        <v>105</v>
      </c>
      <c r="Q24" s="88"/>
      <c r="T24" s="470"/>
    </row>
    <row r="25" spans="1:20" s="456" customFormat="1" ht="14.1" customHeight="1" thickBot="1">
      <c r="A25" s="361"/>
      <c r="B25" s="359"/>
      <c r="C25" s="286"/>
      <c r="D25" s="268"/>
      <c r="E25" s="284"/>
      <c r="F25" s="264"/>
      <c r="G25" s="114" t="s">
        <v>13</v>
      </c>
      <c r="H25" s="115">
        <f t="shared" ref="H25:M25" si="1">H22+H23</f>
        <v>604669</v>
      </c>
      <c r="I25" s="115"/>
      <c r="J25" s="115">
        <f t="shared" si="1"/>
        <v>0</v>
      </c>
      <c r="K25" s="115">
        <f t="shared" si="1"/>
        <v>0</v>
      </c>
      <c r="L25" s="115">
        <f t="shared" si="1"/>
        <v>604669</v>
      </c>
      <c r="M25" s="115">
        <f t="shared" si="1"/>
        <v>604669</v>
      </c>
      <c r="N25" s="262"/>
      <c r="O25" s="89"/>
      <c r="P25" s="89"/>
      <c r="Q25" s="90"/>
      <c r="T25" s="470"/>
    </row>
    <row r="26" spans="1:20" s="456" customFormat="1" ht="14.25" customHeight="1" thickBot="1">
      <c r="A26" s="128" t="s">
        <v>14</v>
      </c>
      <c r="B26" s="97" t="s">
        <v>14</v>
      </c>
      <c r="C26" s="289" t="s">
        <v>15</v>
      </c>
      <c r="D26" s="290"/>
      <c r="E26" s="291"/>
      <c r="F26" s="291"/>
      <c r="G26" s="292"/>
      <c r="H26" s="127">
        <f t="shared" ref="H26:M26" si="2">SUM(H22:H24)</f>
        <v>604669</v>
      </c>
      <c r="I26" s="127">
        <f t="shared" si="2"/>
        <v>0</v>
      </c>
      <c r="J26" s="127">
        <f t="shared" si="2"/>
        <v>0</v>
      </c>
      <c r="K26" s="127">
        <f t="shared" si="2"/>
        <v>0</v>
      </c>
      <c r="L26" s="127">
        <f t="shared" si="2"/>
        <v>604669</v>
      </c>
      <c r="M26" s="127">
        <f t="shared" si="2"/>
        <v>604669</v>
      </c>
      <c r="N26" s="98"/>
      <c r="O26" s="129"/>
      <c r="P26" s="129"/>
      <c r="Q26" s="130"/>
    </row>
    <row r="27" spans="1:20" s="456" customFormat="1" ht="14.25" customHeight="1" thickBot="1">
      <c r="A27" s="128" t="s">
        <v>14</v>
      </c>
      <c r="B27" s="448" t="s">
        <v>16</v>
      </c>
      <c r="C27" s="448"/>
      <c r="D27" s="448"/>
      <c r="E27" s="448"/>
      <c r="F27" s="448"/>
      <c r="G27" s="449"/>
      <c r="H27" s="131">
        <f>H26</f>
        <v>604669</v>
      </c>
      <c r="I27" s="131">
        <f>I26*1</f>
        <v>0</v>
      </c>
      <c r="J27" s="131">
        <f>J26*1</f>
        <v>0</v>
      </c>
      <c r="K27" s="131">
        <f>K26*1</f>
        <v>0</v>
      </c>
      <c r="L27" s="131">
        <f>L26*1</f>
        <v>604669</v>
      </c>
      <c r="M27" s="131">
        <f>M26*1</f>
        <v>604669</v>
      </c>
      <c r="N27" s="80"/>
      <c r="O27" s="80"/>
      <c r="P27" s="80"/>
      <c r="Q27" s="81"/>
    </row>
    <row r="28" spans="1:20" s="456" customFormat="1" ht="14.25" customHeight="1" thickBot="1">
      <c r="A28" s="49" t="s">
        <v>59</v>
      </c>
      <c r="B28" s="503" t="s">
        <v>182</v>
      </c>
      <c r="C28" s="388"/>
      <c r="D28" s="388"/>
      <c r="E28" s="388"/>
      <c r="F28" s="388"/>
      <c r="G28" s="388"/>
      <c r="H28" s="388"/>
      <c r="I28" s="388"/>
      <c r="J28" s="388"/>
      <c r="K28" s="388"/>
      <c r="L28" s="388"/>
      <c r="M28" s="388"/>
      <c r="N28" s="388"/>
      <c r="O28" s="388"/>
      <c r="P28" s="388"/>
      <c r="Q28" s="389"/>
    </row>
    <row r="29" spans="1:20" s="456" customFormat="1" ht="11.25" customHeight="1" thickBot="1">
      <c r="A29" s="50" t="s">
        <v>59</v>
      </c>
      <c r="B29" s="51" t="s">
        <v>12</v>
      </c>
      <c r="C29" s="308" t="s">
        <v>183</v>
      </c>
      <c r="D29" s="308"/>
      <c r="E29" s="308"/>
      <c r="F29" s="308"/>
      <c r="G29" s="308"/>
      <c r="H29" s="308"/>
      <c r="I29" s="308"/>
      <c r="J29" s="308"/>
      <c r="K29" s="308"/>
      <c r="L29" s="308"/>
      <c r="M29" s="308"/>
      <c r="N29" s="308"/>
      <c r="O29" s="308"/>
      <c r="P29" s="308"/>
      <c r="Q29" s="309"/>
    </row>
    <row r="30" spans="1:20" s="516" customFormat="1" ht="32.1" customHeight="1">
      <c r="A30" s="504" t="s">
        <v>59</v>
      </c>
      <c r="B30" s="505" t="s">
        <v>12</v>
      </c>
      <c r="C30" s="320" t="s">
        <v>12</v>
      </c>
      <c r="D30" s="506" t="s">
        <v>184</v>
      </c>
      <c r="E30" s="507" t="s">
        <v>185</v>
      </c>
      <c r="F30" s="508" t="s">
        <v>67</v>
      </c>
      <c r="G30" s="509" t="s">
        <v>62</v>
      </c>
      <c r="H30" s="510">
        <v>2800</v>
      </c>
      <c r="I30" s="511"/>
      <c r="J30" s="511">
        <v>0</v>
      </c>
      <c r="K30" s="512">
        <v>0</v>
      </c>
      <c r="L30" s="513">
        <v>17000</v>
      </c>
      <c r="M30" s="514">
        <v>5000</v>
      </c>
      <c r="N30" s="515" t="s">
        <v>186</v>
      </c>
      <c r="O30" s="482" t="s">
        <v>105</v>
      </c>
      <c r="P30" s="482" t="s">
        <v>105</v>
      </c>
      <c r="Q30" s="483" t="s">
        <v>105</v>
      </c>
    </row>
    <row r="31" spans="1:20" s="516" customFormat="1" ht="19.5" customHeight="1" thickBot="1">
      <c r="A31" s="517"/>
      <c r="B31" s="518"/>
      <c r="C31" s="321"/>
      <c r="D31" s="519"/>
      <c r="E31" s="520"/>
      <c r="F31" s="521"/>
      <c r="G31" s="522" t="s">
        <v>13</v>
      </c>
      <c r="H31" s="523">
        <f>H30*1</f>
        <v>2800</v>
      </c>
      <c r="I31" s="523"/>
      <c r="J31" s="523">
        <f>J30*1</f>
        <v>0</v>
      </c>
      <c r="K31" s="523">
        <f>K30*1</f>
        <v>0</v>
      </c>
      <c r="L31" s="523">
        <f>L30*1</f>
        <v>17000</v>
      </c>
      <c r="M31" s="523">
        <f>M30*1</f>
        <v>5000</v>
      </c>
      <c r="N31" s="524"/>
      <c r="O31" s="525"/>
      <c r="P31" s="525"/>
      <c r="Q31" s="526"/>
      <c r="T31" s="527"/>
    </row>
    <row r="32" spans="1:20" s="516" customFormat="1" ht="30" customHeight="1">
      <c r="A32" s="528" t="s">
        <v>59</v>
      </c>
      <c r="B32" s="529" t="s">
        <v>12</v>
      </c>
      <c r="C32" s="320" t="s">
        <v>59</v>
      </c>
      <c r="D32" s="281" t="s">
        <v>187</v>
      </c>
      <c r="E32" s="530" t="s">
        <v>90</v>
      </c>
      <c r="F32" s="508" t="s">
        <v>63</v>
      </c>
      <c r="G32" s="222" t="s">
        <v>62</v>
      </c>
      <c r="H32" s="531">
        <v>1400</v>
      </c>
      <c r="I32" s="532">
        <v>0</v>
      </c>
      <c r="J32" s="532">
        <v>0</v>
      </c>
      <c r="K32" s="533">
        <v>0</v>
      </c>
      <c r="L32" s="534">
        <v>3000</v>
      </c>
      <c r="M32" s="535">
        <v>3500</v>
      </c>
      <c r="N32" s="515" t="s">
        <v>188</v>
      </c>
      <c r="O32" s="482">
        <v>2</v>
      </c>
      <c r="P32" s="482">
        <v>3</v>
      </c>
      <c r="Q32" s="483">
        <v>3</v>
      </c>
      <c r="T32" s="527"/>
    </row>
    <row r="33" spans="1:39" s="516" customFormat="1" ht="21" customHeight="1" thickBot="1">
      <c r="A33" s="536"/>
      <c r="B33" s="537"/>
      <c r="C33" s="321"/>
      <c r="D33" s="282"/>
      <c r="E33" s="538"/>
      <c r="F33" s="539"/>
      <c r="G33" s="540" t="s">
        <v>13</v>
      </c>
      <c r="H33" s="541">
        <f t="shared" ref="H33:M33" si="3">H32*1</f>
        <v>1400</v>
      </c>
      <c r="I33" s="541">
        <f t="shared" si="3"/>
        <v>0</v>
      </c>
      <c r="J33" s="541">
        <f t="shared" si="3"/>
        <v>0</v>
      </c>
      <c r="K33" s="541">
        <f t="shared" si="3"/>
        <v>0</v>
      </c>
      <c r="L33" s="541">
        <f t="shared" si="3"/>
        <v>3000</v>
      </c>
      <c r="M33" s="541">
        <f t="shared" si="3"/>
        <v>3500</v>
      </c>
      <c r="N33" s="542"/>
      <c r="O33" s="525"/>
      <c r="P33" s="543"/>
      <c r="Q33" s="526"/>
      <c r="T33" s="527"/>
    </row>
    <row r="34" spans="1:39" s="456" customFormat="1" ht="33.950000000000003" customHeight="1">
      <c r="A34" s="544" t="s">
        <v>59</v>
      </c>
      <c r="B34" s="22" t="s">
        <v>12</v>
      </c>
      <c r="C34" s="320" t="s">
        <v>60</v>
      </c>
      <c r="D34" s="281" t="s">
        <v>189</v>
      </c>
      <c r="E34" s="457" t="s">
        <v>90</v>
      </c>
      <c r="F34" s="508" t="s">
        <v>63</v>
      </c>
      <c r="G34" s="440" t="s">
        <v>62</v>
      </c>
      <c r="H34" s="58">
        <v>0</v>
      </c>
      <c r="I34" s="59">
        <v>0</v>
      </c>
      <c r="J34" s="59">
        <v>0</v>
      </c>
      <c r="K34" s="60">
        <v>0</v>
      </c>
      <c r="L34" s="61">
        <v>0</v>
      </c>
      <c r="M34" s="126">
        <v>0</v>
      </c>
      <c r="N34" s="515" t="s">
        <v>190</v>
      </c>
      <c r="O34" s="545" t="s">
        <v>105</v>
      </c>
      <c r="P34" s="545" t="s">
        <v>105</v>
      </c>
      <c r="Q34" s="546" t="s">
        <v>105</v>
      </c>
      <c r="T34" s="470"/>
    </row>
    <row r="35" spans="1:39" s="456" customFormat="1" ht="33.950000000000003" customHeight="1" thickBot="1">
      <c r="A35" s="547"/>
      <c r="B35" s="53"/>
      <c r="C35" s="446"/>
      <c r="D35" s="368"/>
      <c r="E35" s="480"/>
      <c r="F35" s="548"/>
      <c r="G35" s="288"/>
      <c r="H35" s="62"/>
      <c r="I35" s="63"/>
      <c r="J35" s="63"/>
      <c r="K35" s="64"/>
      <c r="L35" s="65"/>
      <c r="M35" s="549"/>
      <c r="N35" s="550" t="s">
        <v>191</v>
      </c>
      <c r="O35" s="551" t="s">
        <v>105</v>
      </c>
      <c r="P35" s="552" t="s">
        <v>105</v>
      </c>
      <c r="Q35" s="553" t="s">
        <v>105</v>
      </c>
      <c r="T35" s="470"/>
    </row>
    <row r="36" spans="1:39" s="456" customFormat="1" ht="22.5" customHeight="1" thickBot="1">
      <c r="A36" s="554"/>
      <c r="B36" s="23"/>
      <c r="C36" s="321"/>
      <c r="D36" s="282"/>
      <c r="E36" s="555"/>
      <c r="F36" s="556"/>
      <c r="G36" s="557" t="s">
        <v>13</v>
      </c>
      <c r="H36" s="68">
        <f>H34</f>
        <v>0</v>
      </c>
      <c r="I36" s="69">
        <f>I34</f>
        <v>0</v>
      </c>
      <c r="J36" s="69">
        <v>0</v>
      </c>
      <c r="K36" s="70">
        <f>K34</f>
        <v>0</v>
      </c>
      <c r="L36" s="71">
        <f>L35+L34</f>
        <v>0</v>
      </c>
      <c r="M36" s="72">
        <f>M35+M34</f>
        <v>0</v>
      </c>
      <c r="N36" s="558"/>
      <c r="O36" s="559"/>
      <c r="P36" s="560"/>
      <c r="Q36" s="561"/>
      <c r="T36" s="470"/>
    </row>
    <row r="37" spans="1:39" s="456" customFormat="1" ht="12" customHeight="1" thickBot="1">
      <c r="A37" s="24" t="s">
        <v>59</v>
      </c>
      <c r="B37" s="73" t="s">
        <v>12</v>
      </c>
      <c r="C37" s="310" t="s">
        <v>15</v>
      </c>
      <c r="D37" s="311"/>
      <c r="E37" s="311"/>
      <c r="F37" s="311"/>
      <c r="G37" s="311"/>
      <c r="H37" s="74">
        <f>H31+H33+H36</f>
        <v>4200</v>
      </c>
      <c r="I37" s="74"/>
      <c r="J37" s="74">
        <f>J31+J33+J36</f>
        <v>0</v>
      </c>
      <c r="K37" s="74">
        <f>K31+K33+K36</f>
        <v>0</v>
      </c>
      <c r="L37" s="74">
        <f>L31+L33+L36</f>
        <v>20000</v>
      </c>
      <c r="M37" s="74">
        <f>M31+M33+M36</f>
        <v>8500</v>
      </c>
      <c r="N37" s="75"/>
      <c r="O37" s="76"/>
      <c r="P37" s="76"/>
      <c r="Q37" s="77"/>
    </row>
    <row r="38" spans="1:39" s="456" customFormat="1" ht="14.25" customHeight="1" thickBot="1">
      <c r="A38" s="50" t="s">
        <v>59</v>
      </c>
      <c r="B38" s="51" t="s">
        <v>14</v>
      </c>
      <c r="C38" s="369" t="s">
        <v>192</v>
      </c>
      <c r="D38" s="370"/>
      <c r="E38" s="371"/>
      <c r="F38" s="371"/>
      <c r="G38" s="370"/>
      <c r="H38" s="370"/>
      <c r="I38" s="370"/>
      <c r="J38" s="370"/>
      <c r="K38" s="370"/>
      <c r="L38" s="370"/>
      <c r="M38" s="370"/>
      <c r="N38" s="370"/>
      <c r="O38" s="370"/>
      <c r="P38" s="370"/>
      <c r="Q38" s="372"/>
    </row>
    <row r="39" spans="1:39" s="456" customFormat="1" ht="14.25" customHeight="1">
      <c r="A39" s="360" t="s">
        <v>59</v>
      </c>
      <c r="B39" s="358" t="s">
        <v>14</v>
      </c>
      <c r="C39" s="285" t="s">
        <v>12</v>
      </c>
      <c r="D39" s="266" t="s">
        <v>193</v>
      </c>
      <c r="E39" s="492" t="s">
        <v>90</v>
      </c>
      <c r="F39" s="425" t="s">
        <v>63</v>
      </c>
      <c r="G39" s="99" t="s">
        <v>62</v>
      </c>
      <c r="H39" s="100">
        <v>0</v>
      </c>
      <c r="I39" s="59">
        <v>0</v>
      </c>
      <c r="J39" s="101">
        <v>0</v>
      </c>
      <c r="K39" s="102">
        <v>0</v>
      </c>
      <c r="L39" s="103">
        <v>0</v>
      </c>
      <c r="M39" s="61">
        <v>0</v>
      </c>
      <c r="N39" s="261" t="s">
        <v>194</v>
      </c>
      <c r="O39" s="84">
        <v>2</v>
      </c>
      <c r="P39" s="85" t="s">
        <v>83</v>
      </c>
      <c r="Q39" s="105" t="s">
        <v>83</v>
      </c>
    </row>
    <row r="40" spans="1:39" s="456" customFormat="1" ht="14.25" customHeight="1">
      <c r="A40" s="362"/>
      <c r="B40" s="363"/>
      <c r="C40" s="364"/>
      <c r="D40" s="267"/>
      <c r="E40" s="493"/>
      <c r="F40" s="421"/>
      <c r="G40" s="121"/>
      <c r="H40" s="106"/>
      <c r="I40" s="107"/>
      <c r="J40" s="108"/>
      <c r="K40" s="109"/>
      <c r="L40" s="110"/>
      <c r="M40" s="111"/>
      <c r="N40" s="422"/>
      <c r="O40" s="87"/>
      <c r="P40" s="87"/>
      <c r="Q40" s="88"/>
    </row>
    <row r="41" spans="1:39" s="563" customFormat="1" ht="11.25" customHeight="1" thickBot="1">
      <c r="A41" s="361"/>
      <c r="B41" s="359"/>
      <c r="C41" s="286"/>
      <c r="D41" s="268"/>
      <c r="E41" s="284"/>
      <c r="F41" s="264"/>
      <c r="G41" s="114" t="s">
        <v>13</v>
      </c>
      <c r="H41" s="115">
        <v>0</v>
      </c>
      <c r="I41" s="116">
        <v>0</v>
      </c>
      <c r="J41" s="117">
        <v>0</v>
      </c>
      <c r="K41" s="118">
        <v>0</v>
      </c>
      <c r="L41" s="119">
        <v>0</v>
      </c>
      <c r="M41" s="122">
        <v>0</v>
      </c>
      <c r="N41" s="262"/>
      <c r="O41" s="89"/>
      <c r="P41" s="89"/>
      <c r="Q41" s="90"/>
      <c r="R41" s="562"/>
      <c r="S41" s="562"/>
      <c r="T41" s="562"/>
      <c r="U41" s="562"/>
      <c r="V41" s="562"/>
      <c r="W41" s="562"/>
      <c r="X41" s="562"/>
      <c r="Y41" s="562"/>
      <c r="Z41" s="562"/>
      <c r="AA41" s="562"/>
      <c r="AB41" s="562"/>
      <c r="AC41" s="562"/>
      <c r="AD41" s="562"/>
      <c r="AE41" s="562"/>
      <c r="AF41" s="562"/>
      <c r="AG41" s="562"/>
      <c r="AH41" s="562"/>
      <c r="AI41" s="562"/>
      <c r="AJ41" s="562"/>
      <c r="AK41" s="562"/>
      <c r="AL41" s="562"/>
      <c r="AM41" s="562"/>
    </row>
    <row r="42" spans="1:39" s="563" customFormat="1" ht="12" customHeight="1" thickBot="1">
      <c r="A42" s="24" t="s">
        <v>59</v>
      </c>
      <c r="B42" s="73" t="s">
        <v>14</v>
      </c>
      <c r="C42" s="310" t="s">
        <v>15</v>
      </c>
      <c r="D42" s="311"/>
      <c r="E42" s="311"/>
      <c r="F42" s="311"/>
      <c r="G42" s="311"/>
      <c r="H42" s="564">
        <f t="shared" ref="H42:M42" si="4">H41</f>
        <v>0</v>
      </c>
      <c r="I42" s="564">
        <f t="shared" si="4"/>
        <v>0</v>
      </c>
      <c r="J42" s="564">
        <f t="shared" si="4"/>
        <v>0</v>
      </c>
      <c r="K42" s="564">
        <f t="shared" si="4"/>
        <v>0</v>
      </c>
      <c r="L42" s="564">
        <f t="shared" si="4"/>
        <v>0</v>
      </c>
      <c r="M42" s="564">
        <f t="shared" si="4"/>
        <v>0</v>
      </c>
      <c r="N42" s="75"/>
      <c r="O42" s="76"/>
      <c r="P42" s="76"/>
      <c r="Q42" s="77"/>
      <c r="R42" s="562"/>
      <c r="S42" s="562"/>
      <c r="T42" s="562"/>
      <c r="U42" s="562"/>
      <c r="V42" s="562"/>
      <c r="W42" s="562"/>
      <c r="X42" s="562"/>
      <c r="Y42" s="562"/>
      <c r="Z42" s="562"/>
      <c r="AA42" s="562"/>
      <c r="AB42" s="562"/>
      <c r="AC42" s="562"/>
      <c r="AD42" s="562"/>
      <c r="AE42" s="562"/>
      <c r="AF42" s="562"/>
      <c r="AG42" s="562"/>
      <c r="AH42" s="562"/>
      <c r="AI42" s="562"/>
      <c r="AJ42" s="562"/>
      <c r="AK42" s="562"/>
      <c r="AL42" s="562"/>
      <c r="AM42" s="562"/>
    </row>
    <row r="43" spans="1:39" s="456" customFormat="1" ht="10.5" customHeight="1" thickBot="1">
      <c r="A43" s="50" t="s">
        <v>59</v>
      </c>
      <c r="B43" s="312" t="s">
        <v>16</v>
      </c>
      <c r="C43" s="313"/>
      <c r="D43" s="313"/>
      <c r="E43" s="313"/>
      <c r="F43" s="313"/>
      <c r="G43" s="313"/>
      <c r="H43" s="565">
        <f>H42*1</f>
        <v>0</v>
      </c>
      <c r="I43" s="565">
        <f>I37+I42</f>
        <v>0</v>
      </c>
      <c r="J43" s="565">
        <f>J37+J42</f>
        <v>0</v>
      </c>
      <c r="K43" s="565">
        <f>K37+K42</f>
        <v>0</v>
      </c>
      <c r="L43" s="565">
        <f>L37+L42</f>
        <v>20000</v>
      </c>
      <c r="M43" s="565">
        <f>M37+M42</f>
        <v>8500</v>
      </c>
      <c r="N43" s="566"/>
      <c r="O43" s="80"/>
      <c r="P43" s="80"/>
      <c r="Q43" s="81"/>
    </row>
    <row r="44" spans="1:39" s="456" customFormat="1" ht="14.25" customHeight="1">
      <c r="A44" s="528"/>
      <c r="B44" s="529"/>
      <c r="C44" s="320"/>
      <c r="D44" s="281" t="s">
        <v>195</v>
      </c>
      <c r="E44" s="530" t="s">
        <v>90</v>
      </c>
      <c r="F44" s="508" t="s">
        <v>63</v>
      </c>
      <c r="G44" s="222" t="s">
        <v>62</v>
      </c>
      <c r="H44" s="531">
        <v>10</v>
      </c>
      <c r="I44" s="532">
        <v>0</v>
      </c>
      <c r="J44" s="532">
        <v>0</v>
      </c>
      <c r="K44" s="533">
        <v>0</v>
      </c>
      <c r="L44" s="534">
        <v>0</v>
      </c>
      <c r="M44" s="535">
        <v>0</v>
      </c>
      <c r="N44" s="515"/>
      <c r="O44" s="482"/>
      <c r="P44" s="482"/>
      <c r="Q44" s="483"/>
    </row>
    <row r="45" spans="1:39" s="456" customFormat="1" ht="12.75" customHeight="1" thickBot="1">
      <c r="A45" s="536"/>
      <c r="B45" s="537"/>
      <c r="C45" s="321"/>
      <c r="D45" s="282"/>
      <c r="E45" s="538"/>
      <c r="F45" s="539"/>
      <c r="G45" s="540" t="s">
        <v>13</v>
      </c>
      <c r="H45" s="541">
        <v>0</v>
      </c>
      <c r="I45" s="541">
        <f>I44*1</f>
        <v>0</v>
      </c>
      <c r="J45" s="541">
        <f>J44*1</f>
        <v>0</v>
      </c>
      <c r="K45" s="541">
        <f>K44*1</f>
        <v>0</v>
      </c>
      <c r="L45" s="541">
        <f>L44*1</f>
        <v>0</v>
      </c>
      <c r="M45" s="541">
        <f>M44*1</f>
        <v>0</v>
      </c>
      <c r="N45" s="542"/>
      <c r="O45" s="525"/>
      <c r="P45" s="543"/>
      <c r="Q45" s="526"/>
    </row>
    <row r="46" spans="1:39" s="456" customFormat="1" ht="12" customHeight="1" thickBot="1">
      <c r="A46" s="175"/>
      <c r="B46" s="304" t="s">
        <v>17</v>
      </c>
      <c r="C46" s="304"/>
      <c r="D46" s="304"/>
      <c r="E46" s="304"/>
      <c r="F46" s="304"/>
      <c r="G46" s="304"/>
      <c r="H46" s="567">
        <f>H19+H27+H43+H45+H37</f>
        <v>630569</v>
      </c>
      <c r="I46" s="567">
        <f>I19+I27+I43+I45</f>
        <v>0</v>
      </c>
      <c r="J46" s="567">
        <f>J19+J27+J43+J45</f>
        <v>0</v>
      </c>
      <c r="K46" s="567">
        <f>K19+K27+K43+K45</f>
        <v>0</v>
      </c>
      <c r="L46" s="567">
        <f>L19+L27+L43+L45</f>
        <v>647669</v>
      </c>
      <c r="M46" s="567">
        <f>M19+M27+M43+M45</f>
        <v>638169</v>
      </c>
      <c r="N46" s="314"/>
      <c r="O46" s="315"/>
      <c r="P46" s="315"/>
      <c r="Q46" s="316"/>
    </row>
    <row r="47" spans="1:39" s="563" customFormat="1" ht="15.75" customHeight="1">
      <c r="A47" s="568"/>
      <c r="B47" s="569"/>
      <c r="C47" s="569"/>
      <c r="D47" s="569"/>
      <c r="E47" s="569"/>
      <c r="N47" s="570"/>
      <c r="O47" s="570"/>
      <c r="P47" s="570"/>
      <c r="Q47" s="570"/>
      <c r="R47" s="562"/>
      <c r="S47" s="562"/>
      <c r="T47" s="562"/>
      <c r="U47" s="562"/>
      <c r="V47" s="562"/>
      <c r="W47" s="562"/>
      <c r="X47" s="562"/>
      <c r="Y47" s="562"/>
      <c r="Z47" s="562"/>
      <c r="AA47" s="562"/>
      <c r="AB47" s="562"/>
      <c r="AC47" s="562"/>
      <c r="AD47" s="562"/>
      <c r="AE47" s="562"/>
      <c r="AF47" s="562"/>
      <c r="AG47" s="562"/>
      <c r="AH47" s="562"/>
      <c r="AI47" s="562"/>
      <c r="AJ47" s="562"/>
      <c r="AK47" s="562"/>
      <c r="AL47" s="562"/>
      <c r="AM47" s="562"/>
    </row>
    <row r="48" spans="1:39" s="456" customFormat="1" ht="12.75">
      <c r="A48" s="571"/>
      <c r="B48" s="571"/>
      <c r="C48" s="477"/>
      <c r="D48" s="572"/>
      <c r="E48" s="573"/>
      <c r="N48" s="571"/>
      <c r="O48" s="574"/>
      <c r="P48" s="571"/>
      <c r="Q48" s="571"/>
    </row>
    <row r="49" spans="1:20" s="456" customFormat="1" ht="17.25" customHeight="1">
      <c r="A49" s="571"/>
      <c r="B49" s="1"/>
      <c r="C49" s="575"/>
      <c r="D49" s="576"/>
      <c r="E49" s="577"/>
      <c r="F49" s="347" t="s">
        <v>18</v>
      </c>
      <c r="G49" s="348"/>
      <c r="H49" s="348"/>
      <c r="I49" s="348"/>
      <c r="J49" s="348"/>
      <c r="K49" s="348"/>
      <c r="L49" s="348"/>
      <c r="M49" s="348"/>
      <c r="N49" s="571"/>
      <c r="O49" s="574"/>
      <c r="P49" s="571"/>
      <c r="Q49" s="571"/>
    </row>
    <row r="50" spans="1:20" s="456" customFormat="1" ht="15.75">
      <c r="A50" s="571"/>
      <c r="B50" s="1"/>
      <c r="C50" s="575"/>
      <c r="D50" s="576"/>
      <c r="E50" s="577"/>
      <c r="F50" s="258"/>
      <c r="G50" s="259"/>
      <c r="H50" s="259"/>
      <c r="I50" s="259"/>
      <c r="J50" s="259"/>
      <c r="K50" s="259"/>
      <c r="L50" s="259"/>
      <c r="M50" s="259"/>
      <c r="N50" s="571"/>
      <c r="O50" s="574"/>
      <c r="P50" s="571"/>
      <c r="Q50" s="571"/>
    </row>
    <row r="51" spans="1:20" s="456" customFormat="1" ht="12" thickBot="1">
      <c r="A51" s="571"/>
      <c r="B51" s="1"/>
      <c r="C51" s="1"/>
      <c r="D51" s="1"/>
      <c r="E51" s="2"/>
      <c r="F51" s="1"/>
      <c r="G51" s="3"/>
      <c r="H51" s="1"/>
      <c r="I51" s="1"/>
      <c r="J51" s="1"/>
      <c r="K51" s="1"/>
      <c r="L51" s="1"/>
      <c r="M51" s="1"/>
      <c r="N51" s="571"/>
      <c r="O51" s="574"/>
      <c r="P51" s="571"/>
      <c r="Q51" s="571"/>
    </row>
    <row r="52" spans="1:20" s="456" customFormat="1" ht="42" customHeight="1" thickBot="1">
      <c r="A52" s="571"/>
      <c r="B52" s="1"/>
      <c r="C52" s="301" t="s">
        <v>19</v>
      </c>
      <c r="D52" s="302"/>
      <c r="E52" s="302"/>
      <c r="F52" s="302"/>
      <c r="G52" s="303"/>
      <c r="H52" s="334" t="s">
        <v>147</v>
      </c>
      <c r="I52" s="335"/>
      <c r="J52" s="335"/>
      <c r="K52" s="336"/>
      <c r="L52" s="1"/>
      <c r="M52" s="1"/>
      <c r="N52" s="571"/>
      <c r="O52" s="574"/>
      <c r="P52" s="571"/>
      <c r="Q52" s="571"/>
    </row>
    <row r="53" spans="1:20" s="456" customFormat="1" ht="13.5" thickBot="1">
      <c r="A53" s="571"/>
      <c r="B53" s="1"/>
      <c r="C53" s="295" t="s">
        <v>20</v>
      </c>
      <c r="D53" s="296"/>
      <c r="E53" s="296"/>
      <c r="F53" s="296"/>
      <c r="G53" s="297"/>
      <c r="H53" s="298">
        <v>630569</v>
      </c>
      <c r="I53" s="299"/>
      <c r="J53" s="299"/>
      <c r="K53" s="300"/>
      <c r="L53" s="1"/>
      <c r="M53" s="1"/>
      <c r="N53" s="571"/>
      <c r="O53" s="574"/>
      <c r="P53" s="571"/>
      <c r="Q53" s="571"/>
    </row>
    <row r="54" spans="1:20" s="456" customFormat="1" ht="13.5" customHeight="1">
      <c r="A54" s="571"/>
      <c r="B54" s="1"/>
      <c r="C54" s="349" t="s">
        <v>151</v>
      </c>
      <c r="D54" s="350"/>
      <c r="E54" s="350"/>
      <c r="F54" s="350"/>
      <c r="G54" s="351"/>
      <c r="H54" s="352">
        <v>630569</v>
      </c>
      <c r="I54" s="353"/>
      <c r="J54" s="353"/>
      <c r="K54" s="354"/>
      <c r="L54" s="1"/>
      <c r="M54" s="1"/>
      <c r="N54" s="571"/>
      <c r="O54" s="574"/>
      <c r="P54" s="571"/>
      <c r="Q54" s="571"/>
    </row>
    <row r="55" spans="1:20" s="456" customFormat="1" ht="12.75">
      <c r="A55" s="571"/>
      <c r="B55" s="1"/>
      <c r="C55" s="342" t="s">
        <v>152</v>
      </c>
      <c r="D55" s="343"/>
      <c r="E55" s="343"/>
      <c r="F55" s="343"/>
      <c r="G55" s="344"/>
      <c r="H55" s="345">
        <v>0</v>
      </c>
      <c r="I55" s="293"/>
      <c r="J55" s="293"/>
      <c r="K55" s="294"/>
      <c r="L55" s="1"/>
      <c r="M55" s="1"/>
      <c r="N55" s="571"/>
      <c r="O55" s="574"/>
      <c r="P55" s="571"/>
      <c r="Q55" s="571"/>
    </row>
    <row r="56" spans="1:20" s="456" customFormat="1" ht="12.75" customHeight="1">
      <c r="A56" s="571"/>
      <c r="B56" s="1"/>
      <c r="C56" s="328" t="s">
        <v>196</v>
      </c>
      <c r="D56" s="329"/>
      <c r="E56" s="329"/>
      <c r="F56" s="329"/>
      <c r="G56" s="346"/>
      <c r="H56" s="345">
        <v>0</v>
      </c>
      <c r="I56" s="293"/>
      <c r="J56" s="293"/>
      <c r="K56" s="294"/>
      <c r="L56" s="6"/>
      <c r="M56" s="6"/>
      <c r="N56" s="578"/>
      <c r="O56" s="578"/>
      <c r="P56" s="578"/>
      <c r="Q56" s="578"/>
      <c r="R56" s="578"/>
      <c r="S56" s="578"/>
      <c r="T56" s="578"/>
    </row>
    <row r="57" spans="1:20" s="456" customFormat="1" ht="12.75">
      <c r="A57" s="571"/>
      <c r="B57" s="1"/>
      <c r="C57" s="328" t="s">
        <v>153</v>
      </c>
      <c r="D57" s="329"/>
      <c r="E57" s="329"/>
      <c r="F57" s="329"/>
      <c r="G57" s="346"/>
      <c r="H57" s="345">
        <v>0</v>
      </c>
      <c r="I57" s="293"/>
      <c r="J57" s="293"/>
      <c r="K57" s="294"/>
      <c r="L57" s="1"/>
      <c r="M57" s="1"/>
      <c r="N57" s="571"/>
      <c r="O57" s="574"/>
      <c r="P57" s="571"/>
      <c r="Q57" s="571"/>
    </row>
    <row r="58" spans="1:20" s="456" customFormat="1" ht="12.75" customHeight="1" thickBot="1">
      <c r="A58" s="571"/>
      <c r="B58" s="1"/>
      <c r="C58" s="342" t="s">
        <v>154</v>
      </c>
      <c r="D58" s="343"/>
      <c r="E58" s="343"/>
      <c r="F58" s="343"/>
      <c r="G58" s="344"/>
      <c r="H58" s="345">
        <v>0</v>
      </c>
      <c r="I58" s="293"/>
      <c r="J58" s="293"/>
      <c r="K58" s="294"/>
      <c r="L58" s="1"/>
      <c r="M58" s="1"/>
      <c r="N58" s="571"/>
      <c r="O58" s="574"/>
      <c r="P58" s="571"/>
      <c r="Q58" s="571"/>
    </row>
    <row r="59" spans="1:20" s="456" customFormat="1" ht="13.5" thickBot="1">
      <c r="A59" s="571"/>
      <c r="B59" s="1"/>
      <c r="C59" s="295" t="s">
        <v>21</v>
      </c>
      <c r="D59" s="296"/>
      <c r="E59" s="296"/>
      <c r="F59" s="296"/>
      <c r="G59" s="297"/>
      <c r="H59" s="298">
        <f>H60+H61+H62+H63+H64+H65</f>
        <v>0</v>
      </c>
      <c r="I59" s="299"/>
      <c r="J59" s="299"/>
      <c r="K59" s="300"/>
      <c r="L59" s="1"/>
      <c r="M59" s="1"/>
      <c r="N59" s="571"/>
      <c r="O59" s="574"/>
      <c r="P59" s="571"/>
      <c r="Q59" s="571"/>
    </row>
    <row r="60" spans="1:20" s="456" customFormat="1" ht="12">
      <c r="A60" s="571"/>
      <c r="B60" s="1"/>
      <c r="C60" s="579" t="s">
        <v>155</v>
      </c>
      <c r="D60" s="580"/>
      <c r="E60" s="580"/>
      <c r="F60" s="580"/>
      <c r="G60" s="581"/>
      <c r="H60" s="582">
        <v>0</v>
      </c>
      <c r="I60" s="340"/>
      <c r="J60" s="340"/>
      <c r="K60" s="341"/>
      <c r="L60" s="1"/>
      <c r="M60" s="1"/>
      <c r="N60" s="571"/>
      <c r="O60" s="574"/>
      <c r="P60" s="571"/>
      <c r="Q60" s="571"/>
    </row>
    <row r="61" spans="1:20" s="456" customFormat="1" ht="12">
      <c r="A61" s="571"/>
      <c r="B61" s="1"/>
      <c r="C61" s="583" t="s">
        <v>197</v>
      </c>
      <c r="D61" s="584"/>
      <c r="E61" s="584"/>
      <c r="F61" s="584"/>
      <c r="G61" s="585"/>
      <c r="H61" s="352">
        <v>0</v>
      </c>
      <c r="I61" s="353"/>
      <c r="J61" s="353"/>
      <c r="K61" s="354"/>
      <c r="L61" s="1"/>
      <c r="M61" s="1"/>
      <c r="N61" s="571"/>
      <c r="O61" s="574"/>
      <c r="P61" s="571"/>
      <c r="Q61" s="571"/>
    </row>
    <row r="62" spans="1:20" s="456" customFormat="1" ht="12">
      <c r="A62" s="571"/>
      <c r="B62" s="1"/>
      <c r="C62" s="406" t="s">
        <v>156</v>
      </c>
      <c r="D62" s="407"/>
      <c r="E62" s="407"/>
      <c r="F62" s="407"/>
      <c r="G62" s="408"/>
      <c r="H62" s="293">
        <v>0</v>
      </c>
      <c r="I62" s="293"/>
      <c r="J62" s="293"/>
      <c r="K62" s="294"/>
      <c r="L62" s="1"/>
      <c r="M62" s="1"/>
      <c r="N62" s="571"/>
      <c r="O62" s="574"/>
      <c r="P62" s="571"/>
      <c r="Q62" s="571"/>
    </row>
    <row r="63" spans="1:20" s="456" customFormat="1" ht="12.75">
      <c r="A63" s="571"/>
      <c r="B63" s="1"/>
      <c r="C63" s="337" t="s">
        <v>157</v>
      </c>
      <c r="D63" s="338"/>
      <c r="E63" s="338"/>
      <c r="F63" s="338"/>
      <c r="G63" s="339"/>
      <c r="H63" s="293">
        <v>0</v>
      </c>
      <c r="I63" s="293"/>
      <c r="J63" s="293"/>
      <c r="K63" s="294"/>
      <c r="L63" s="1"/>
      <c r="M63" s="1"/>
      <c r="N63" s="571"/>
      <c r="O63" s="574"/>
      <c r="P63" s="571"/>
      <c r="Q63" s="571"/>
    </row>
    <row r="64" spans="1:20" s="456" customFormat="1" ht="12.75">
      <c r="A64" s="571"/>
      <c r="B64" s="1"/>
      <c r="C64" s="355" t="s">
        <v>158</v>
      </c>
      <c r="D64" s="356"/>
      <c r="E64" s="356"/>
      <c r="F64" s="356"/>
      <c r="G64" s="357"/>
      <c r="H64" s="293">
        <v>0</v>
      </c>
      <c r="I64" s="293"/>
      <c r="J64" s="293"/>
      <c r="K64" s="294"/>
      <c r="L64" s="1"/>
      <c r="M64" s="1"/>
      <c r="N64" s="571"/>
      <c r="O64" s="574"/>
      <c r="P64" s="571"/>
      <c r="Q64" s="571"/>
    </row>
    <row r="65" spans="1:17" s="456" customFormat="1" ht="13.5" thickBot="1">
      <c r="A65" s="571"/>
      <c r="B65" s="1"/>
      <c r="C65" s="328" t="s">
        <v>159</v>
      </c>
      <c r="D65" s="329"/>
      <c r="E65" s="329"/>
      <c r="F65" s="329"/>
      <c r="G65" s="330"/>
      <c r="H65" s="293">
        <v>0</v>
      </c>
      <c r="I65" s="293"/>
      <c r="J65" s="293"/>
      <c r="K65" s="294"/>
      <c r="L65" s="1"/>
      <c r="M65" s="1"/>
      <c r="N65" s="571"/>
      <c r="O65" s="574"/>
      <c r="P65" s="571"/>
      <c r="Q65" s="571"/>
    </row>
    <row r="66" spans="1:17" s="456" customFormat="1" ht="13.5" thickBot="1">
      <c r="A66" s="571"/>
      <c r="B66" s="1"/>
      <c r="C66" s="323" t="s">
        <v>22</v>
      </c>
      <c r="D66" s="324"/>
      <c r="E66" s="324"/>
      <c r="F66" s="324"/>
      <c r="G66" s="325"/>
      <c r="H66" s="326">
        <f>H59+H53</f>
        <v>630569</v>
      </c>
      <c r="I66" s="326"/>
      <c r="J66" s="326"/>
      <c r="K66" s="327"/>
      <c r="L66" s="1"/>
      <c r="M66" s="1"/>
      <c r="N66" s="571"/>
      <c r="O66" s="574"/>
      <c r="P66" s="571"/>
      <c r="Q66" s="571"/>
    </row>
  </sheetData>
  <mergeCells count="116">
    <mergeCell ref="C66:G66"/>
    <mergeCell ref="H66:K66"/>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C54:G54"/>
    <mergeCell ref="H54:K54"/>
    <mergeCell ref="C55:G55"/>
    <mergeCell ref="H55:K55"/>
    <mergeCell ref="C56:G56"/>
    <mergeCell ref="H56:K56"/>
    <mergeCell ref="B46:G46"/>
    <mergeCell ref="N46:Q46"/>
    <mergeCell ref="F49:M49"/>
    <mergeCell ref="C52:G52"/>
    <mergeCell ref="H52:K52"/>
    <mergeCell ref="C53:G53"/>
    <mergeCell ref="H53:K53"/>
    <mergeCell ref="N39:N41"/>
    <mergeCell ref="C42:G42"/>
    <mergeCell ref="B43:G43"/>
    <mergeCell ref="C44:C45"/>
    <mergeCell ref="D44:D45"/>
    <mergeCell ref="E44:E45"/>
    <mergeCell ref="F44:F45"/>
    <mergeCell ref="G34:G35"/>
    <mergeCell ref="N35:N36"/>
    <mergeCell ref="C37:G37"/>
    <mergeCell ref="C38:Q38"/>
    <mergeCell ref="A39:A41"/>
    <mergeCell ref="B39:B41"/>
    <mergeCell ref="C39:C41"/>
    <mergeCell ref="D39:D41"/>
    <mergeCell ref="E39:E41"/>
    <mergeCell ref="F39:F41"/>
    <mergeCell ref="F30:F31"/>
    <mergeCell ref="C32:C33"/>
    <mergeCell ref="D32:D33"/>
    <mergeCell ref="E32:E33"/>
    <mergeCell ref="F32:F33"/>
    <mergeCell ref="C34:C36"/>
    <mergeCell ref="D34:D36"/>
    <mergeCell ref="E34:E36"/>
    <mergeCell ref="F34:F36"/>
    <mergeCell ref="N22:N25"/>
    <mergeCell ref="C26:G26"/>
    <mergeCell ref="B27:G27"/>
    <mergeCell ref="B28:Q28"/>
    <mergeCell ref="C29:Q29"/>
    <mergeCell ref="A30:A31"/>
    <mergeCell ref="B30:B31"/>
    <mergeCell ref="C30:C31"/>
    <mergeCell ref="D30:D31"/>
    <mergeCell ref="E30:E31"/>
    <mergeCell ref="C18:G18"/>
    <mergeCell ref="B19:G19"/>
    <mergeCell ref="B20:Q20"/>
    <mergeCell ref="C21:Q21"/>
    <mergeCell ref="A22:A25"/>
    <mergeCell ref="B22:B25"/>
    <mergeCell ref="C22:C25"/>
    <mergeCell ref="D22:D25"/>
    <mergeCell ref="E22:E25"/>
    <mergeCell ref="F22:F25"/>
    <mergeCell ref="C12:C14"/>
    <mergeCell ref="D12:D14"/>
    <mergeCell ref="E12:E14"/>
    <mergeCell ref="F12:F14"/>
    <mergeCell ref="N12:N14"/>
    <mergeCell ref="C15:C17"/>
    <mergeCell ref="D15:D17"/>
    <mergeCell ref="E15:E17"/>
    <mergeCell ref="F15:F17"/>
    <mergeCell ref="N15:N17"/>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W87"/>
  <sheetViews>
    <sheetView zoomScaleNormal="100" workbookViewId="0">
      <selection activeCell="D1" sqref="D1"/>
    </sheetView>
  </sheetViews>
  <sheetFormatPr defaultRowHeight="11.25"/>
  <cols>
    <col min="1" max="1" width="2.7109375" style="1" customWidth="1"/>
    <col min="2" max="3" width="2.5703125" style="1" customWidth="1"/>
    <col min="4" max="4" width="25.5703125" style="1" customWidth="1"/>
    <col min="5" max="5" width="7.85546875" style="2" customWidth="1"/>
    <col min="6" max="6" width="4.42578125" style="1" customWidth="1"/>
    <col min="7" max="7" width="6" style="3" customWidth="1"/>
    <col min="8" max="8" width="7.140625" style="1" customWidth="1"/>
    <col min="9" max="9" width="4.5703125" style="1" customWidth="1"/>
    <col min="10" max="10" width="5.5703125" style="1" customWidth="1"/>
    <col min="11" max="11" width="7.5703125" style="1" customWidth="1"/>
    <col min="12" max="12" width="7.140625" style="1" customWidth="1"/>
    <col min="13" max="13" width="8" style="1" customWidth="1"/>
    <col min="14" max="14" width="31" style="1" customWidth="1"/>
    <col min="15" max="15" width="3.28515625" style="4" customWidth="1"/>
    <col min="16" max="16" width="3" style="1" customWidth="1"/>
    <col min="17" max="17" width="2.85546875" style="1" customWidth="1"/>
    <col min="18" max="16384" width="9.140625" style="5"/>
  </cols>
  <sheetData>
    <row r="1" spans="1:23" ht="76.5" customHeight="1">
      <c r="L1" s="450" t="s">
        <v>198</v>
      </c>
      <c r="M1" s="451"/>
      <c r="N1" s="451"/>
      <c r="O1" s="451"/>
      <c r="P1" s="451"/>
      <c r="Q1" s="451"/>
    </row>
    <row r="2" spans="1:23" ht="12.75" customHeight="1">
      <c r="D2" s="586"/>
      <c r="E2" s="587" t="s">
        <v>199</v>
      </c>
      <c r="F2" s="586"/>
      <c r="G2" s="588"/>
      <c r="H2" s="586"/>
      <c r="I2" s="586"/>
      <c r="J2" s="586"/>
      <c r="K2" s="586"/>
      <c r="L2" s="589"/>
      <c r="M2" s="590"/>
      <c r="N2" s="590"/>
      <c r="O2" s="590"/>
      <c r="P2" s="590"/>
      <c r="Q2" s="590"/>
      <c r="R2" s="591"/>
      <c r="S2" s="591"/>
      <c r="T2" s="591"/>
      <c r="U2" s="591"/>
      <c r="V2" s="591"/>
      <c r="W2" s="591"/>
    </row>
    <row r="3" spans="1:23" ht="13.5" customHeight="1" thickBot="1">
      <c r="A3" s="157"/>
      <c r="B3" s="158"/>
      <c r="C3" s="158"/>
      <c r="D3" s="322" t="s">
        <v>58</v>
      </c>
      <c r="E3" s="322"/>
      <c r="F3" s="322"/>
      <c r="G3" s="322"/>
      <c r="H3" s="322"/>
      <c r="I3" s="322"/>
      <c r="J3" s="322"/>
      <c r="K3" s="322"/>
      <c r="L3" s="322"/>
      <c r="M3" s="322"/>
      <c r="N3" s="322"/>
      <c r="O3" s="322"/>
      <c r="P3" s="322"/>
      <c r="Q3" s="322"/>
      <c r="R3" s="322"/>
      <c r="S3" s="322"/>
      <c r="T3" s="322"/>
      <c r="U3" s="322"/>
      <c r="V3" s="322"/>
      <c r="W3" s="322"/>
    </row>
    <row r="4" spans="1:23" ht="36.75" customHeight="1">
      <c r="A4" s="409" t="s">
        <v>0</v>
      </c>
      <c r="B4" s="412" t="s">
        <v>1</v>
      </c>
      <c r="C4" s="412" t="s">
        <v>2</v>
      </c>
      <c r="D4" s="415" t="s">
        <v>3</v>
      </c>
      <c r="E4" s="418" t="s">
        <v>4</v>
      </c>
      <c r="F4" s="380" t="s">
        <v>5</v>
      </c>
      <c r="G4" s="399" t="s">
        <v>6</v>
      </c>
      <c r="H4" s="334" t="s">
        <v>147</v>
      </c>
      <c r="I4" s="335"/>
      <c r="J4" s="335"/>
      <c r="K4" s="336"/>
      <c r="L4" s="396" t="s">
        <v>148</v>
      </c>
      <c r="M4" s="426" t="s">
        <v>149</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94.5" customHeight="1" thickBot="1">
      <c r="A6" s="411"/>
      <c r="B6" s="414"/>
      <c r="C6" s="414"/>
      <c r="D6" s="417"/>
      <c r="E6" s="420"/>
      <c r="F6" s="382"/>
      <c r="G6" s="401"/>
      <c r="H6" s="403"/>
      <c r="I6" s="241" t="s">
        <v>7</v>
      </c>
      <c r="J6" s="34" t="s">
        <v>11</v>
      </c>
      <c r="K6" s="387"/>
      <c r="L6" s="398"/>
      <c r="M6" s="428"/>
      <c r="N6" s="393"/>
      <c r="O6" s="7" t="s">
        <v>136</v>
      </c>
      <c r="P6" s="7" t="s">
        <v>142</v>
      </c>
      <c r="Q6" s="8" t="s">
        <v>145</v>
      </c>
    </row>
    <row r="7" spans="1:23" ht="15.75" customHeight="1" thickBot="1">
      <c r="A7" s="49" t="s">
        <v>12</v>
      </c>
      <c r="B7" s="306" t="s">
        <v>200</v>
      </c>
      <c r="C7" s="388"/>
      <c r="D7" s="388"/>
      <c r="E7" s="388"/>
      <c r="F7" s="388"/>
      <c r="G7" s="388"/>
      <c r="H7" s="388"/>
      <c r="I7" s="388"/>
      <c r="J7" s="388"/>
      <c r="K7" s="388"/>
      <c r="L7" s="388"/>
      <c r="M7" s="388"/>
      <c r="N7" s="388"/>
      <c r="O7" s="388"/>
      <c r="P7" s="388"/>
      <c r="Q7" s="389"/>
    </row>
    <row r="8" spans="1:23" ht="14.25" customHeight="1" thickBot="1">
      <c r="A8" s="50" t="s">
        <v>12</v>
      </c>
      <c r="B8" s="51" t="s">
        <v>12</v>
      </c>
      <c r="C8" s="390" t="s">
        <v>201</v>
      </c>
      <c r="D8" s="390"/>
      <c r="E8" s="390"/>
      <c r="F8" s="390"/>
      <c r="G8" s="390"/>
      <c r="H8" s="390"/>
      <c r="I8" s="390"/>
      <c r="J8" s="390"/>
      <c r="K8" s="390"/>
      <c r="L8" s="390"/>
      <c r="M8" s="390"/>
      <c r="N8" s="390"/>
      <c r="O8" s="390"/>
      <c r="P8" s="390"/>
      <c r="Q8" s="391"/>
    </row>
    <row r="9" spans="1:23" ht="17.25" customHeight="1">
      <c r="A9" s="52" t="s">
        <v>12</v>
      </c>
      <c r="B9" s="53" t="s">
        <v>12</v>
      </c>
      <c r="C9" s="279" t="s">
        <v>14</v>
      </c>
      <c r="D9" s="281" t="s">
        <v>202</v>
      </c>
      <c r="E9" s="263" t="s">
        <v>90</v>
      </c>
      <c r="F9" s="383" t="s">
        <v>203</v>
      </c>
      <c r="G9" s="14" t="s">
        <v>62</v>
      </c>
      <c r="H9" s="16">
        <v>1227</v>
      </c>
      <c r="I9" s="15">
        <v>0</v>
      </c>
      <c r="J9" s="15"/>
      <c r="K9" s="17">
        <v>1227</v>
      </c>
      <c r="L9" s="18">
        <v>8700</v>
      </c>
      <c r="M9" s="19">
        <v>8700</v>
      </c>
      <c r="N9" s="592" t="s">
        <v>204</v>
      </c>
      <c r="O9" s="593" t="s">
        <v>105</v>
      </c>
      <c r="P9" s="593"/>
      <c r="Q9" s="594"/>
      <c r="R9" s="147"/>
      <c r="S9" s="145"/>
      <c r="T9" s="146"/>
      <c r="U9" s="145"/>
      <c r="V9" s="145"/>
      <c r="W9" s="145"/>
    </row>
    <row r="10" spans="1:23" ht="15.75" customHeight="1">
      <c r="A10" s="52"/>
      <c r="B10" s="53"/>
      <c r="C10" s="364"/>
      <c r="D10" s="368"/>
      <c r="E10" s="269"/>
      <c r="F10" s="384"/>
      <c r="G10" s="223"/>
      <c r="H10" s="92"/>
      <c r="I10" s="93"/>
      <c r="J10" s="93"/>
      <c r="K10" s="94"/>
      <c r="L10" s="95"/>
      <c r="M10" s="96"/>
      <c r="N10" s="595" t="s">
        <v>205</v>
      </c>
      <c r="O10" s="596" t="s">
        <v>105</v>
      </c>
      <c r="P10" s="596"/>
      <c r="Q10" s="597"/>
      <c r="R10" s="147"/>
      <c r="S10" s="145"/>
      <c r="T10" s="146"/>
      <c r="U10" s="145"/>
      <c r="V10" s="145"/>
      <c r="W10" s="145"/>
    </row>
    <row r="11" spans="1:23" ht="9.75" customHeight="1" thickBot="1">
      <c r="A11" s="52"/>
      <c r="B11" s="53"/>
      <c r="C11" s="280"/>
      <c r="D11" s="282"/>
      <c r="E11" s="264"/>
      <c r="F11" s="385"/>
      <c r="G11" s="9" t="s">
        <v>13</v>
      </c>
      <c r="H11" s="11">
        <f>H9</f>
        <v>1227</v>
      </c>
      <c r="I11" s="10">
        <f>I9</f>
        <v>0</v>
      </c>
      <c r="J11" s="10"/>
      <c r="K11" s="12">
        <f>K9</f>
        <v>1227</v>
      </c>
      <c r="L11" s="20">
        <f>L9</f>
        <v>8700</v>
      </c>
      <c r="M11" s="13">
        <f>M9</f>
        <v>8700</v>
      </c>
      <c r="N11" s="598"/>
      <c r="O11" s="599"/>
      <c r="P11" s="599"/>
      <c r="Q11" s="600"/>
      <c r="R11" s="147"/>
      <c r="S11" s="145"/>
      <c r="T11" s="146"/>
      <c r="U11" s="145"/>
      <c r="V11" s="145"/>
      <c r="W11" s="145"/>
    </row>
    <row r="12" spans="1:23" ht="12.75" customHeight="1">
      <c r="A12" s="52" t="s">
        <v>12</v>
      </c>
      <c r="B12" s="53" t="s">
        <v>12</v>
      </c>
      <c r="C12" s="279" t="s">
        <v>59</v>
      </c>
      <c r="D12" s="281" t="s">
        <v>206</v>
      </c>
      <c r="E12" s="263" t="s">
        <v>90</v>
      </c>
      <c r="F12" s="383" t="s">
        <v>203</v>
      </c>
      <c r="G12" s="14" t="s">
        <v>62</v>
      </c>
      <c r="H12" s="16">
        <v>4481</v>
      </c>
      <c r="I12" s="15"/>
      <c r="J12" s="15"/>
      <c r="K12" s="17"/>
      <c r="L12" s="18">
        <v>14500</v>
      </c>
      <c r="M12" s="19">
        <v>14500</v>
      </c>
      <c r="N12" s="601" t="s">
        <v>207</v>
      </c>
      <c r="O12" s="593" t="s">
        <v>105</v>
      </c>
      <c r="P12" s="593" t="s">
        <v>105</v>
      </c>
      <c r="Q12" s="594" t="s">
        <v>105</v>
      </c>
      <c r="R12" s="147"/>
      <c r="S12" s="145"/>
      <c r="T12" s="146"/>
      <c r="U12" s="145"/>
      <c r="V12" s="145"/>
      <c r="W12" s="145"/>
    </row>
    <row r="13" spans="1:23" ht="12.75" customHeight="1">
      <c r="A13" s="52"/>
      <c r="B13" s="53"/>
      <c r="C13" s="364"/>
      <c r="D13" s="368"/>
      <c r="E13" s="269"/>
      <c r="F13" s="384"/>
      <c r="G13" s="223"/>
      <c r="H13" s="92"/>
      <c r="I13" s="93"/>
      <c r="J13" s="93"/>
      <c r="K13" s="94"/>
      <c r="L13" s="95"/>
      <c r="M13" s="96"/>
      <c r="N13" s="601"/>
      <c r="O13" s="596"/>
      <c r="P13" s="596"/>
      <c r="Q13" s="597"/>
      <c r="R13" s="147"/>
      <c r="S13" s="145"/>
      <c r="T13" s="146"/>
      <c r="U13" s="145"/>
      <c r="V13" s="145"/>
      <c r="W13" s="145"/>
    </row>
    <row r="14" spans="1:23" ht="16.5" customHeight="1" thickBot="1">
      <c r="A14" s="52"/>
      <c r="B14" s="53"/>
      <c r="C14" s="364"/>
      <c r="D14" s="368"/>
      <c r="E14" s="269"/>
      <c r="F14" s="384"/>
      <c r="G14" s="486" t="s">
        <v>13</v>
      </c>
      <c r="H14" s="487">
        <f>H12</f>
        <v>4481</v>
      </c>
      <c r="I14" s="488">
        <f>I12</f>
        <v>0</v>
      </c>
      <c r="J14" s="488"/>
      <c r="K14" s="489">
        <f>K12</f>
        <v>0</v>
      </c>
      <c r="L14" s="490">
        <f>L12</f>
        <v>14500</v>
      </c>
      <c r="M14" s="491">
        <f>M12</f>
        <v>14500</v>
      </c>
      <c r="N14" s="602"/>
      <c r="O14" s="603"/>
      <c r="P14" s="603"/>
      <c r="Q14" s="604"/>
      <c r="R14" s="147"/>
      <c r="S14" s="145"/>
      <c r="T14" s="146"/>
      <c r="U14" s="145"/>
      <c r="V14" s="145"/>
      <c r="W14" s="145"/>
    </row>
    <row r="15" spans="1:23" ht="12.75" customHeight="1">
      <c r="A15" s="21" t="s">
        <v>12</v>
      </c>
      <c r="B15" s="22" t="s">
        <v>12</v>
      </c>
      <c r="C15" s="279" t="s">
        <v>60</v>
      </c>
      <c r="D15" s="281" t="s">
        <v>208</v>
      </c>
      <c r="E15" s="263" t="s">
        <v>90</v>
      </c>
      <c r="F15" s="383" t="s">
        <v>203</v>
      </c>
      <c r="G15" s="14" t="s">
        <v>62</v>
      </c>
      <c r="H15" s="16">
        <v>12835</v>
      </c>
      <c r="I15" s="15"/>
      <c r="J15" s="15"/>
      <c r="K15" s="17"/>
      <c r="L15" s="18">
        <v>40000</v>
      </c>
      <c r="M15" s="19">
        <v>40000</v>
      </c>
      <c r="N15" s="605" t="s">
        <v>209</v>
      </c>
      <c r="O15" s="593" t="s">
        <v>105</v>
      </c>
      <c r="P15" s="593" t="s">
        <v>105</v>
      </c>
      <c r="Q15" s="594" t="s">
        <v>105</v>
      </c>
      <c r="R15" s="575"/>
      <c r="S15" s="145"/>
      <c r="T15" s="146"/>
      <c r="U15" s="145"/>
      <c r="V15" s="145"/>
      <c r="W15" s="145"/>
    </row>
    <row r="16" spans="1:23" ht="12.75" customHeight="1" thickBot="1">
      <c r="A16" s="24"/>
      <c r="B16" s="23"/>
      <c r="C16" s="280"/>
      <c r="D16" s="282"/>
      <c r="E16" s="264"/>
      <c r="F16" s="385"/>
      <c r="G16" s="9" t="s">
        <v>13</v>
      </c>
      <c r="H16" s="11">
        <f>H15</f>
        <v>12835</v>
      </c>
      <c r="I16" s="10">
        <f>I15</f>
        <v>0</v>
      </c>
      <c r="J16" s="10"/>
      <c r="K16" s="12">
        <f>K15</f>
        <v>0</v>
      </c>
      <c r="L16" s="20">
        <f>L15</f>
        <v>40000</v>
      </c>
      <c r="M16" s="13">
        <f>M15</f>
        <v>40000</v>
      </c>
      <c r="N16" s="606"/>
      <c r="O16" s="599"/>
      <c r="P16" s="599"/>
      <c r="Q16" s="600"/>
      <c r="R16" s="575"/>
      <c r="S16" s="145"/>
      <c r="T16" s="146"/>
      <c r="U16" s="145"/>
      <c r="V16" s="145"/>
      <c r="W16" s="145"/>
    </row>
    <row r="17" spans="1:23" ht="24" customHeight="1">
      <c r="A17" s="21" t="s">
        <v>12</v>
      </c>
      <c r="B17" s="607" t="s">
        <v>12</v>
      </c>
      <c r="C17" s="279" t="s">
        <v>64</v>
      </c>
      <c r="D17" s="281" t="s">
        <v>210</v>
      </c>
      <c r="E17" s="263" t="s">
        <v>90</v>
      </c>
      <c r="F17" s="383" t="s">
        <v>203</v>
      </c>
      <c r="G17" s="14" t="s">
        <v>91</v>
      </c>
      <c r="H17" s="16">
        <v>27406</v>
      </c>
      <c r="I17" s="15">
        <v>0</v>
      </c>
      <c r="J17" s="15"/>
      <c r="K17" s="17">
        <v>27406</v>
      </c>
      <c r="L17" s="18">
        <v>0</v>
      </c>
      <c r="M17" s="19"/>
      <c r="N17" s="608" t="s">
        <v>211</v>
      </c>
      <c r="O17" s="593">
        <v>1</v>
      </c>
      <c r="P17" s="593"/>
      <c r="Q17" s="594"/>
      <c r="R17" s="575"/>
      <c r="S17" s="145"/>
      <c r="T17" s="146"/>
      <c r="U17" s="145"/>
      <c r="V17" s="145"/>
      <c r="W17" s="145"/>
    </row>
    <row r="18" spans="1:23" ht="19.5" customHeight="1">
      <c r="A18" s="52"/>
      <c r="B18" s="609"/>
      <c r="C18" s="364"/>
      <c r="D18" s="368"/>
      <c r="E18" s="269"/>
      <c r="F18" s="384"/>
      <c r="G18" s="223" t="s">
        <v>212</v>
      </c>
      <c r="H18" s="92">
        <v>10678</v>
      </c>
      <c r="I18" s="93"/>
      <c r="J18" s="93"/>
      <c r="K18" s="94">
        <v>10678</v>
      </c>
      <c r="L18" s="610">
        <v>0</v>
      </c>
      <c r="M18" s="96"/>
      <c r="N18" s="611" t="s">
        <v>213</v>
      </c>
      <c r="O18" s="596">
        <v>1</v>
      </c>
      <c r="P18" s="596"/>
      <c r="Q18" s="597"/>
      <c r="R18" s="575"/>
      <c r="S18" s="145"/>
      <c r="T18" s="146"/>
      <c r="U18" s="145"/>
      <c r="V18" s="145"/>
      <c r="W18" s="145"/>
    </row>
    <row r="19" spans="1:23" ht="11.25" customHeight="1">
      <c r="A19" s="52"/>
      <c r="B19" s="609"/>
      <c r="C19" s="364"/>
      <c r="D19" s="368"/>
      <c r="E19" s="269"/>
      <c r="F19" s="384"/>
      <c r="G19" s="159" t="s">
        <v>62</v>
      </c>
      <c r="H19" s="612">
        <v>4779</v>
      </c>
      <c r="I19" s="612"/>
      <c r="J19" s="612">
        <v>3649</v>
      </c>
      <c r="K19" s="160"/>
      <c r="L19" s="613"/>
      <c r="M19" s="614"/>
      <c r="N19" s="615"/>
      <c r="O19" s="478"/>
      <c r="P19" s="478"/>
      <c r="Q19" s="479"/>
      <c r="R19" s="575"/>
      <c r="S19" s="145"/>
      <c r="T19" s="146"/>
      <c r="U19" s="145"/>
      <c r="V19" s="145"/>
      <c r="W19" s="145"/>
    </row>
    <row r="20" spans="1:23" ht="15" customHeight="1" thickBot="1">
      <c r="A20" s="24"/>
      <c r="B20" s="616"/>
      <c r="C20" s="280"/>
      <c r="D20" s="282"/>
      <c r="E20" s="264"/>
      <c r="F20" s="385"/>
      <c r="G20" s="9" t="s">
        <v>13</v>
      </c>
      <c r="H20" s="11">
        <f>H17+H18+H19</f>
        <v>42863</v>
      </c>
      <c r="I20" s="11">
        <f t="shared" ref="I20:M20" si="0">I17+I18+I19</f>
        <v>0</v>
      </c>
      <c r="J20" s="11">
        <f t="shared" si="0"/>
        <v>3649</v>
      </c>
      <c r="K20" s="11">
        <f t="shared" si="0"/>
        <v>38084</v>
      </c>
      <c r="L20" s="11">
        <f t="shared" si="0"/>
        <v>0</v>
      </c>
      <c r="M20" s="11">
        <f t="shared" si="0"/>
        <v>0</v>
      </c>
      <c r="N20" s="617"/>
      <c r="O20" s="599"/>
      <c r="P20" s="599"/>
      <c r="Q20" s="600"/>
      <c r="R20" s="575"/>
      <c r="S20" s="145"/>
      <c r="T20" s="146"/>
      <c r="U20" s="145"/>
      <c r="V20" s="145"/>
      <c r="W20" s="145"/>
    </row>
    <row r="21" spans="1:23" ht="31.5" customHeight="1">
      <c r="A21" s="21" t="s">
        <v>12</v>
      </c>
      <c r="B21" s="22" t="s">
        <v>12</v>
      </c>
      <c r="C21" s="279" t="s">
        <v>65</v>
      </c>
      <c r="D21" s="216" t="s">
        <v>214</v>
      </c>
      <c r="E21" s="366" t="s">
        <v>90</v>
      </c>
      <c r="F21" s="423" t="s">
        <v>203</v>
      </c>
      <c r="G21" s="14" t="s">
        <v>62</v>
      </c>
      <c r="H21" s="16">
        <v>0</v>
      </c>
      <c r="I21" s="15">
        <v>0</v>
      </c>
      <c r="J21" s="15"/>
      <c r="K21" s="17">
        <v>0</v>
      </c>
      <c r="L21" s="18">
        <v>4500</v>
      </c>
      <c r="M21" s="19">
        <v>0</v>
      </c>
      <c r="N21" s="618"/>
      <c r="O21" s="482"/>
      <c r="P21" s="482" t="s">
        <v>105</v>
      </c>
      <c r="Q21" s="483"/>
      <c r="R21" s="147"/>
      <c r="S21" s="145"/>
      <c r="T21" s="146"/>
      <c r="U21" s="145"/>
      <c r="V21" s="145"/>
      <c r="W21" s="145"/>
    </row>
    <row r="22" spans="1:23" ht="14.25" customHeight="1" thickBot="1">
      <c r="A22" s="24"/>
      <c r="B22" s="23"/>
      <c r="C22" s="280"/>
      <c r="D22" s="217"/>
      <c r="E22" s="367"/>
      <c r="F22" s="424"/>
      <c r="G22" s="9" t="s">
        <v>13</v>
      </c>
      <c r="H22" s="11">
        <f>H21</f>
        <v>0</v>
      </c>
      <c r="I22" s="10">
        <f>I21</f>
        <v>0</v>
      </c>
      <c r="J22" s="10"/>
      <c r="K22" s="12">
        <f>K21</f>
        <v>0</v>
      </c>
      <c r="L22" s="20">
        <f>L21</f>
        <v>4500</v>
      </c>
      <c r="M22" s="13">
        <f>M21</f>
        <v>0</v>
      </c>
      <c r="N22" s="619"/>
      <c r="O22" s="599"/>
      <c r="P22" s="599"/>
      <c r="Q22" s="600"/>
      <c r="R22" s="147"/>
      <c r="S22" s="145"/>
      <c r="T22" s="146"/>
      <c r="U22" s="145"/>
      <c r="V22" s="145"/>
      <c r="W22" s="145"/>
    </row>
    <row r="23" spans="1:23" ht="14.25" customHeight="1">
      <c r="A23" s="21" t="s">
        <v>12</v>
      </c>
      <c r="B23" s="22" t="s">
        <v>12</v>
      </c>
      <c r="C23" s="279" t="s">
        <v>66</v>
      </c>
      <c r="D23" s="281" t="s">
        <v>215</v>
      </c>
      <c r="E23" s="263" t="s">
        <v>90</v>
      </c>
      <c r="F23" s="383" t="s">
        <v>203</v>
      </c>
      <c r="G23" s="14"/>
      <c r="H23" s="16">
        <v>0</v>
      </c>
      <c r="I23" s="15">
        <v>0</v>
      </c>
      <c r="J23" s="15"/>
      <c r="K23" s="17">
        <v>0</v>
      </c>
      <c r="L23" s="18">
        <v>0</v>
      </c>
      <c r="M23" s="620">
        <v>0</v>
      </c>
      <c r="N23" s="605" t="s">
        <v>216</v>
      </c>
      <c r="O23" s="621" t="s">
        <v>105</v>
      </c>
      <c r="P23" s="482" t="s">
        <v>105</v>
      </c>
      <c r="Q23" s="483" t="s">
        <v>105</v>
      </c>
      <c r="R23" s="147"/>
      <c r="S23" s="145"/>
      <c r="T23" s="146"/>
      <c r="U23" s="145"/>
      <c r="V23" s="145"/>
      <c r="W23" s="145"/>
    </row>
    <row r="24" spans="1:23" ht="22.5" customHeight="1" thickBot="1">
      <c r="A24" s="24"/>
      <c r="B24" s="23"/>
      <c r="C24" s="280"/>
      <c r="D24" s="282"/>
      <c r="E24" s="264"/>
      <c r="F24" s="385"/>
      <c r="G24" s="9" t="s">
        <v>13</v>
      </c>
      <c r="H24" s="11">
        <f>H23</f>
        <v>0</v>
      </c>
      <c r="I24" s="10">
        <f>I23</f>
        <v>0</v>
      </c>
      <c r="J24" s="10"/>
      <c r="K24" s="12">
        <f>K23</f>
        <v>0</v>
      </c>
      <c r="L24" s="20">
        <f>L23</f>
        <v>0</v>
      </c>
      <c r="M24" s="13">
        <f>M23</f>
        <v>0</v>
      </c>
      <c r="N24" s="606"/>
      <c r="O24" s="599"/>
      <c r="P24" s="599"/>
      <c r="Q24" s="600"/>
      <c r="R24" s="147"/>
      <c r="S24" s="145"/>
      <c r="T24" s="146"/>
      <c r="U24" s="145"/>
      <c r="V24" s="145"/>
      <c r="W24" s="145"/>
    </row>
    <row r="25" spans="1:23" ht="13.5" customHeight="1">
      <c r="A25" s="21" t="s">
        <v>217</v>
      </c>
      <c r="B25" s="22" t="s">
        <v>12</v>
      </c>
      <c r="C25" s="244" t="s">
        <v>68</v>
      </c>
      <c r="D25" s="281" t="s">
        <v>218</v>
      </c>
      <c r="E25" s="263" t="s">
        <v>90</v>
      </c>
      <c r="F25" s="383" t="s">
        <v>203</v>
      </c>
      <c r="G25" s="14" t="s">
        <v>62</v>
      </c>
      <c r="H25" s="16">
        <v>58</v>
      </c>
      <c r="I25" s="15">
        <v>0</v>
      </c>
      <c r="J25" s="15"/>
      <c r="K25" s="17">
        <v>58</v>
      </c>
      <c r="L25" s="18">
        <v>0</v>
      </c>
      <c r="M25" s="19">
        <v>0</v>
      </c>
      <c r="N25" s="622" t="s">
        <v>219</v>
      </c>
      <c r="O25" s="623" t="s">
        <v>105</v>
      </c>
      <c r="P25" s="624"/>
      <c r="Q25" s="483"/>
      <c r="R25" s="145"/>
      <c r="S25" s="145"/>
      <c r="T25" s="145"/>
      <c r="U25" s="145"/>
      <c r="V25" s="145"/>
      <c r="W25" s="145"/>
    </row>
    <row r="26" spans="1:23" ht="13.5" customHeight="1">
      <c r="A26" s="52"/>
      <c r="B26" s="53"/>
      <c r="C26" s="236"/>
      <c r="D26" s="625"/>
      <c r="E26" s="269"/>
      <c r="F26" s="384"/>
      <c r="G26" s="223"/>
      <c r="H26" s="92"/>
      <c r="I26" s="93"/>
      <c r="J26" s="93"/>
      <c r="K26" s="94"/>
      <c r="L26" s="95"/>
      <c r="M26" s="96"/>
      <c r="N26" s="626"/>
      <c r="O26" s="627"/>
      <c r="P26" s="628"/>
      <c r="Q26" s="479"/>
      <c r="R26" s="145"/>
      <c r="S26" s="145"/>
      <c r="T26" s="145"/>
      <c r="U26" s="145"/>
      <c r="V26" s="145"/>
      <c r="W26" s="145"/>
    </row>
    <row r="27" spans="1:23" ht="22.5" customHeight="1" thickBot="1">
      <c r="A27" s="24"/>
      <c r="B27" s="23"/>
      <c r="C27" s="245"/>
      <c r="D27" s="629"/>
      <c r="E27" s="264"/>
      <c r="F27" s="385"/>
      <c r="G27" s="9" t="s">
        <v>13</v>
      </c>
      <c r="H27" s="11">
        <f>H25</f>
        <v>58</v>
      </c>
      <c r="I27" s="10">
        <f>I25</f>
        <v>0</v>
      </c>
      <c r="J27" s="10"/>
      <c r="K27" s="12">
        <f>K25</f>
        <v>58</v>
      </c>
      <c r="L27" s="20">
        <f>L25</f>
        <v>0</v>
      </c>
      <c r="M27" s="13">
        <f>M25</f>
        <v>0</v>
      </c>
      <c r="N27" s="275"/>
      <c r="O27" s="630"/>
      <c r="P27" s="631"/>
      <c r="Q27" s="600"/>
      <c r="R27" s="145"/>
      <c r="S27" s="145"/>
      <c r="T27" s="145"/>
      <c r="U27" s="145"/>
      <c r="V27" s="145"/>
      <c r="W27" s="145"/>
    </row>
    <row r="28" spans="1:23" ht="28.5" customHeight="1">
      <c r="A28" s="21" t="s">
        <v>12</v>
      </c>
      <c r="B28" s="22" t="s">
        <v>12</v>
      </c>
      <c r="C28" s="244" t="s">
        <v>69</v>
      </c>
      <c r="D28" s="281" t="s">
        <v>220</v>
      </c>
      <c r="E28" s="263" t="s">
        <v>90</v>
      </c>
      <c r="F28" s="383" t="s">
        <v>203</v>
      </c>
      <c r="G28" s="14" t="s">
        <v>91</v>
      </c>
      <c r="H28" s="16">
        <v>64466</v>
      </c>
      <c r="I28" s="15">
        <v>0</v>
      </c>
      <c r="J28" s="15"/>
      <c r="K28" s="17">
        <v>64466</v>
      </c>
      <c r="L28" s="18">
        <v>0</v>
      </c>
      <c r="M28" s="19"/>
      <c r="N28" s="632" t="s">
        <v>221</v>
      </c>
      <c r="O28" s="623">
        <v>1</v>
      </c>
      <c r="P28" s="633"/>
      <c r="Q28" s="634"/>
      <c r="R28" s="145"/>
      <c r="S28" s="145"/>
      <c r="T28" s="145"/>
      <c r="U28" s="145"/>
      <c r="V28" s="145"/>
      <c r="W28" s="145"/>
    </row>
    <row r="29" spans="1:23" ht="39" customHeight="1">
      <c r="A29" s="52"/>
      <c r="B29" s="53"/>
      <c r="C29" s="236"/>
      <c r="D29" s="625"/>
      <c r="E29" s="269"/>
      <c r="F29" s="384"/>
      <c r="G29" s="223" t="s">
        <v>212</v>
      </c>
      <c r="H29" s="92">
        <v>16022</v>
      </c>
      <c r="I29" s="93">
        <v>0</v>
      </c>
      <c r="J29" s="93"/>
      <c r="K29" s="94">
        <v>16022</v>
      </c>
      <c r="L29" s="95"/>
      <c r="M29" s="96"/>
      <c r="N29" s="635" t="s">
        <v>222</v>
      </c>
      <c r="O29" s="627">
        <v>1</v>
      </c>
      <c r="P29" s="636"/>
      <c r="Q29" s="604"/>
      <c r="R29" s="145"/>
      <c r="S29" s="145"/>
      <c r="T29" s="145"/>
      <c r="U29" s="145"/>
      <c r="V29" s="145"/>
      <c r="W29" s="145"/>
    </row>
    <row r="30" spans="1:23" ht="20.25" customHeight="1">
      <c r="A30" s="52"/>
      <c r="B30" s="53"/>
      <c r="C30" s="236"/>
      <c r="D30" s="625"/>
      <c r="E30" s="269"/>
      <c r="F30" s="384"/>
      <c r="G30" s="223" t="s">
        <v>62</v>
      </c>
      <c r="H30" s="92">
        <v>5198</v>
      </c>
      <c r="I30" s="93"/>
      <c r="J30" s="93">
        <v>3968</v>
      </c>
      <c r="K30" s="94">
        <v>0</v>
      </c>
      <c r="L30" s="95"/>
      <c r="M30" s="96"/>
      <c r="N30" s="637" t="s">
        <v>223</v>
      </c>
      <c r="O30" s="627">
        <v>1</v>
      </c>
      <c r="P30" s="636"/>
      <c r="Q30" s="604"/>
      <c r="R30" s="145"/>
      <c r="S30" s="145"/>
      <c r="T30" s="145"/>
      <c r="U30" s="145"/>
      <c r="V30" s="145"/>
      <c r="W30" s="145"/>
    </row>
    <row r="31" spans="1:23" ht="44.25" customHeight="1" thickBot="1">
      <c r="A31" s="24"/>
      <c r="B31" s="23"/>
      <c r="C31" s="245"/>
      <c r="D31" s="629"/>
      <c r="E31" s="264"/>
      <c r="F31" s="385"/>
      <c r="G31" s="638" t="s">
        <v>13</v>
      </c>
      <c r="H31" s="639">
        <f t="shared" ref="H31:M31" si="1">SUM(H28+H29+H30)</f>
        <v>85686</v>
      </c>
      <c r="I31" s="639">
        <f t="shared" si="1"/>
        <v>0</v>
      </c>
      <c r="J31" s="639">
        <f t="shared" si="1"/>
        <v>3968</v>
      </c>
      <c r="K31" s="639">
        <f t="shared" si="1"/>
        <v>80488</v>
      </c>
      <c r="L31" s="639">
        <f t="shared" si="1"/>
        <v>0</v>
      </c>
      <c r="M31" s="639">
        <f t="shared" si="1"/>
        <v>0</v>
      </c>
      <c r="N31" s="640"/>
      <c r="O31" s="630"/>
      <c r="P31" s="641"/>
      <c r="Q31" s="642"/>
      <c r="R31" s="145"/>
      <c r="S31" s="145"/>
      <c r="T31" s="145"/>
      <c r="U31" s="145"/>
      <c r="V31" s="145"/>
      <c r="W31" s="145"/>
    </row>
    <row r="32" spans="1:23" ht="18.75" customHeight="1" thickBot="1">
      <c r="A32" s="50" t="s">
        <v>12</v>
      </c>
      <c r="B32" s="97" t="s">
        <v>12</v>
      </c>
      <c r="C32" s="289" t="s">
        <v>15</v>
      </c>
      <c r="D32" s="290"/>
      <c r="E32" s="290"/>
      <c r="F32" s="290"/>
      <c r="G32" s="292"/>
      <c r="H32" s="206">
        <f t="shared" ref="H32:M32" si="2">H24+H20+H11+H22+H16+H14+H31+H27</f>
        <v>147150</v>
      </c>
      <c r="I32" s="206">
        <f t="shared" si="2"/>
        <v>0</v>
      </c>
      <c r="J32" s="206">
        <f t="shared" si="2"/>
        <v>7617</v>
      </c>
      <c r="K32" s="206">
        <f t="shared" si="2"/>
        <v>119857</v>
      </c>
      <c r="L32" s="206">
        <f t="shared" si="2"/>
        <v>67700</v>
      </c>
      <c r="M32" s="206">
        <f t="shared" si="2"/>
        <v>63200</v>
      </c>
      <c r="N32" s="98"/>
      <c r="O32" s="129"/>
      <c r="P32" s="129"/>
      <c r="Q32" s="130"/>
      <c r="R32" s="145"/>
      <c r="S32" s="145"/>
      <c r="T32" s="145"/>
      <c r="U32" s="145"/>
      <c r="V32" s="145"/>
      <c r="W32" s="145"/>
    </row>
    <row r="33" spans="1:23" ht="16.5" customHeight="1">
      <c r="A33" s="248" t="s">
        <v>12</v>
      </c>
      <c r="B33" s="234" t="s">
        <v>14</v>
      </c>
      <c r="C33" s="643" t="s">
        <v>224</v>
      </c>
      <c r="D33" s="643"/>
      <c r="E33" s="643"/>
      <c r="F33" s="643"/>
      <c r="G33" s="643"/>
      <c r="H33" s="643"/>
      <c r="I33" s="643"/>
      <c r="J33" s="643"/>
      <c r="K33" s="643"/>
      <c r="L33" s="643"/>
      <c r="M33" s="643"/>
      <c r="N33" s="643"/>
      <c r="O33" s="643"/>
      <c r="P33" s="643"/>
      <c r="Q33" s="644"/>
      <c r="R33" s="145"/>
      <c r="S33" s="145"/>
      <c r="T33" s="145"/>
      <c r="U33" s="145"/>
      <c r="V33" s="145"/>
      <c r="W33" s="145"/>
    </row>
    <row r="34" spans="1:23" ht="14.25" customHeight="1">
      <c r="A34" s="645" t="s">
        <v>12</v>
      </c>
      <c r="B34" s="646" t="s">
        <v>14</v>
      </c>
      <c r="C34" s="647" t="s">
        <v>12</v>
      </c>
      <c r="D34" s="648" t="s">
        <v>225</v>
      </c>
      <c r="E34" s="649" t="s">
        <v>90</v>
      </c>
      <c r="F34" s="650" t="s">
        <v>203</v>
      </c>
      <c r="G34" s="651" t="s">
        <v>62</v>
      </c>
      <c r="H34" s="496">
        <v>11875</v>
      </c>
      <c r="I34" s="497">
        <v>0</v>
      </c>
      <c r="J34" s="652"/>
      <c r="K34" s="499">
        <v>11875</v>
      </c>
      <c r="L34" s="653">
        <v>7500</v>
      </c>
      <c r="M34" s="501">
        <v>7500</v>
      </c>
      <c r="N34" s="635" t="s">
        <v>226</v>
      </c>
      <c r="O34" s="654" t="s">
        <v>105</v>
      </c>
      <c r="P34" s="654" t="s">
        <v>105</v>
      </c>
      <c r="Q34" s="655" t="s">
        <v>105</v>
      </c>
      <c r="R34" s="145"/>
      <c r="S34" s="145"/>
      <c r="T34" s="145"/>
      <c r="U34" s="145"/>
      <c r="V34" s="145"/>
      <c r="W34" s="145"/>
    </row>
    <row r="35" spans="1:23" ht="14.25" customHeight="1">
      <c r="A35" s="362"/>
      <c r="B35" s="363"/>
      <c r="C35" s="364"/>
      <c r="D35" s="267"/>
      <c r="E35" s="447"/>
      <c r="F35" s="656"/>
      <c r="G35" s="121"/>
      <c r="H35" s="106"/>
      <c r="I35" s="657"/>
      <c r="J35" s="108"/>
      <c r="K35" s="658"/>
      <c r="L35" s="659">
        <v>5000</v>
      </c>
      <c r="M35" s="111">
        <v>5000</v>
      </c>
      <c r="N35" s="635" t="s">
        <v>227</v>
      </c>
      <c r="O35" s="112" t="s">
        <v>105</v>
      </c>
      <c r="P35" s="112" t="s">
        <v>105</v>
      </c>
      <c r="Q35" s="113"/>
      <c r="R35" s="145"/>
      <c r="S35" s="145"/>
      <c r="T35" s="145"/>
      <c r="U35" s="145"/>
      <c r="V35" s="145"/>
      <c r="W35" s="145"/>
    </row>
    <row r="36" spans="1:23" ht="21.75" customHeight="1" thickBot="1">
      <c r="A36" s="361"/>
      <c r="B36" s="359"/>
      <c r="C36" s="286"/>
      <c r="D36" s="268"/>
      <c r="E36" s="660"/>
      <c r="F36" s="278"/>
      <c r="G36" s="114" t="s">
        <v>13</v>
      </c>
      <c r="H36" s="115">
        <f t="shared" ref="H36:M36" si="3">H34+H35</f>
        <v>11875</v>
      </c>
      <c r="I36" s="115">
        <f t="shared" si="3"/>
        <v>0</v>
      </c>
      <c r="J36" s="115">
        <f t="shared" si="3"/>
        <v>0</v>
      </c>
      <c r="K36" s="115">
        <f t="shared" si="3"/>
        <v>11875</v>
      </c>
      <c r="L36" s="115">
        <f t="shared" si="3"/>
        <v>12500</v>
      </c>
      <c r="M36" s="115">
        <f t="shared" si="3"/>
        <v>12500</v>
      </c>
      <c r="N36" s="661"/>
      <c r="O36" s="123"/>
      <c r="P36" s="123"/>
      <c r="Q36" s="124"/>
      <c r="R36" s="145"/>
      <c r="S36" s="145"/>
      <c r="T36" s="145"/>
      <c r="U36" s="145"/>
      <c r="V36" s="145"/>
      <c r="W36" s="145"/>
    </row>
    <row r="37" spans="1:23" ht="14.25" customHeight="1">
      <c r="A37" s="360" t="s">
        <v>12</v>
      </c>
      <c r="B37" s="358" t="s">
        <v>14</v>
      </c>
      <c r="C37" s="285" t="s">
        <v>14</v>
      </c>
      <c r="D37" s="266" t="s">
        <v>228</v>
      </c>
      <c r="E37" s="263" t="s">
        <v>90</v>
      </c>
      <c r="F37" s="277" t="s">
        <v>203</v>
      </c>
      <c r="G37" s="99" t="s">
        <v>62</v>
      </c>
      <c r="H37" s="100">
        <v>290</v>
      </c>
      <c r="I37" s="59">
        <v>0</v>
      </c>
      <c r="J37" s="101"/>
      <c r="K37" s="102">
        <v>0</v>
      </c>
      <c r="L37" s="126">
        <v>290</v>
      </c>
      <c r="M37" s="61">
        <v>290</v>
      </c>
      <c r="N37" s="632" t="s">
        <v>229</v>
      </c>
      <c r="O37" s="85" t="s">
        <v>105</v>
      </c>
      <c r="P37" s="85" t="s">
        <v>105</v>
      </c>
      <c r="Q37" s="105" t="s">
        <v>105</v>
      </c>
      <c r="R37" s="145"/>
      <c r="S37" s="145"/>
      <c r="T37" s="145"/>
      <c r="U37" s="145"/>
      <c r="V37" s="145"/>
      <c r="W37" s="145"/>
    </row>
    <row r="38" spans="1:23" ht="33" customHeight="1" thickBot="1">
      <c r="A38" s="361"/>
      <c r="B38" s="359"/>
      <c r="C38" s="286"/>
      <c r="D38" s="268"/>
      <c r="E38" s="660"/>
      <c r="F38" s="278"/>
      <c r="G38" s="114" t="s">
        <v>13</v>
      </c>
      <c r="H38" s="115">
        <f>H37</f>
        <v>290</v>
      </c>
      <c r="I38" s="116">
        <f>SUM(I37:I37)</f>
        <v>0</v>
      </c>
      <c r="J38" s="117"/>
      <c r="K38" s="118">
        <f>SUM(K37:K37)</f>
        <v>0</v>
      </c>
      <c r="L38" s="119">
        <f>L37</f>
        <v>290</v>
      </c>
      <c r="M38" s="122">
        <f>M37</f>
        <v>290</v>
      </c>
      <c r="N38" s="661"/>
      <c r="O38" s="123"/>
      <c r="P38" s="123"/>
      <c r="Q38" s="124"/>
      <c r="R38" s="145"/>
      <c r="S38" s="145"/>
      <c r="T38" s="145"/>
      <c r="U38" s="145"/>
      <c r="V38" s="145"/>
      <c r="W38" s="145"/>
    </row>
    <row r="39" spans="1:23" ht="14.25" customHeight="1">
      <c r="A39" s="360" t="s">
        <v>12</v>
      </c>
      <c r="B39" s="358" t="s">
        <v>14</v>
      </c>
      <c r="C39" s="285" t="s">
        <v>59</v>
      </c>
      <c r="D39" s="266" t="s">
        <v>230</v>
      </c>
      <c r="E39" s="263" t="s">
        <v>90</v>
      </c>
      <c r="F39" s="277" t="s">
        <v>203</v>
      </c>
      <c r="G39" s="99" t="s">
        <v>62</v>
      </c>
      <c r="H39" s="100">
        <v>0</v>
      </c>
      <c r="I39" s="59">
        <v>0</v>
      </c>
      <c r="J39" s="101"/>
      <c r="K39" s="102">
        <v>0</v>
      </c>
      <c r="L39" s="126">
        <v>10</v>
      </c>
      <c r="M39" s="61">
        <v>10</v>
      </c>
      <c r="N39" s="632" t="s">
        <v>231</v>
      </c>
      <c r="O39" s="85"/>
      <c r="P39" s="85" t="s">
        <v>105</v>
      </c>
      <c r="Q39" s="105" t="s">
        <v>105</v>
      </c>
      <c r="R39" s="145"/>
      <c r="S39" s="145"/>
      <c r="T39" s="145"/>
      <c r="U39" s="145"/>
      <c r="V39" s="145"/>
      <c r="W39" s="145"/>
    </row>
    <row r="40" spans="1:23" ht="25.5" customHeight="1" thickBot="1">
      <c r="A40" s="361"/>
      <c r="B40" s="359"/>
      <c r="C40" s="286"/>
      <c r="D40" s="268"/>
      <c r="E40" s="660"/>
      <c r="F40" s="278"/>
      <c r="G40" s="114" t="s">
        <v>13</v>
      </c>
      <c r="H40" s="115">
        <f>H39</f>
        <v>0</v>
      </c>
      <c r="I40" s="116">
        <f>SUM(I39:I39)</f>
        <v>0</v>
      </c>
      <c r="J40" s="117"/>
      <c r="K40" s="118">
        <f>SUM(K39:K39)</f>
        <v>0</v>
      </c>
      <c r="L40" s="119">
        <f>L39</f>
        <v>10</v>
      </c>
      <c r="M40" s="122">
        <f>M39</f>
        <v>10</v>
      </c>
      <c r="N40" s="661"/>
      <c r="O40" s="123"/>
      <c r="P40" s="123"/>
      <c r="Q40" s="124"/>
      <c r="R40" s="145"/>
      <c r="S40" s="145"/>
      <c r="T40" s="145"/>
      <c r="U40" s="145"/>
      <c r="V40" s="145"/>
      <c r="W40" s="145"/>
    </row>
    <row r="41" spans="1:23" ht="17.25" customHeight="1" thickBot="1">
      <c r="A41" s="128" t="s">
        <v>12</v>
      </c>
      <c r="B41" s="97" t="s">
        <v>14</v>
      </c>
      <c r="C41" s="289" t="s">
        <v>15</v>
      </c>
      <c r="D41" s="290"/>
      <c r="E41" s="291"/>
      <c r="F41" s="291"/>
      <c r="G41" s="292"/>
      <c r="H41" s="127">
        <f t="shared" ref="H41:M41" si="4">H36+H38+H40</f>
        <v>12165</v>
      </c>
      <c r="I41" s="127">
        <f t="shared" si="4"/>
        <v>0</v>
      </c>
      <c r="J41" s="127">
        <f t="shared" si="4"/>
        <v>0</v>
      </c>
      <c r="K41" s="127">
        <f t="shared" si="4"/>
        <v>11875</v>
      </c>
      <c r="L41" s="127">
        <f t="shared" si="4"/>
        <v>12800</v>
      </c>
      <c r="M41" s="127">
        <f t="shared" si="4"/>
        <v>12800</v>
      </c>
      <c r="N41" s="98"/>
      <c r="O41" s="129"/>
      <c r="P41" s="129"/>
      <c r="Q41" s="130"/>
      <c r="R41" s="145"/>
      <c r="S41" s="145"/>
      <c r="T41" s="145"/>
      <c r="U41" s="145"/>
      <c r="V41" s="145"/>
      <c r="W41" s="145"/>
    </row>
    <row r="42" spans="1:23" ht="14.25" customHeight="1" thickBot="1">
      <c r="A42" s="50" t="s">
        <v>12</v>
      </c>
      <c r="B42" s="51" t="s">
        <v>59</v>
      </c>
      <c r="C42" s="390" t="s">
        <v>232</v>
      </c>
      <c r="D42" s="390"/>
      <c r="E42" s="390"/>
      <c r="F42" s="390"/>
      <c r="G42" s="390"/>
      <c r="H42" s="390"/>
      <c r="I42" s="390"/>
      <c r="J42" s="390"/>
      <c r="K42" s="390"/>
      <c r="L42" s="390"/>
      <c r="M42" s="390"/>
      <c r="N42" s="390"/>
      <c r="O42" s="390"/>
      <c r="P42" s="390"/>
      <c r="Q42" s="391"/>
      <c r="R42" s="145"/>
      <c r="S42" s="145"/>
      <c r="T42" s="145"/>
      <c r="U42" s="145"/>
      <c r="V42" s="145"/>
      <c r="W42" s="145"/>
    </row>
    <row r="43" spans="1:23" ht="51" customHeight="1">
      <c r="A43" s="360" t="s">
        <v>12</v>
      </c>
      <c r="B43" s="358" t="s">
        <v>59</v>
      </c>
      <c r="C43" s="285" t="s">
        <v>14</v>
      </c>
      <c r="D43" s="266" t="s">
        <v>233</v>
      </c>
      <c r="E43" s="263" t="s">
        <v>90</v>
      </c>
      <c r="F43" s="383" t="s">
        <v>234</v>
      </c>
      <c r="G43" s="662" t="s">
        <v>62</v>
      </c>
      <c r="H43" s="100">
        <v>7240</v>
      </c>
      <c r="I43" s="59"/>
      <c r="J43" s="101"/>
      <c r="K43" s="102"/>
      <c r="L43" s="103"/>
      <c r="M43" s="61"/>
      <c r="N43" s="663" t="s">
        <v>235</v>
      </c>
      <c r="O43" s="664" t="s">
        <v>105</v>
      </c>
      <c r="P43" s="664"/>
      <c r="Q43" s="665"/>
      <c r="R43" s="145"/>
      <c r="S43" s="145"/>
      <c r="T43" s="146"/>
      <c r="U43" s="145"/>
      <c r="V43" s="145"/>
      <c r="W43" s="145"/>
    </row>
    <row r="44" spans="1:23" ht="38.25" customHeight="1">
      <c r="A44" s="362"/>
      <c r="B44" s="363"/>
      <c r="C44" s="364"/>
      <c r="D44" s="267"/>
      <c r="E44" s="447"/>
      <c r="F44" s="365"/>
      <c r="G44" s="495" t="s">
        <v>62</v>
      </c>
      <c r="H44" s="496">
        <v>18247</v>
      </c>
      <c r="I44" s="497"/>
      <c r="J44" s="652"/>
      <c r="K44" s="499"/>
      <c r="L44" s="500"/>
      <c r="M44" s="501"/>
      <c r="N44" s="666" t="s">
        <v>236</v>
      </c>
      <c r="O44" s="667" t="s">
        <v>105</v>
      </c>
      <c r="P44" s="667"/>
      <c r="Q44" s="668"/>
      <c r="R44" s="145"/>
      <c r="S44" s="145"/>
      <c r="T44" s="146"/>
      <c r="U44" s="145"/>
      <c r="V44" s="145"/>
      <c r="W44" s="145"/>
    </row>
    <row r="45" spans="1:23" ht="38.25" customHeight="1">
      <c r="A45" s="362"/>
      <c r="B45" s="363"/>
      <c r="C45" s="364"/>
      <c r="D45" s="267"/>
      <c r="E45" s="447"/>
      <c r="F45" s="365"/>
      <c r="G45" s="495" t="s">
        <v>62</v>
      </c>
      <c r="H45" s="496">
        <v>300</v>
      </c>
      <c r="I45" s="497"/>
      <c r="J45" s="652"/>
      <c r="K45" s="499"/>
      <c r="L45" s="500"/>
      <c r="M45" s="501"/>
      <c r="N45" s="666" t="s">
        <v>237</v>
      </c>
      <c r="O45" s="667" t="s">
        <v>105</v>
      </c>
      <c r="P45" s="667"/>
      <c r="Q45" s="668"/>
      <c r="R45" s="145"/>
      <c r="S45" s="145"/>
      <c r="T45" s="146"/>
      <c r="U45" s="145"/>
      <c r="V45" s="145"/>
      <c r="W45" s="145"/>
    </row>
    <row r="46" spans="1:23" ht="27" customHeight="1">
      <c r="A46" s="362"/>
      <c r="B46" s="363"/>
      <c r="C46" s="364"/>
      <c r="D46" s="267"/>
      <c r="E46" s="447"/>
      <c r="F46" s="365"/>
      <c r="G46" s="495" t="s">
        <v>62</v>
      </c>
      <c r="H46" s="496">
        <v>1738</v>
      </c>
      <c r="I46" s="497"/>
      <c r="J46" s="652"/>
      <c r="K46" s="499"/>
      <c r="L46" s="500">
        <v>0</v>
      </c>
      <c r="M46" s="501">
        <v>0</v>
      </c>
      <c r="N46" s="666" t="s">
        <v>238</v>
      </c>
      <c r="O46" s="667" t="s">
        <v>105</v>
      </c>
      <c r="P46" s="667" t="s">
        <v>105</v>
      </c>
      <c r="Q46" s="668" t="s">
        <v>105</v>
      </c>
      <c r="R46" s="145"/>
      <c r="S46" s="145"/>
      <c r="T46" s="146"/>
      <c r="U46" s="145"/>
      <c r="V46" s="145"/>
      <c r="W46" s="145"/>
    </row>
    <row r="47" spans="1:23" ht="18" customHeight="1" thickBot="1">
      <c r="A47" s="361"/>
      <c r="B47" s="359"/>
      <c r="C47" s="286"/>
      <c r="D47" s="268"/>
      <c r="E47" s="264"/>
      <c r="F47" s="385"/>
      <c r="G47" s="9" t="s">
        <v>13</v>
      </c>
      <c r="H47" s="115">
        <f>H43+H46+H44+H45</f>
        <v>27525</v>
      </c>
      <c r="I47" s="115">
        <f t="shared" ref="I47:K47" si="5">I43+I46+I44</f>
        <v>0</v>
      </c>
      <c r="J47" s="115">
        <f t="shared" si="5"/>
        <v>0</v>
      </c>
      <c r="K47" s="115">
        <f t="shared" si="5"/>
        <v>0</v>
      </c>
      <c r="L47" s="115">
        <v>30000</v>
      </c>
      <c r="M47" s="115">
        <v>35000</v>
      </c>
      <c r="N47" s="669"/>
      <c r="O47" s="89"/>
      <c r="P47" s="89"/>
      <c r="Q47" s="90"/>
      <c r="R47" s="145"/>
      <c r="S47" s="145"/>
      <c r="T47" s="146"/>
      <c r="U47" s="145"/>
      <c r="V47" s="145"/>
      <c r="W47" s="145"/>
    </row>
    <row r="48" spans="1:23" ht="42" customHeight="1">
      <c r="A48" s="360" t="s">
        <v>12</v>
      </c>
      <c r="B48" s="358" t="s">
        <v>59</v>
      </c>
      <c r="C48" s="285" t="s">
        <v>59</v>
      </c>
      <c r="D48" s="670" t="s">
        <v>239</v>
      </c>
      <c r="E48" s="263" t="s">
        <v>90</v>
      </c>
      <c r="F48" s="383" t="s">
        <v>234</v>
      </c>
      <c r="G48" s="662" t="s">
        <v>62</v>
      </c>
      <c r="H48" s="100">
        <v>0</v>
      </c>
      <c r="I48" s="59"/>
      <c r="J48" s="101"/>
      <c r="K48" s="60">
        <v>0</v>
      </c>
      <c r="L48" s="671">
        <v>1000</v>
      </c>
      <c r="M48" s="672">
        <v>1000</v>
      </c>
      <c r="N48" s="673" t="s">
        <v>240</v>
      </c>
      <c r="O48" s="165"/>
      <c r="P48" s="165" t="s">
        <v>105</v>
      </c>
      <c r="Q48" s="674"/>
      <c r="R48" s="145"/>
      <c r="S48" s="145"/>
      <c r="T48" s="146"/>
      <c r="U48" s="145"/>
      <c r="V48" s="145"/>
      <c r="W48" s="145"/>
    </row>
    <row r="49" spans="1:23" ht="18.75" customHeight="1" thickBot="1">
      <c r="A49" s="361"/>
      <c r="B49" s="359"/>
      <c r="C49" s="286"/>
      <c r="D49" s="675"/>
      <c r="E49" s="264"/>
      <c r="F49" s="385"/>
      <c r="G49" s="9" t="s">
        <v>13</v>
      </c>
      <c r="H49" s="115">
        <f>H48</f>
        <v>0</v>
      </c>
      <c r="I49" s="115">
        <f t="shared" ref="I49:M49" si="6">I48</f>
        <v>0</v>
      </c>
      <c r="J49" s="115">
        <f t="shared" si="6"/>
        <v>0</v>
      </c>
      <c r="K49" s="115">
        <f t="shared" si="6"/>
        <v>0</v>
      </c>
      <c r="L49" s="115">
        <f t="shared" si="6"/>
        <v>1000</v>
      </c>
      <c r="M49" s="115">
        <f t="shared" si="6"/>
        <v>1000</v>
      </c>
      <c r="N49" s="676"/>
      <c r="O49" s="123"/>
      <c r="P49" s="123"/>
      <c r="Q49" s="124"/>
      <c r="R49" s="145"/>
      <c r="S49" s="145"/>
      <c r="T49" s="146"/>
      <c r="U49" s="145"/>
      <c r="V49" s="145"/>
      <c r="W49" s="145"/>
    </row>
    <row r="50" spans="1:23" ht="13.5" customHeight="1">
      <c r="A50" s="360" t="s">
        <v>12</v>
      </c>
      <c r="B50" s="358" t="s">
        <v>59</v>
      </c>
      <c r="C50" s="285" t="s">
        <v>64</v>
      </c>
      <c r="D50" s="266" t="s">
        <v>241</v>
      </c>
      <c r="E50" s="263" t="s">
        <v>90</v>
      </c>
      <c r="F50" s="383" t="s">
        <v>234</v>
      </c>
      <c r="G50" s="662" t="s">
        <v>62</v>
      </c>
      <c r="H50" s="100">
        <v>0</v>
      </c>
      <c r="I50" s="59"/>
      <c r="J50" s="101"/>
      <c r="K50" s="102"/>
      <c r="L50" s="126">
        <v>1</v>
      </c>
      <c r="M50" s="61">
        <v>1</v>
      </c>
      <c r="N50" s="677" t="s">
        <v>242</v>
      </c>
      <c r="O50" s="85" t="s">
        <v>63</v>
      </c>
      <c r="P50" s="85" t="s">
        <v>87</v>
      </c>
      <c r="Q50" s="105" t="s">
        <v>87</v>
      </c>
      <c r="R50" s="145"/>
      <c r="S50" s="145"/>
      <c r="T50" s="146"/>
      <c r="U50" s="145"/>
      <c r="V50" s="145"/>
      <c r="W50" s="145"/>
    </row>
    <row r="51" spans="1:23" ht="13.5" customHeight="1">
      <c r="A51" s="362"/>
      <c r="B51" s="363"/>
      <c r="C51" s="364"/>
      <c r="D51" s="267"/>
      <c r="E51" s="269"/>
      <c r="F51" s="384"/>
      <c r="G51" s="678"/>
      <c r="H51" s="106"/>
      <c r="I51" s="107"/>
      <c r="J51" s="108"/>
      <c r="K51" s="109"/>
      <c r="L51" s="659"/>
      <c r="M51" s="111"/>
      <c r="N51" s="679"/>
      <c r="O51" s="112"/>
      <c r="P51" s="112"/>
      <c r="Q51" s="113"/>
      <c r="R51" s="145"/>
      <c r="S51" s="145"/>
      <c r="T51" s="146"/>
      <c r="U51" s="145"/>
      <c r="V51" s="145"/>
      <c r="W51" s="145"/>
    </row>
    <row r="52" spans="1:23" ht="12" customHeight="1" thickBot="1">
      <c r="A52" s="361"/>
      <c r="B52" s="359"/>
      <c r="C52" s="286"/>
      <c r="D52" s="268"/>
      <c r="E52" s="264"/>
      <c r="F52" s="385"/>
      <c r="G52" s="9" t="s">
        <v>13</v>
      </c>
      <c r="H52" s="115">
        <f>H50</f>
        <v>0</v>
      </c>
      <c r="I52" s="116">
        <f>SUM(I50:I51)</f>
        <v>0</v>
      </c>
      <c r="J52" s="117"/>
      <c r="K52" s="118">
        <f>SUM(K50:K51)</f>
        <v>0</v>
      </c>
      <c r="L52" s="119">
        <f>L50</f>
        <v>1</v>
      </c>
      <c r="M52" s="122">
        <f>M50</f>
        <v>1</v>
      </c>
      <c r="N52" s="680"/>
      <c r="O52" s="123"/>
      <c r="P52" s="123"/>
      <c r="Q52" s="124"/>
      <c r="R52" s="145"/>
      <c r="S52" s="145"/>
      <c r="T52" s="146"/>
      <c r="U52" s="145"/>
      <c r="V52" s="145"/>
      <c r="W52" s="145"/>
    </row>
    <row r="53" spans="1:23" ht="14.25" customHeight="1" thickBot="1">
      <c r="A53" s="128" t="s">
        <v>12</v>
      </c>
      <c r="B53" s="97" t="s">
        <v>59</v>
      </c>
      <c r="C53" s="289" t="s">
        <v>15</v>
      </c>
      <c r="D53" s="290"/>
      <c r="E53" s="291"/>
      <c r="F53" s="291"/>
      <c r="G53" s="292"/>
      <c r="H53" s="127">
        <f>H52+H47+H49</f>
        <v>27525</v>
      </c>
      <c r="I53" s="127">
        <f t="shared" ref="I53:M53" si="7">I52+I47+I49</f>
        <v>0</v>
      </c>
      <c r="J53" s="127">
        <f t="shared" si="7"/>
        <v>0</v>
      </c>
      <c r="K53" s="127">
        <f t="shared" si="7"/>
        <v>0</v>
      </c>
      <c r="L53" s="127">
        <f t="shared" si="7"/>
        <v>31001</v>
      </c>
      <c r="M53" s="127">
        <f t="shared" si="7"/>
        <v>36001</v>
      </c>
      <c r="N53" s="98"/>
      <c r="O53" s="129"/>
      <c r="P53" s="129"/>
      <c r="Q53" s="130"/>
    </row>
    <row r="54" spans="1:23" ht="14.25" customHeight="1" thickBot="1">
      <c r="A54" s="50" t="s">
        <v>12</v>
      </c>
      <c r="B54" s="51" t="s">
        <v>60</v>
      </c>
      <c r="C54" s="390" t="s">
        <v>243</v>
      </c>
      <c r="D54" s="390"/>
      <c r="E54" s="390"/>
      <c r="F54" s="390"/>
      <c r="G54" s="390"/>
      <c r="H54" s="390"/>
      <c r="I54" s="390"/>
      <c r="J54" s="390"/>
      <c r="K54" s="390"/>
      <c r="L54" s="390"/>
      <c r="M54" s="390"/>
      <c r="N54" s="390"/>
      <c r="O54" s="390"/>
      <c r="P54" s="390"/>
      <c r="Q54" s="391"/>
      <c r="R54" s="145"/>
      <c r="S54" s="145"/>
      <c r="T54" s="145"/>
      <c r="U54" s="145"/>
      <c r="V54" s="145"/>
      <c r="W54" s="145"/>
    </row>
    <row r="55" spans="1:23" ht="14.25" customHeight="1">
      <c r="A55" s="360" t="s">
        <v>12</v>
      </c>
      <c r="B55" s="358" t="s">
        <v>60</v>
      </c>
      <c r="C55" s="285" t="s">
        <v>12</v>
      </c>
      <c r="D55" s="670" t="s">
        <v>244</v>
      </c>
      <c r="E55" s="263" t="s">
        <v>90</v>
      </c>
      <c r="F55" s="383" t="s">
        <v>234</v>
      </c>
      <c r="G55" s="662" t="s">
        <v>62</v>
      </c>
      <c r="H55" s="100">
        <v>5667</v>
      </c>
      <c r="I55" s="59"/>
      <c r="J55" s="101"/>
      <c r="K55" s="60">
        <v>5667</v>
      </c>
      <c r="L55" s="671"/>
      <c r="M55" s="672"/>
      <c r="N55" s="673"/>
      <c r="O55" s="165"/>
      <c r="P55" s="165"/>
      <c r="Q55" s="674"/>
      <c r="R55" s="145"/>
      <c r="S55" s="145"/>
      <c r="T55" s="145"/>
      <c r="U55" s="145"/>
      <c r="V55" s="145"/>
      <c r="W55" s="145"/>
    </row>
    <row r="56" spans="1:23" ht="38.25" customHeight="1" thickBot="1">
      <c r="A56" s="361"/>
      <c r="B56" s="359"/>
      <c r="C56" s="286"/>
      <c r="D56" s="675"/>
      <c r="E56" s="264"/>
      <c r="F56" s="385"/>
      <c r="G56" s="9" t="s">
        <v>13</v>
      </c>
      <c r="H56" s="115">
        <f>H55</f>
        <v>5667</v>
      </c>
      <c r="I56" s="115">
        <f>I55</f>
        <v>0</v>
      </c>
      <c r="J56" s="115">
        <f>J55</f>
        <v>0</v>
      </c>
      <c r="K56" s="115">
        <f>K55</f>
        <v>5667</v>
      </c>
      <c r="L56" s="115"/>
      <c r="M56" s="115"/>
      <c r="N56" s="676" t="s">
        <v>245</v>
      </c>
      <c r="O56" s="123" t="s">
        <v>105</v>
      </c>
      <c r="P56" s="123"/>
      <c r="Q56" s="124"/>
      <c r="R56" s="145"/>
      <c r="S56" s="145"/>
      <c r="T56" s="145"/>
      <c r="U56" s="145"/>
      <c r="V56" s="145"/>
      <c r="W56" s="145"/>
    </row>
    <row r="57" spans="1:23" ht="14.25" customHeight="1">
      <c r="A57" s="360" t="s">
        <v>12</v>
      </c>
      <c r="B57" s="358" t="s">
        <v>60</v>
      </c>
      <c r="C57" s="285" t="s">
        <v>14</v>
      </c>
      <c r="D57" s="670" t="s">
        <v>246</v>
      </c>
      <c r="E57" s="263" t="s">
        <v>90</v>
      </c>
      <c r="F57" s="383" t="s">
        <v>234</v>
      </c>
      <c r="G57" s="662" t="s">
        <v>62</v>
      </c>
      <c r="H57" s="100">
        <v>26639</v>
      </c>
      <c r="I57" s="59"/>
      <c r="J57" s="101"/>
      <c r="K57" s="60"/>
      <c r="L57" s="671"/>
      <c r="M57" s="672"/>
      <c r="N57" s="673"/>
      <c r="O57" s="165"/>
      <c r="P57" s="165"/>
      <c r="Q57" s="674"/>
      <c r="R57" s="145"/>
      <c r="S57" s="145"/>
      <c r="T57" s="145"/>
      <c r="U57" s="145"/>
      <c r="V57" s="145"/>
      <c r="W57" s="145"/>
    </row>
    <row r="58" spans="1:23" ht="26.25" customHeight="1" thickBot="1">
      <c r="A58" s="361"/>
      <c r="B58" s="359"/>
      <c r="C58" s="286"/>
      <c r="D58" s="675"/>
      <c r="E58" s="264"/>
      <c r="F58" s="385"/>
      <c r="G58" s="9" t="s">
        <v>13</v>
      </c>
      <c r="H58" s="115">
        <f>H57</f>
        <v>26639</v>
      </c>
      <c r="I58" s="115">
        <f>I57</f>
        <v>0</v>
      </c>
      <c r="J58" s="115">
        <f>J57</f>
        <v>0</v>
      </c>
      <c r="K58" s="115">
        <f>K57</f>
        <v>0</v>
      </c>
      <c r="L58" s="115"/>
      <c r="M58" s="115"/>
      <c r="N58" s="676" t="s">
        <v>247</v>
      </c>
      <c r="O58" s="123" t="s">
        <v>105</v>
      </c>
      <c r="P58" s="123"/>
      <c r="Q58" s="124"/>
      <c r="R58" s="145"/>
      <c r="S58" s="145"/>
      <c r="T58" s="145"/>
      <c r="U58" s="145"/>
      <c r="V58" s="145"/>
      <c r="W58" s="145"/>
    </row>
    <row r="59" spans="1:23" ht="15" customHeight="1" thickBot="1">
      <c r="A59" s="128" t="s">
        <v>12</v>
      </c>
      <c r="B59" s="97" t="s">
        <v>60</v>
      </c>
      <c r="C59" s="289" t="s">
        <v>15</v>
      </c>
      <c r="D59" s="290"/>
      <c r="E59" s="291"/>
      <c r="F59" s="291"/>
      <c r="G59" s="292"/>
      <c r="H59" s="127">
        <f>H58+H56</f>
        <v>32306</v>
      </c>
      <c r="I59" s="127">
        <f t="shared" ref="I59:K59" si="8">I58+I56</f>
        <v>0</v>
      </c>
      <c r="J59" s="127">
        <f t="shared" si="8"/>
        <v>0</v>
      </c>
      <c r="K59" s="127">
        <f t="shared" si="8"/>
        <v>5667</v>
      </c>
      <c r="L59" s="127"/>
      <c r="M59" s="127"/>
      <c r="N59" s="98"/>
      <c r="O59" s="129"/>
      <c r="P59" s="129"/>
      <c r="Q59" s="130"/>
    </row>
    <row r="60" spans="1:23" ht="15" customHeight="1" thickBot="1">
      <c r="A60" s="128" t="s">
        <v>12</v>
      </c>
      <c r="B60" s="448" t="s">
        <v>16</v>
      </c>
      <c r="C60" s="448"/>
      <c r="D60" s="448"/>
      <c r="E60" s="448"/>
      <c r="F60" s="448"/>
      <c r="G60" s="449"/>
      <c r="H60" s="131">
        <f>H59+H53+H41+H32</f>
        <v>219146</v>
      </c>
      <c r="I60" s="131">
        <f t="shared" ref="I60:M60" si="9">I59+I53+I41+I32</f>
        <v>0</v>
      </c>
      <c r="J60" s="131">
        <f t="shared" si="9"/>
        <v>7617</v>
      </c>
      <c r="K60" s="131">
        <f t="shared" si="9"/>
        <v>137399</v>
      </c>
      <c r="L60" s="131">
        <f t="shared" si="9"/>
        <v>111501</v>
      </c>
      <c r="M60" s="131">
        <f t="shared" si="9"/>
        <v>112001</v>
      </c>
      <c r="N60" s="80"/>
      <c r="O60" s="80"/>
      <c r="P60" s="80"/>
      <c r="Q60" s="81"/>
      <c r="R60" s="145"/>
      <c r="S60" s="145"/>
      <c r="T60" s="145"/>
      <c r="U60" s="145"/>
      <c r="V60" s="145"/>
      <c r="W60" s="145"/>
    </row>
    <row r="61" spans="1:23" ht="14.25" customHeight="1" thickBot="1">
      <c r="A61" s="175" t="s">
        <v>12</v>
      </c>
      <c r="B61" s="304" t="s">
        <v>17</v>
      </c>
      <c r="C61" s="304"/>
      <c r="D61" s="304"/>
      <c r="E61" s="304"/>
      <c r="F61" s="304"/>
      <c r="G61" s="304"/>
      <c r="H61" s="681">
        <f>H32+H41+H53+H59</f>
        <v>219146</v>
      </c>
      <c r="I61" s="681">
        <f t="shared" ref="I61:M61" si="10">I32+I41+I53+I59</f>
        <v>0</v>
      </c>
      <c r="J61" s="681">
        <f t="shared" si="10"/>
        <v>7617</v>
      </c>
      <c r="K61" s="681">
        <f t="shared" si="10"/>
        <v>137399</v>
      </c>
      <c r="L61" s="681">
        <f t="shared" si="10"/>
        <v>111501</v>
      </c>
      <c r="M61" s="681">
        <f t="shared" si="10"/>
        <v>112001</v>
      </c>
      <c r="N61" s="314"/>
      <c r="O61" s="315"/>
      <c r="P61" s="315"/>
      <c r="Q61" s="316"/>
      <c r="R61" s="145"/>
      <c r="S61" s="145"/>
      <c r="T61" s="145"/>
      <c r="U61" s="145"/>
      <c r="V61" s="145"/>
      <c r="W61" s="145"/>
    </row>
    <row r="62" spans="1:23" ht="18.75" customHeight="1">
      <c r="C62" s="575"/>
      <c r="D62" s="576"/>
      <c r="E62" s="577"/>
      <c r="F62" s="5"/>
      <c r="G62" s="5"/>
      <c r="H62" s="5"/>
      <c r="I62" s="5"/>
      <c r="J62" s="5"/>
      <c r="K62" s="5"/>
      <c r="L62" s="5"/>
      <c r="M62" s="5"/>
    </row>
    <row r="63" spans="1:23" ht="18.75" customHeight="1">
      <c r="C63" s="575"/>
      <c r="D63" s="576"/>
      <c r="E63" s="577"/>
      <c r="F63" s="5"/>
      <c r="G63" s="5"/>
      <c r="H63" s="5"/>
      <c r="I63" s="5"/>
      <c r="J63" s="5"/>
      <c r="K63" s="5"/>
      <c r="L63" s="5"/>
      <c r="M63" s="5"/>
    </row>
    <row r="64" spans="1:23" ht="18.75" customHeight="1">
      <c r="C64" s="575"/>
      <c r="D64" s="576"/>
      <c r="E64" s="577"/>
      <c r="F64" s="258"/>
      <c r="G64" s="259"/>
      <c r="H64" s="259"/>
      <c r="I64" s="259"/>
      <c r="J64" s="259"/>
      <c r="K64" s="259"/>
      <c r="L64" s="259"/>
      <c r="M64" s="259"/>
    </row>
    <row r="65" spans="3:13" ht="18.75" customHeight="1" thickBot="1">
      <c r="C65" s="575"/>
      <c r="D65" s="576"/>
      <c r="E65" s="577"/>
      <c r="F65" s="347" t="s">
        <v>18</v>
      </c>
      <c r="G65" s="348"/>
      <c r="H65" s="348"/>
      <c r="I65" s="348"/>
      <c r="J65" s="348"/>
      <c r="K65" s="348"/>
      <c r="L65" s="348"/>
      <c r="M65" s="348"/>
    </row>
    <row r="66" spans="3:13" ht="38.25" customHeight="1" thickBot="1">
      <c r="C66" s="301" t="s">
        <v>19</v>
      </c>
      <c r="D66" s="302"/>
      <c r="E66" s="302"/>
      <c r="F66" s="302"/>
      <c r="G66" s="303"/>
      <c r="H66" s="334" t="s">
        <v>147</v>
      </c>
      <c r="I66" s="335"/>
      <c r="J66" s="335"/>
      <c r="K66" s="336"/>
      <c r="L66" s="5"/>
      <c r="M66" s="5"/>
    </row>
    <row r="67" spans="3:13" ht="14.1" customHeight="1" thickBot="1">
      <c r="C67" s="295" t="s">
        <v>20</v>
      </c>
      <c r="D67" s="296"/>
      <c r="E67" s="296"/>
      <c r="F67" s="296"/>
      <c r="G67" s="297"/>
      <c r="H67" s="298">
        <f>H68</f>
        <v>100574</v>
      </c>
      <c r="I67" s="299"/>
      <c r="J67" s="299"/>
      <c r="K67" s="300"/>
      <c r="L67" s="5"/>
      <c r="M67" s="5"/>
    </row>
    <row r="68" spans="3:13" ht="14.1" customHeight="1">
      <c r="C68" s="349" t="s">
        <v>151</v>
      </c>
      <c r="D68" s="350"/>
      <c r="E68" s="350"/>
      <c r="F68" s="350"/>
      <c r="G68" s="351"/>
      <c r="H68" s="352">
        <v>100574</v>
      </c>
      <c r="I68" s="353"/>
      <c r="J68" s="353"/>
      <c r="K68" s="354"/>
      <c r="L68" s="5"/>
      <c r="M68" s="5"/>
    </row>
    <row r="69" spans="3:13" ht="26.25" customHeight="1">
      <c r="C69" s="342" t="s">
        <v>152</v>
      </c>
      <c r="D69" s="343"/>
      <c r="E69" s="343"/>
      <c r="F69" s="343"/>
      <c r="G69" s="344"/>
      <c r="H69" s="345"/>
      <c r="I69" s="293"/>
      <c r="J69" s="293"/>
      <c r="K69" s="294"/>
      <c r="L69" s="5"/>
      <c r="M69" s="5"/>
    </row>
    <row r="70" spans="3:13" ht="14.1" customHeight="1">
      <c r="C70" s="328" t="s">
        <v>196</v>
      </c>
      <c r="D70" s="329"/>
      <c r="E70" s="329"/>
      <c r="F70" s="329"/>
      <c r="G70" s="346"/>
      <c r="H70" s="345"/>
      <c r="I70" s="293"/>
      <c r="J70" s="293"/>
      <c r="K70" s="294"/>
      <c r="L70" s="5"/>
      <c r="M70" s="5"/>
    </row>
    <row r="71" spans="3:13" ht="14.1" customHeight="1">
      <c r="C71" s="328" t="s">
        <v>153</v>
      </c>
      <c r="D71" s="329"/>
      <c r="E71" s="329"/>
      <c r="F71" s="329"/>
      <c r="G71" s="346"/>
      <c r="H71" s="345"/>
      <c r="I71" s="293"/>
      <c r="J71" s="293"/>
      <c r="K71" s="294"/>
      <c r="L71" s="5"/>
      <c r="M71" s="5"/>
    </row>
    <row r="72" spans="3:13" ht="12.75" customHeight="1" thickBot="1">
      <c r="C72" s="342" t="s">
        <v>154</v>
      </c>
      <c r="D72" s="343"/>
      <c r="E72" s="343"/>
      <c r="F72" s="343"/>
      <c r="G72" s="344"/>
      <c r="H72" s="345"/>
      <c r="I72" s="293"/>
      <c r="J72" s="293"/>
      <c r="K72" s="294"/>
      <c r="L72" s="5"/>
      <c r="M72" s="5"/>
    </row>
    <row r="73" spans="3:13" ht="14.1" customHeight="1" thickBot="1">
      <c r="C73" s="295" t="s">
        <v>21</v>
      </c>
      <c r="D73" s="296"/>
      <c r="E73" s="296"/>
      <c r="F73" s="296"/>
      <c r="G73" s="297"/>
      <c r="H73" s="298">
        <f>SUM(H74:K78)</f>
        <v>118572</v>
      </c>
      <c r="I73" s="299"/>
      <c r="J73" s="299"/>
      <c r="K73" s="300"/>
      <c r="L73" s="5"/>
      <c r="M73" s="5"/>
    </row>
    <row r="74" spans="3:13" ht="14.1" customHeight="1">
      <c r="C74" s="328" t="s">
        <v>155</v>
      </c>
      <c r="D74" s="682"/>
      <c r="E74" s="682"/>
      <c r="F74" s="682"/>
      <c r="G74" s="683"/>
      <c r="H74" s="340">
        <v>26700</v>
      </c>
      <c r="I74" s="340"/>
      <c r="J74" s="340"/>
      <c r="K74" s="341"/>
      <c r="L74" s="5"/>
      <c r="M74" s="5"/>
    </row>
    <row r="75" spans="3:13" ht="14.1" customHeight="1">
      <c r="C75" s="406" t="s">
        <v>156</v>
      </c>
      <c r="D75" s="407"/>
      <c r="E75" s="407"/>
      <c r="F75" s="407"/>
      <c r="G75" s="408"/>
      <c r="H75" s="293">
        <v>0</v>
      </c>
      <c r="I75" s="293"/>
      <c r="J75" s="293"/>
      <c r="K75" s="294"/>
      <c r="L75" s="5"/>
      <c r="M75" s="5"/>
    </row>
    <row r="76" spans="3:13" ht="14.1" customHeight="1">
      <c r="C76" s="337" t="s">
        <v>157</v>
      </c>
      <c r="D76" s="338"/>
      <c r="E76" s="338"/>
      <c r="F76" s="338"/>
      <c r="G76" s="339"/>
      <c r="H76" s="293">
        <v>91872</v>
      </c>
      <c r="I76" s="293"/>
      <c r="J76" s="293"/>
      <c r="K76" s="294"/>
      <c r="L76" s="5"/>
      <c r="M76" s="5"/>
    </row>
    <row r="77" spans="3:13" ht="14.1" customHeight="1">
      <c r="C77" s="355" t="s">
        <v>158</v>
      </c>
      <c r="D77" s="356"/>
      <c r="E77" s="356"/>
      <c r="F77" s="356"/>
      <c r="G77" s="357"/>
      <c r="H77" s="293"/>
      <c r="I77" s="293"/>
      <c r="J77" s="293"/>
      <c r="K77" s="294"/>
      <c r="L77" s="5"/>
      <c r="M77" s="5"/>
    </row>
    <row r="78" spans="3:13" ht="14.1" customHeight="1" thickBot="1">
      <c r="C78" s="328" t="s">
        <v>159</v>
      </c>
      <c r="D78" s="329"/>
      <c r="E78" s="329"/>
      <c r="F78" s="329"/>
      <c r="G78" s="330"/>
      <c r="H78" s="293"/>
      <c r="I78" s="293"/>
      <c r="J78" s="293"/>
      <c r="K78" s="294"/>
      <c r="L78" s="5"/>
      <c r="M78" s="5"/>
    </row>
    <row r="79" spans="3:13" ht="14.1" customHeight="1" thickBot="1">
      <c r="C79" s="323" t="s">
        <v>22</v>
      </c>
      <c r="D79" s="324"/>
      <c r="E79" s="324"/>
      <c r="F79" s="324"/>
      <c r="G79" s="325"/>
      <c r="H79" s="326">
        <f>H73+H67</f>
        <v>219146</v>
      </c>
      <c r="I79" s="326"/>
      <c r="J79" s="326"/>
      <c r="K79" s="327"/>
    </row>
    <row r="83" spans="4:20" ht="15.75">
      <c r="E83" s="27"/>
    </row>
    <row r="85" spans="4:20" ht="12.75">
      <c r="D85" s="6"/>
      <c r="E85" s="6"/>
      <c r="F85" s="6"/>
      <c r="G85" s="6"/>
      <c r="H85" s="6"/>
      <c r="I85" s="6"/>
      <c r="J85" s="6"/>
      <c r="K85" s="6"/>
      <c r="L85" s="6"/>
      <c r="M85" s="6"/>
      <c r="N85" s="6"/>
      <c r="O85" s="6"/>
      <c r="P85" s="6"/>
      <c r="Q85" s="6"/>
      <c r="R85" s="6"/>
      <c r="S85" s="6"/>
      <c r="T85" s="6"/>
    </row>
    <row r="87" spans="4:20" ht="15.75">
      <c r="E87" s="27"/>
    </row>
  </sheetData>
  <mergeCells count="141">
    <mergeCell ref="C79:G79"/>
    <mergeCell ref="H79:K79"/>
    <mergeCell ref="C76:G76"/>
    <mergeCell ref="H76:K76"/>
    <mergeCell ref="C77:G77"/>
    <mergeCell ref="H77:K77"/>
    <mergeCell ref="C78:G78"/>
    <mergeCell ref="H78:K78"/>
    <mergeCell ref="C73:G73"/>
    <mergeCell ref="H73:K73"/>
    <mergeCell ref="C74:G74"/>
    <mergeCell ref="H74:K74"/>
    <mergeCell ref="C75:G75"/>
    <mergeCell ref="H75:K75"/>
    <mergeCell ref="C70:G70"/>
    <mergeCell ref="H70:K70"/>
    <mergeCell ref="C71:G71"/>
    <mergeCell ref="H71:K71"/>
    <mergeCell ref="C72:G72"/>
    <mergeCell ref="H72:K72"/>
    <mergeCell ref="C67:G67"/>
    <mergeCell ref="H67:K67"/>
    <mergeCell ref="C68:G68"/>
    <mergeCell ref="H68:K68"/>
    <mergeCell ref="C69:G69"/>
    <mergeCell ref="H69:K69"/>
    <mergeCell ref="C59:G59"/>
    <mergeCell ref="B60:G60"/>
    <mergeCell ref="B61:G61"/>
    <mergeCell ref="N61:Q61"/>
    <mergeCell ref="F65:M65"/>
    <mergeCell ref="C66:G66"/>
    <mergeCell ref="H66:K66"/>
    <mergeCell ref="A57:A58"/>
    <mergeCell ref="B57:B58"/>
    <mergeCell ref="C57:C58"/>
    <mergeCell ref="D57:D58"/>
    <mergeCell ref="E57:E58"/>
    <mergeCell ref="F57:F58"/>
    <mergeCell ref="N50:N52"/>
    <mergeCell ref="C53:G53"/>
    <mergeCell ref="C54:Q54"/>
    <mergeCell ref="A55:A56"/>
    <mergeCell ref="B55:B56"/>
    <mergeCell ref="C55:C56"/>
    <mergeCell ref="D55:D56"/>
    <mergeCell ref="E55:E56"/>
    <mergeCell ref="F55:F56"/>
    <mergeCell ref="A50:A52"/>
    <mergeCell ref="B50:B52"/>
    <mergeCell ref="C50:C52"/>
    <mergeCell ref="D50:D52"/>
    <mergeCell ref="E50:E52"/>
    <mergeCell ref="F50:F52"/>
    <mergeCell ref="A48:A49"/>
    <mergeCell ref="B48:B49"/>
    <mergeCell ref="C48:C49"/>
    <mergeCell ref="D48:D49"/>
    <mergeCell ref="E48:E49"/>
    <mergeCell ref="F48:F49"/>
    <mergeCell ref="C41:G41"/>
    <mergeCell ref="C42:Q42"/>
    <mergeCell ref="A43:A47"/>
    <mergeCell ref="B43:B47"/>
    <mergeCell ref="C43:C47"/>
    <mergeCell ref="D43:D47"/>
    <mergeCell ref="E43:E47"/>
    <mergeCell ref="F43:F47"/>
    <mergeCell ref="A39:A40"/>
    <mergeCell ref="B39:B40"/>
    <mergeCell ref="C39:C40"/>
    <mergeCell ref="D39:D40"/>
    <mergeCell ref="E39:E40"/>
    <mergeCell ref="F39:F40"/>
    <mergeCell ref="A37:A38"/>
    <mergeCell ref="B37:B38"/>
    <mergeCell ref="C37:C38"/>
    <mergeCell ref="D37:D38"/>
    <mergeCell ref="E37:E38"/>
    <mergeCell ref="F37:F38"/>
    <mergeCell ref="C33:Q33"/>
    <mergeCell ref="A34:A36"/>
    <mergeCell ref="B34:B36"/>
    <mergeCell ref="C34:C36"/>
    <mergeCell ref="D34:D36"/>
    <mergeCell ref="E34:E36"/>
    <mergeCell ref="F34:F36"/>
    <mergeCell ref="N25:N27"/>
    <mergeCell ref="D28:D31"/>
    <mergeCell ref="E28:E31"/>
    <mergeCell ref="F28:F31"/>
    <mergeCell ref="N30:N31"/>
    <mergeCell ref="C32:G32"/>
    <mergeCell ref="C23:C24"/>
    <mergeCell ref="D23:D24"/>
    <mergeCell ref="E23:E24"/>
    <mergeCell ref="F23:F24"/>
    <mergeCell ref="D25:D27"/>
    <mergeCell ref="E25:E27"/>
    <mergeCell ref="F25:F27"/>
    <mergeCell ref="C17:C20"/>
    <mergeCell ref="D17:D20"/>
    <mergeCell ref="E17:E20"/>
    <mergeCell ref="F17:F20"/>
    <mergeCell ref="N18:N20"/>
    <mergeCell ref="C21:C22"/>
    <mergeCell ref="E21:E22"/>
    <mergeCell ref="F21:F22"/>
    <mergeCell ref="C12:C14"/>
    <mergeCell ref="D12:D14"/>
    <mergeCell ref="E12:E14"/>
    <mergeCell ref="F12:F14"/>
    <mergeCell ref="C15:C16"/>
    <mergeCell ref="D15:D16"/>
    <mergeCell ref="E15:E16"/>
    <mergeCell ref="F15:F16"/>
    <mergeCell ref="B7:Q7"/>
    <mergeCell ref="C8:Q8"/>
    <mergeCell ref="C9:C11"/>
    <mergeCell ref="D9:D11"/>
    <mergeCell ref="E9:E11"/>
    <mergeCell ref="F9:F11"/>
    <mergeCell ref="N10: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H101"/>
  <sheetViews>
    <sheetView workbookViewId="0">
      <pane ySplit="1" topLeftCell="A2" activePane="bottomLeft" state="frozen"/>
      <selection pane="bottomLeft" activeCell="D1" sqref="D1"/>
    </sheetView>
  </sheetViews>
  <sheetFormatPr defaultRowHeight="11.25"/>
  <cols>
    <col min="1" max="1" width="2.7109375" style="1" customWidth="1"/>
    <col min="2" max="2" width="2.5703125" style="1" customWidth="1"/>
    <col min="3" max="3" width="3.140625" style="1" customWidth="1"/>
    <col min="4" max="4" width="35.42578125" style="1" customWidth="1"/>
    <col min="5" max="5" width="8.28515625" style="2" customWidth="1"/>
    <col min="6" max="6" width="3.5703125" style="1" customWidth="1"/>
    <col min="7" max="7" width="6.28515625" style="3" customWidth="1"/>
    <col min="8" max="8" width="7.7109375" style="1" customWidth="1"/>
    <col min="9" max="9" width="7.28515625" style="1" customWidth="1"/>
    <col min="10" max="10" width="4.5703125" style="1" customWidth="1"/>
    <col min="11" max="11" width="4.7109375" style="1" customWidth="1"/>
    <col min="12" max="13" width="7.28515625" style="1" customWidth="1"/>
    <col min="14" max="14" width="26.5703125" style="1" customWidth="1"/>
    <col min="15" max="15" width="4.5703125" style="4" customWidth="1"/>
    <col min="16" max="16" width="4.42578125" style="1" bestFit="1" customWidth="1"/>
    <col min="17" max="17" width="4.140625" style="1" customWidth="1"/>
    <col min="18" max="16384" width="9.140625" style="5"/>
  </cols>
  <sheetData>
    <row r="1" spans="1:23" ht="66" customHeight="1">
      <c r="L1" s="450" t="s">
        <v>248</v>
      </c>
      <c r="M1" s="451"/>
      <c r="N1" s="451"/>
      <c r="O1" s="451"/>
      <c r="P1" s="451"/>
      <c r="Q1" s="451"/>
    </row>
    <row r="2" spans="1:23" ht="16.5" customHeight="1">
      <c r="D2" s="684" t="s">
        <v>249</v>
      </c>
      <c r="E2" s="685"/>
      <c r="F2" s="684"/>
      <c r="G2" s="686"/>
      <c r="H2" s="684"/>
      <c r="I2" s="684"/>
      <c r="L2" s="452"/>
      <c r="M2" s="453"/>
      <c r="N2" s="453"/>
      <c r="O2" s="453"/>
      <c r="P2" s="453"/>
      <c r="Q2" s="453"/>
    </row>
    <row r="3" spans="1:23" ht="13.5" customHeight="1" thickBot="1">
      <c r="A3" s="157"/>
      <c r="B3" s="158"/>
      <c r="C3" s="158"/>
      <c r="D3" s="454" t="s">
        <v>58</v>
      </c>
      <c r="E3" s="454"/>
      <c r="F3" s="454"/>
      <c r="G3" s="454"/>
      <c r="H3" s="454"/>
      <c r="I3" s="454"/>
      <c r="J3" s="454"/>
      <c r="K3" s="454"/>
      <c r="L3" s="454"/>
      <c r="M3" s="454"/>
      <c r="N3" s="454"/>
      <c r="O3" s="454"/>
      <c r="P3" s="454"/>
      <c r="Q3" s="454"/>
      <c r="R3" s="454"/>
      <c r="S3" s="454"/>
      <c r="T3" s="454"/>
      <c r="U3" s="454"/>
      <c r="V3" s="454"/>
      <c r="W3" s="454"/>
    </row>
    <row r="4" spans="1:23" ht="36.75" customHeight="1">
      <c r="A4" s="409" t="s">
        <v>0</v>
      </c>
      <c r="B4" s="412" t="s">
        <v>1</v>
      </c>
      <c r="C4" s="412" t="s">
        <v>2</v>
      </c>
      <c r="D4" s="415" t="s">
        <v>3</v>
      </c>
      <c r="E4" s="418" t="s">
        <v>4</v>
      </c>
      <c r="F4" s="380" t="s">
        <v>5</v>
      </c>
      <c r="G4" s="399" t="s">
        <v>6</v>
      </c>
      <c r="H4" s="334" t="s">
        <v>147</v>
      </c>
      <c r="I4" s="335"/>
      <c r="J4" s="335"/>
      <c r="K4" s="336"/>
      <c r="L4" s="396" t="s">
        <v>148</v>
      </c>
      <c r="M4" s="426" t="s">
        <v>149</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90" customHeight="1" thickBot="1">
      <c r="A6" s="411"/>
      <c r="B6" s="414"/>
      <c r="C6" s="414"/>
      <c r="D6" s="417"/>
      <c r="E6" s="420"/>
      <c r="F6" s="382"/>
      <c r="G6" s="401"/>
      <c r="H6" s="403"/>
      <c r="I6" s="241" t="s">
        <v>7</v>
      </c>
      <c r="J6" s="34" t="s">
        <v>11</v>
      </c>
      <c r="K6" s="387"/>
      <c r="L6" s="398"/>
      <c r="M6" s="428"/>
      <c r="N6" s="393"/>
      <c r="O6" s="7" t="s">
        <v>136</v>
      </c>
      <c r="P6" s="7" t="s">
        <v>142</v>
      </c>
      <c r="Q6" s="8" t="s">
        <v>145</v>
      </c>
    </row>
    <row r="7" spans="1:23" ht="14.25" customHeight="1" thickBot="1">
      <c r="A7" s="49" t="s">
        <v>12</v>
      </c>
      <c r="B7" s="388" t="s">
        <v>250</v>
      </c>
      <c r="C7" s="388"/>
      <c r="D7" s="388"/>
      <c r="E7" s="388"/>
      <c r="F7" s="388"/>
      <c r="G7" s="388"/>
      <c r="H7" s="388"/>
      <c r="I7" s="388"/>
      <c r="J7" s="388"/>
      <c r="K7" s="388"/>
      <c r="L7" s="388"/>
      <c r="M7" s="388"/>
      <c r="N7" s="388"/>
      <c r="O7" s="388"/>
      <c r="P7" s="388"/>
      <c r="Q7" s="389"/>
    </row>
    <row r="8" spans="1:23" ht="14.25" customHeight="1" thickBot="1">
      <c r="A8" s="50" t="s">
        <v>12</v>
      </c>
      <c r="B8" s="51" t="s">
        <v>12</v>
      </c>
      <c r="C8" s="390" t="s">
        <v>251</v>
      </c>
      <c r="D8" s="390"/>
      <c r="E8" s="390"/>
      <c r="F8" s="390"/>
      <c r="G8" s="390"/>
      <c r="H8" s="390"/>
      <c r="I8" s="390"/>
      <c r="J8" s="390"/>
      <c r="K8" s="390"/>
      <c r="L8" s="390"/>
      <c r="M8" s="390"/>
      <c r="N8" s="390"/>
      <c r="O8" s="390"/>
      <c r="P8" s="390"/>
      <c r="Q8" s="391"/>
    </row>
    <row r="9" spans="1:23" ht="12" customHeight="1">
      <c r="A9" s="687" t="s">
        <v>12</v>
      </c>
      <c r="B9" s="688" t="s">
        <v>12</v>
      </c>
      <c r="C9" s="279" t="s">
        <v>12</v>
      </c>
      <c r="D9" s="281" t="s">
        <v>252</v>
      </c>
      <c r="E9" s="366" t="s">
        <v>90</v>
      </c>
      <c r="F9" s="423" t="s">
        <v>253</v>
      </c>
      <c r="G9" s="689" t="s">
        <v>254</v>
      </c>
      <c r="H9" s="620">
        <v>2500</v>
      </c>
      <c r="I9" s="690">
        <v>2500</v>
      </c>
      <c r="J9" s="15">
        <v>0</v>
      </c>
      <c r="K9" s="690">
        <v>0</v>
      </c>
      <c r="L9" s="691">
        <v>45000</v>
      </c>
      <c r="M9" s="691">
        <v>45000</v>
      </c>
      <c r="N9" s="692" t="s">
        <v>255</v>
      </c>
      <c r="O9" s="693">
        <v>25.5</v>
      </c>
      <c r="P9" s="82">
        <v>290</v>
      </c>
      <c r="Q9" s="83">
        <v>290</v>
      </c>
    </row>
    <row r="10" spans="1:23" ht="11.25" customHeight="1">
      <c r="A10" s="694"/>
      <c r="B10" s="363"/>
      <c r="C10" s="364"/>
      <c r="D10" s="368"/>
      <c r="E10" s="447"/>
      <c r="F10" s="695"/>
      <c r="G10" s="159"/>
      <c r="H10" s="696"/>
      <c r="I10" s="697"/>
      <c r="J10" s="697"/>
      <c r="K10" s="697"/>
      <c r="L10" s="161"/>
      <c r="M10" s="161"/>
      <c r="N10" s="698"/>
      <c r="O10" s="699"/>
      <c r="P10" s="700"/>
      <c r="Q10" s="701"/>
      <c r="T10" s="702"/>
    </row>
    <row r="11" spans="1:23" ht="14.25" customHeight="1" thickBot="1">
      <c r="A11" s="703"/>
      <c r="B11" s="704"/>
      <c r="C11" s="280"/>
      <c r="D11" s="282"/>
      <c r="E11" s="367"/>
      <c r="F11" s="424"/>
      <c r="G11" s="9" t="s">
        <v>13</v>
      </c>
      <c r="H11" s="705">
        <f t="shared" ref="H11:M11" si="0">SUM(H9:H10)</f>
        <v>2500</v>
      </c>
      <c r="I11" s="706">
        <f t="shared" si="0"/>
        <v>2500</v>
      </c>
      <c r="J11" s="706">
        <f t="shared" si="0"/>
        <v>0</v>
      </c>
      <c r="K11" s="706">
        <f t="shared" si="0"/>
        <v>0</v>
      </c>
      <c r="L11" s="707">
        <f t="shared" si="0"/>
        <v>45000</v>
      </c>
      <c r="M11" s="707">
        <f t="shared" si="0"/>
        <v>45000</v>
      </c>
      <c r="N11" s="708"/>
      <c r="O11" s="709"/>
      <c r="P11" s="475"/>
      <c r="Q11" s="476"/>
      <c r="R11" s="575"/>
      <c r="T11" s="702"/>
    </row>
    <row r="12" spans="1:23" ht="18" customHeight="1">
      <c r="A12" s="21" t="s">
        <v>12</v>
      </c>
      <c r="B12" s="22" t="s">
        <v>12</v>
      </c>
      <c r="C12" s="279" t="s">
        <v>60</v>
      </c>
      <c r="D12" s="710" t="s">
        <v>256</v>
      </c>
      <c r="E12" s="242" t="s">
        <v>90</v>
      </c>
      <c r="F12" s="711" t="s">
        <v>253</v>
      </c>
      <c r="G12" s="712" t="s">
        <v>257</v>
      </c>
      <c r="H12" s="713">
        <v>6200</v>
      </c>
      <c r="I12" s="714">
        <v>6200</v>
      </c>
      <c r="J12" s="714">
        <v>0</v>
      </c>
      <c r="K12" s="714">
        <v>0</v>
      </c>
      <c r="L12" s="715">
        <v>2000</v>
      </c>
      <c r="M12" s="715">
        <v>2000</v>
      </c>
      <c r="N12" s="716" t="s">
        <v>258</v>
      </c>
      <c r="O12" s="717">
        <v>300</v>
      </c>
      <c r="P12" s="482">
        <v>150</v>
      </c>
      <c r="Q12" s="718">
        <v>150</v>
      </c>
      <c r="R12" s="575"/>
      <c r="T12" s="702"/>
    </row>
    <row r="13" spans="1:23" ht="21.75" customHeight="1" thickBot="1">
      <c r="A13" s="24"/>
      <c r="B13" s="23"/>
      <c r="C13" s="280"/>
      <c r="D13" s="629"/>
      <c r="E13" s="719"/>
      <c r="F13" s="720"/>
      <c r="G13" s="9" t="s">
        <v>13</v>
      </c>
      <c r="H13" s="639">
        <f t="shared" ref="H13:M13" si="1">H12*1</f>
        <v>6200</v>
      </c>
      <c r="I13" s="639">
        <f t="shared" si="1"/>
        <v>6200</v>
      </c>
      <c r="J13" s="639">
        <f t="shared" si="1"/>
        <v>0</v>
      </c>
      <c r="K13" s="639">
        <f t="shared" si="1"/>
        <v>0</v>
      </c>
      <c r="L13" s="639">
        <f t="shared" si="1"/>
        <v>2000</v>
      </c>
      <c r="M13" s="639">
        <f t="shared" si="1"/>
        <v>2000</v>
      </c>
      <c r="N13" s="231" t="s">
        <v>259</v>
      </c>
      <c r="O13" s="721">
        <v>50</v>
      </c>
      <c r="P13" s="599">
        <v>50</v>
      </c>
      <c r="Q13" s="722">
        <v>50</v>
      </c>
      <c r="R13" s="575"/>
      <c r="T13" s="702"/>
    </row>
    <row r="14" spans="1:23" ht="15.75" customHeight="1">
      <c r="A14" s="21" t="s">
        <v>12</v>
      </c>
      <c r="B14" s="22" t="s">
        <v>12</v>
      </c>
      <c r="C14" s="279" t="s">
        <v>64</v>
      </c>
      <c r="D14" s="281" t="s">
        <v>260</v>
      </c>
      <c r="E14" s="263" t="s">
        <v>90</v>
      </c>
      <c r="F14" s="383" t="s">
        <v>253</v>
      </c>
      <c r="G14" s="14" t="s">
        <v>257</v>
      </c>
      <c r="H14" s="620">
        <v>150</v>
      </c>
      <c r="I14" s="690">
        <v>150</v>
      </c>
      <c r="J14" s="690">
        <v>0</v>
      </c>
      <c r="K14" s="690">
        <v>0</v>
      </c>
      <c r="L14" s="691">
        <v>520</v>
      </c>
      <c r="M14" s="19">
        <v>520</v>
      </c>
      <c r="N14" s="261" t="s">
        <v>261</v>
      </c>
      <c r="O14" s="723" t="s">
        <v>262</v>
      </c>
      <c r="P14" s="723" t="s">
        <v>181</v>
      </c>
      <c r="Q14" s="724" t="s">
        <v>181</v>
      </c>
      <c r="R14" s="575"/>
      <c r="T14" s="702"/>
    </row>
    <row r="15" spans="1:23" ht="15.75" customHeight="1" thickBot="1">
      <c r="A15" s="52"/>
      <c r="B15" s="53"/>
      <c r="C15" s="280"/>
      <c r="D15" s="282"/>
      <c r="E15" s="264"/>
      <c r="F15" s="385"/>
      <c r="G15" s="9" t="s">
        <v>13</v>
      </c>
      <c r="H15" s="705">
        <f t="shared" ref="H15:M15" si="2">H14</f>
        <v>150</v>
      </c>
      <c r="I15" s="705">
        <f t="shared" si="2"/>
        <v>150</v>
      </c>
      <c r="J15" s="705">
        <f t="shared" si="2"/>
        <v>0</v>
      </c>
      <c r="K15" s="705">
        <f t="shared" si="2"/>
        <v>0</v>
      </c>
      <c r="L15" s="705">
        <f t="shared" si="2"/>
        <v>520</v>
      </c>
      <c r="M15" s="707">
        <f t="shared" si="2"/>
        <v>520</v>
      </c>
      <c r="N15" s="262"/>
      <c r="O15" s="721"/>
      <c r="P15" s="599"/>
      <c r="Q15" s="725"/>
      <c r="R15" s="575"/>
      <c r="T15" s="702"/>
    </row>
    <row r="16" spans="1:23" ht="15.75" customHeight="1">
      <c r="A16" s="21" t="s">
        <v>12</v>
      </c>
      <c r="B16" s="22" t="s">
        <v>12</v>
      </c>
      <c r="C16" s="279" t="s">
        <v>65</v>
      </c>
      <c r="D16" s="281" t="s">
        <v>263</v>
      </c>
      <c r="E16" s="263" t="s">
        <v>90</v>
      </c>
      <c r="F16" s="383" t="s">
        <v>253</v>
      </c>
      <c r="G16" s="14" t="s">
        <v>257</v>
      </c>
      <c r="H16" s="620">
        <v>9500</v>
      </c>
      <c r="I16" s="690">
        <v>9500</v>
      </c>
      <c r="J16" s="690">
        <v>0</v>
      </c>
      <c r="K16" s="690">
        <v>0</v>
      </c>
      <c r="L16" s="691">
        <v>12100</v>
      </c>
      <c r="M16" s="19">
        <v>12100</v>
      </c>
      <c r="N16" s="515" t="s">
        <v>264</v>
      </c>
      <c r="O16" s="723" t="s">
        <v>105</v>
      </c>
      <c r="P16" s="723" t="s">
        <v>105</v>
      </c>
      <c r="Q16" s="726" t="s">
        <v>105</v>
      </c>
      <c r="R16" s="575"/>
      <c r="T16" s="702"/>
    </row>
    <row r="17" spans="1:34" ht="25.5" customHeight="1" thickBot="1">
      <c r="A17" s="24"/>
      <c r="B17" s="23"/>
      <c r="C17" s="280"/>
      <c r="D17" s="282"/>
      <c r="E17" s="264"/>
      <c r="F17" s="385"/>
      <c r="G17" s="9" t="s">
        <v>13</v>
      </c>
      <c r="H17" s="705">
        <f t="shared" ref="H17:K17" si="3">H16</f>
        <v>9500</v>
      </c>
      <c r="I17" s="705">
        <f t="shared" si="3"/>
        <v>9500</v>
      </c>
      <c r="J17" s="705">
        <f t="shared" si="3"/>
        <v>0</v>
      </c>
      <c r="K17" s="705">
        <f t="shared" si="3"/>
        <v>0</v>
      </c>
      <c r="L17" s="705">
        <v>21440</v>
      </c>
      <c r="M17" s="707">
        <v>21440</v>
      </c>
      <c r="N17" s="727" t="s">
        <v>265</v>
      </c>
      <c r="O17" s="599">
        <v>0</v>
      </c>
      <c r="P17" s="599">
        <v>500</v>
      </c>
      <c r="Q17" s="600">
        <v>500</v>
      </c>
      <c r="R17" s="575"/>
      <c r="T17" s="702"/>
    </row>
    <row r="18" spans="1:34" ht="12.75" customHeight="1" thickBot="1">
      <c r="A18" s="24" t="s">
        <v>12</v>
      </c>
      <c r="B18" s="23" t="s">
        <v>12</v>
      </c>
      <c r="C18" s="728" t="s">
        <v>15</v>
      </c>
      <c r="D18" s="311"/>
      <c r="E18" s="311"/>
      <c r="F18" s="311"/>
      <c r="G18" s="729"/>
      <c r="H18" s="730">
        <f>H17+H15+H13+H11</f>
        <v>18350</v>
      </c>
      <c r="I18" s="730">
        <f>I17+I15+I13+I11</f>
        <v>18350</v>
      </c>
      <c r="J18" s="730">
        <f t="shared" ref="J18:M18" si="4">J17+J15+J13+J11</f>
        <v>0</v>
      </c>
      <c r="K18" s="730">
        <f t="shared" si="4"/>
        <v>0</v>
      </c>
      <c r="L18" s="730">
        <f t="shared" si="4"/>
        <v>68960</v>
      </c>
      <c r="M18" s="730">
        <f t="shared" si="4"/>
        <v>68960</v>
      </c>
      <c r="N18" s="731"/>
      <c r="O18" s="76"/>
      <c r="P18" s="76"/>
      <c r="Q18" s="77"/>
    </row>
    <row r="19" spans="1:34" ht="14.25" customHeight="1" thickBot="1">
      <c r="A19" s="50" t="s">
        <v>12</v>
      </c>
      <c r="B19" s="51" t="s">
        <v>14</v>
      </c>
      <c r="C19" s="369" t="s">
        <v>266</v>
      </c>
      <c r="D19" s="370"/>
      <c r="E19" s="370"/>
      <c r="F19" s="370"/>
      <c r="G19" s="370"/>
      <c r="H19" s="370"/>
      <c r="I19" s="370"/>
      <c r="J19" s="370"/>
      <c r="K19" s="370"/>
      <c r="L19" s="370"/>
      <c r="M19" s="370"/>
      <c r="N19" s="370"/>
      <c r="O19" s="370"/>
      <c r="P19" s="370"/>
      <c r="Q19" s="372"/>
    </row>
    <row r="20" spans="1:34" ht="14.25" customHeight="1">
      <c r="A20" s="687" t="s">
        <v>12</v>
      </c>
      <c r="B20" s="688" t="s">
        <v>14</v>
      </c>
      <c r="C20" s="279" t="s">
        <v>12</v>
      </c>
      <c r="D20" s="670" t="s">
        <v>267</v>
      </c>
      <c r="E20" s="366" t="s">
        <v>90</v>
      </c>
      <c r="F20" s="423" t="s">
        <v>253</v>
      </c>
      <c r="G20" s="662" t="s">
        <v>257</v>
      </c>
      <c r="H20" s="61">
        <v>0</v>
      </c>
      <c r="I20" s="61">
        <v>0</v>
      </c>
      <c r="J20" s="732">
        <v>0</v>
      </c>
      <c r="K20" s="61">
        <v>0</v>
      </c>
      <c r="L20" s="103">
        <v>15000</v>
      </c>
      <c r="M20" s="61">
        <v>15000</v>
      </c>
      <c r="N20" s="261" t="s">
        <v>268</v>
      </c>
      <c r="O20" s="85" t="s">
        <v>63</v>
      </c>
      <c r="P20" s="85" t="s">
        <v>269</v>
      </c>
      <c r="Q20" s="105" t="s">
        <v>269</v>
      </c>
    </row>
    <row r="21" spans="1:34" ht="11.25" customHeight="1">
      <c r="A21" s="694"/>
      <c r="B21" s="363"/>
      <c r="C21" s="364"/>
      <c r="D21" s="733"/>
      <c r="E21" s="695"/>
      <c r="F21" s="695"/>
      <c r="G21" s="678"/>
      <c r="H21" s="111"/>
      <c r="I21" s="734"/>
      <c r="J21" s="735"/>
      <c r="K21" s="734"/>
      <c r="L21" s="110"/>
      <c r="M21" s="111"/>
      <c r="N21" s="422"/>
      <c r="O21" s="87"/>
      <c r="P21" s="87"/>
      <c r="Q21" s="88"/>
    </row>
    <row r="22" spans="1:34" ht="12" customHeight="1" thickBot="1">
      <c r="A22" s="703"/>
      <c r="B22" s="704"/>
      <c r="C22" s="280"/>
      <c r="D22" s="675"/>
      <c r="E22" s="424"/>
      <c r="F22" s="424"/>
      <c r="G22" s="9" t="s">
        <v>13</v>
      </c>
      <c r="H22" s="122">
        <f>H20</f>
        <v>0</v>
      </c>
      <c r="I22" s="122">
        <f>SUM(I20:I21)</f>
        <v>0</v>
      </c>
      <c r="J22" s="122">
        <f>SUM(J20:J21)</f>
        <v>0</v>
      </c>
      <c r="K22" s="122">
        <f>SUM(K20:K21)</f>
        <v>0</v>
      </c>
      <c r="L22" s="119">
        <f>L20</f>
        <v>15000</v>
      </c>
      <c r="M22" s="122">
        <f>M20</f>
        <v>15000</v>
      </c>
      <c r="N22" s="262"/>
      <c r="O22" s="89"/>
      <c r="P22" s="89"/>
      <c r="Q22" s="90"/>
    </row>
    <row r="23" spans="1:34" ht="14.25" customHeight="1">
      <c r="A23" s="360" t="s">
        <v>12</v>
      </c>
      <c r="B23" s="358" t="s">
        <v>14</v>
      </c>
      <c r="C23" s="736" t="s">
        <v>14</v>
      </c>
      <c r="D23" s="266" t="s">
        <v>270</v>
      </c>
      <c r="E23" s="737" t="s">
        <v>90</v>
      </c>
      <c r="F23" s="738" t="s">
        <v>253</v>
      </c>
      <c r="G23" s="662" t="s">
        <v>257</v>
      </c>
      <c r="H23" s="61">
        <v>28960</v>
      </c>
      <c r="I23" s="61">
        <v>28960</v>
      </c>
      <c r="J23" s="732">
        <v>0</v>
      </c>
      <c r="K23" s="61">
        <v>0</v>
      </c>
      <c r="L23" s="126">
        <v>10000</v>
      </c>
      <c r="M23" s="61">
        <v>10000</v>
      </c>
      <c r="N23" s="261" t="s">
        <v>268</v>
      </c>
      <c r="O23" s="85" t="s">
        <v>271</v>
      </c>
      <c r="P23" s="85" t="s">
        <v>181</v>
      </c>
      <c r="Q23" s="105" t="s">
        <v>181</v>
      </c>
      <c r="R23" s="575"/>
      <c r="S23" s="575"/>
      <c r="T23" s="575"/>
      <c r="U23" s="575"/>
      <c r="V23" s="575"/>
      <c r="W23" s="575"/>
      <c r="X23" s="575"/>
      <c r="Y23" s="575"/>
      <c r="Z23" s="575"/>
      <c r="AA23" s="575"/>
      <c r="AB23" s="575"/>
      <c r="AC23" s="575"/>
      <c r="AD23" s="575"/>
      <c r="AE23" s="575"/>
      <c r="AF23" s="575"/>
      <c r="AG23" s="575"/>
      <c r="AH23" s="575"/>
    </row>
    <row r="24" spans="1:34" ht="14.25" customHeight="1">
      <c r="A24" s="362"/>
      <c r="B24" s="363"/>
      <c r="C24" s="739"/>
      <c r="D24" s="267"/>
      <c r="E24" s="740"/>
      <c r="F24" s="741"/>
      <c r="G24" s="678" t="s">
        <v>161</v>
      </c>
      <c r="H24" s="111">
        <v>104438</v>
      </c>
      <c r="I24" s="111">
        <v>104438</v>
      </c>
      <c r="J24" s="735"/>
      <c r="K24" s="111"/>
      <c r="L24" s="659"/>
      <c r="M24" s="111"/>
      <c r="N24" s="422"/>
      <c r="O24" s="112"/>
      <c r="P24" s="112"/>
      <c r="Q24" s="113"/>
      <c r="R24" s="575"/>
      <c r="S24" s="575"/>
      <c r="T24" s="575"/>
      <c r="U24" s="575"/>
      <c r="V24" s="575"/>
      <c r="W24" s="575"/>
      <c r="X24" s="575"/>
      <c r="Y24" s="575"/>
      <c r="Z24" s="575"/>
      <c r="AA24" s="575"/>
      <c r="AB24" s="575"/>
      <c r="AC24" s="575"/>
      <c r="AD24" s="575"/>
      <c r="AE24" s="575"/>
      <c r="AF24" s="575"/>
      <c r="AG24" s="575"/>
      <c r="AH24" s="575"/>
    </row>
    <row r="25" spans="1:34" ht="12.75" customHeight="1" thickBot="1">
      <c r="A25" s="361"/>
      <c r="B25" s="359"/>
      <c r="C25" s="742"/>
      <c r="D25" s="268"/>
      <c r="E25" s="743"/>
      <c r="F25" s="744"/>
      <c r="G25" s="745" t="s">
        <v>13</v>
      </c>
      <c r="H25" s="746">
        <f>H23+H24</f>
        <v>133398</v>
      </c>
      <c r="I25" s="746">
        <f>I23+I24</f>
        <v>133398</v>
      </c>
      <c r="J25" s="746">
        <f>SUM(J23:J23)</f>
        <v>0</v>
      </c>
      <c r="K25" s="746">
        <f>SUM(K23:K23)</f>
        <v>0</v>
      </c>
      <c r="L25" s="747">
        <f>L23</f>
        <v>10000</v>
      </c>
      <c r="M25" s="746">
        <f>M23</f>
        <v>10000</v>
      </c>
      <c r="N25" s="276"/>
      <c r="O25" s="123"/>
      <c r="P25" s="123"/>
      <c r="Q25" s="124"/>
      <c r="R25" s="575"/>
      <c r="S25" s="575"/>
      <c r="T25" s="575"/>
      <c r="U25" s="575"/>
      <c r="V25" s="575"/>
      <c r="W25" s="575"/>
      <c r="X25" s="575"/>
      <c r="Y25" s="575"/>
      <c r="Z25" s="575"/>
      <c r="AA25" s="575"/>
      <c r="AB25" s="575"/>
      <c r="AC25" s="575"/>
      <c r="AD25" s="575"/>
      <c r="AE25" s="575"/>
      <c r="AF25" s="575"/>
      <c r="AG25" s="575"/>
      <c r="AH25" s="575"/>
    </row>
    <row r="26" spans="1:34" ht="36.75" customHeight="1">
      <c r="A26" s="360" t="s">
        <v>12</v>
      </c>
      <c r="B26" s="358" t="s">
        <v>14</v>
      </c>
      <c r="C26" s="736" t="s">
        <v>59</v>
      </c>
      <c r="D26" s="266" t="s">
        <v>272</v>
      </c>
      <c r="E26" s="263" t="s">
        <v>90</v>
      </c>
      <c r="F26" s="383" t="s">
        <v>253</v>
      </c>
      <c r="G26" s="662" t="s">
        <v>257</v>
      </c>
      <c r="H26" s="61">
        <v>18332</v>
      </c>
      <c r="I26" s="61">
        <v>18332</v>
      </c>
      <c r="J26" s="748">
        <v>0</v>
      </c>
      <c r="K26" s="749">
        <v>0</v>
      </c>
      <c r="L26" s="750">
        <v>20000</v>
      </c>
      <c r="M26" s="751">
        <v>20000</v>
      </c>
      <c r="N26" s="752" t="s">
        <v>273</v>
      </c>
      <c r="O26" s="753" t="s">
        <v>181</v>
      </c>
      <c r="P26" s="165" t="s">
        <v>274</v>
      </c>
      <c r="Q26" s="674" t="s">
        <v>274</v>
      </c>
      <c r="T26" s="702"/>
    </row>
    <row r="27" spans="1:34" ht="18.75" customHeight="1">
      <c r="A27" s="362"/>
      <c r="B27" s="363"/>
      <c r="C27" s="739"/>
      <c r="D27" s="267"/>
      <c r="E27" s="447"/>
      <c r="F27" s="365"/>
      <c r="G27" s="754" t="s">
        <v>161</v>
      </c>
      <c r="H27" s="189">
        <v>4060</v>
      </c>
      <c r="I27" s="189">
        <v>4060</v>
      </c>
      <c r="J27" s="755"/>
      <c r="K27" s="756"/>
      <c r="L27" s="757"/>
      <c r="M27" s="758"/>
      <c r="N27" s="759" t="s">
        <v>275</v>
      </c>
      <c r="O27" s="760" t="s">
        <v>63</v>
      </c>
      <c r="P27" s="761" t="s">
        <v>276</v>
      </c>
      <c r="Q27" s="762" t="s">
        <v>276</v>
      </c>
      <c r="T27" s="702"/>
    </row>
    <row r="28" spans="1:34" ht="9.75" customHeight="1">
      <c r="A28" s="362"/>
      <c r="B28" s="363"/>
      <c r="C28" s="739"/>
      <c r="D28" s="267"/>
      <c r="E28" s="447"/>
      <c r="F28" s="365"/>
      <c r="G28" s="754"/>
      <c r="H28" s="189"/>
      <c r="I28" s="189"/>
      <c r="J28" s="763"/>
      <c r="K28" s="764"/>
      <c r="L28" s="765"/>
      <c r="M28" s="766"/>
      <c r="N28" s="767"/>
      <c r="O28" s="768"/>
      <c r="P28" s="769"/>
      <c r="Q28" s="770"/>
      <c r="T28" s="702"/>
    </row>
    <row r="29" spans="1:34" ht="12" customHeight="1" thickBot="1">
      <c r="A29" s="361"/>
      <c r="B29" s="359"/>
      <c r="C29" s="742"/>
      <c r="D29" s="268"/>
      <c r="E29" s="264"/>
      <c r="F29" s="385"/>
      <c r="G29" s="9" t="s">
        <v>13</v>
      </c>
      <c r="H29" s="122">
        <f>H26+H27</f>
        <v>22392</v>
      </c>
      <c r="I29" s="122">
        <f>I26+I27</f>
        <v>22392</v>
      </c>
      <c r="J29" s="122">
        <f>SUM(J26:J26)</f>
        <v>0</v>
      </c>
      <c r="K29" s="122">
        <f>SUM(K26:K26)</f>
        <v>0</v>
      </c>
      <c r="L29" s="119">
        <f>L26</f>
        <v>20000</v>
      </c>
      <c r="M29" s="771">
        <f>M26</f>
        <v>20000</v>
      </c>
      <c r="N29" s="772" t="s">
        <v>277</v>
      </c>
      <c r="O29" s="773" t="s">
        <v>87</v>
      </c>
      <c r="P29" s="774" t="s">
        <v>89</v>
      </c>
      <c r="Q29" s="775" t="s">
        <v>89</v>
      </c>
      <c r="T29" s="702"/>
    </row>
    <row r="30" spans="1:34" ht="12" customHeight="1">
      <c r="A30" s="687" t="s">
        <v>12</v>
      </c>
      <c r="B30" s="688" t="s">
        <v>14</v>
      </c>
      <c r="C30" s="279" t="s">
        <v>64</v>
      </c>
      <c r="D30" s="281" t="s">
        <v>278</v>
      </c>
      <c r="E30" s="423" t="s">
        <v>90</v>
      </c>
      <c r="F30" s="776" t="s">
        <v>253</v>
      </c>
      <c r="G30" s="777" t="s">
        <v>257</v>
      </c>
      <c r="H30" s="61">
        <v>0</v>
      </c>
      <c r="I30" s="61">
        <v>0</v>
      </c>
      <c r="J30" s="778">
        <v>0</v>
      </c>
      <c r="K30" s="61">
        <v>0</v>
      </c>
      <c r="L30" s="61">
        <v>0</v>
      </c>
      <c r="M30" s="61">
        <v>0</v>
      </c>
      <c r="N30" s="779" t="s">
        <v>279</v>
      </c>
      <c r="O30" s="780" t="s">
        <v>87</v>
      </c>
      <c r="P30" s="780" t="s">
        <v>280</v>
      </c>
      <c r="Q30" s="781" t="s">
        <v>280</v>
      </c>
      <c r="T30" s="702"/>
    </row>
    <row r="31" spans="1:34" ht="15.75" customHeight="1" thickBot="1">
      <c r="A31" s="703"/>
      <c r="B31" s="704"/>
      <c r="C31" s="280"/>
      <c r="D31" s="282"/>
      <c r="E31" s="424"/>
      <c r="F31" s="782"/>
      <c r="G31" s="9" t="s">
        <v>13</v>
      </c>
      <c r="H31" s="71">
        <f t="shared" ref="H31:M31" si="5">SUM(H30)</f>
        <v>0</v>
      </c>
      <c r="I31" s="71">
        <f t="shared" si="5"/>
        <v>0</v>
      </c>
      <c r="J31" s="122">
        <f t="shared" si="5"/>
        <v>0</v>
      </c>
      <c r="K31" s="71">
        <f t="shared" si="5"/>
        <v>0</v>
      </c>
      <c r="L31" s="71">
        <f t="shared" si="5"/>
        <v>0</v>
      </c>
      <c r="M31" s="71">
        <f t="shared" si="5"/>
        <v>0</v>
      </c>
      <c r="N31" s="783"/>
      <c r="O31" s="784"/>
      <c r="P31" s="784"/>
      <c r="Q31" s="785"/>
      <c r="T31" s="702"/>
    </row>
    <row r="32" spans="1:34" ht="12" customHeight="1">
      <c r="A32" s="233" t="s">
        <v>12</v>
      </c>
      <c r="B32" s="53" t="s">
        <v>14</v>
      </c>
      <c r="C32" s="364" t="s">
        <v>65</v>
      </c>
      <c r="D32" s="281" t="s">
        <v>281</v>
      </c>
      <c r="E32" s="423" t="s">
        <v>90</v>
      </c>
      <c r="F32" s="423" t="s">
        <v>253</v>
      </c>
      <c r="G32" s="786" t="s">
        <v>257</v>
      </c>
      <c r="H32" s="787">
        <v>10000</v>
      </c>
      <c r="I32" s="787">
        <v>10000</v>
      </c>
      <c r="J32" s="788">
        <v>0</v>
      </c>
      <c r="K32" s="789">
        <v>0</v>
      </c>
      <c r="L32" s="790">
        <v>0</v>
      </c>
      <c r="M32" s="789">
        <v>0</v>
      </c>
      <c r="N32" s="779" t="s">
        <v>282</v>
      </c>
      <c r="O32" s="791" t="s">
        <v>105</v>
      </c>
      <c r="P32" s="112"/>
      <c r="Q32" s="113"/>
      <c r="T32" s="702"/>
    </row>
    <row r="33" spans="1:20" ht="26.25" customHeight="1" thickBot="1">
      <c r="A33" s="792"/>
      <c r="B33" s="235"/>
      <c r="C33" s="280"/>
      <c r="D33" s="282"/>
      <c r="E33" s="424"/>
      <c r="F33" s="424"/>
      <c r="G33" s="793" t="s">
        <v>13</v>
      </c>
      <c r="H33" s="794">
        <f>H32</f>
        <v>10000</v>
      </c>
      <c r="I33" s="794">
        <f t="shared" ref="I33:M33" si="6">I32</f>
        <v>10000</v>
      </c>
      <c r="J33" s="794">
        <f t="shared" si="6"/>
        <v>0</v>
      </c>
      <c r="K33" s="794">
        <f t="shared" si="6"/>
        <v>0</v>
      </c>
      <c r="L33" s="794">
        <f t="shared" si="6"/>
        <v>0</v>
      </c>
      <c r="M33" s="794">
        <f t="shared" si="6"/>
        <v>0</v>
      </c>
      <c r="N33" s="783"/>
      <c r="O33" s="795"/>
      <c r="P33" s="795"/>
      <c r="Q33" s="796"/>
      <c r="T33" s="702"/>
    </row>
    <row r="34" spans="1:20" ht="14.25" customHeight="1">
      <c r="A34" s="687" t="s">
        <v>12</v>
      </c>
      <c r="B34" s="688" t="s">
        <v>14</v>
      </c>
      <c r="C34" s="279" t="s">
        <v>66</v>
      </c>
      <c r="D34" s="281" t="s">
        <v>283</v>
      </c>
      <c r="E34" s="423" t="s">
        <v>90</v>
      </c>
      <c r="F34" s="776" t="s">
        <v>253</v>
      </c>
      <c r="G34" s="777" t="s">
        <v>257</v>
      </c>
      <c r="H34" s="61">
        <v>1936</v>
      </c>
      <c r="I34" s="61">
        <v>1936</v>
      </c>
      <c r="J34" s="778">
        <v>0</v>
      </c>
      <c r="K34" s="61">
        <v>0</v>
      </c>
      <c r="L34" s="61">
        <v>0</v>
      </c>
      <c r="M34" s="61">
        <v>0</v>
      </c>
      <c r="N34" s="779" t="s">
        <v>284</v>
      </c>
      <c r="O34" s="780" t="s">
        <v>105</v>
      </c>
      <c r="P34" s="780"/>
      <c r="Q34" s="781"/>
      <c r="T34" s="702"/>
    </row>
    <row r="35" spans="1:20" ht="24" customHeight="1" thickBot="1">
      <c r="A35" s="703"/>
      <c r="B35" s="704"/>
      <c r="C35" s="280"/>
      <c r="D35" s="282"/>
      <c r="E35" s="424"/>
      <c r="F35" s="782"/>
      <c r="G35" s="9" t="s">
        <v>13</v>
      </c>
      <c r="H35" s="71">
        <f t="shared" ref="H35:M35" si="7">SUM(H34)</f>
        <v>1936</v>
      </c>
      <c r="I35" s="71">
        <f t="shared" si="7"/>
        <v>1936</v>
      </c>
      <c r="J35" s="122">
        <f t="shared" si="7"/>
        <v>0</v>
      </c>
      <c r="K35" s="71">
        <f t="shared" si="7"/>
        <v>0</v>
      </c>
      <c r="L35" s="71">
        <f t="shared" si="7"/>
        <v>0</v>
      </c>
      <c r="M35" s="71">
        <f t="shared" si="7"/>
        <v>0</v>
      </c>
      <c r="N35" s="783"/>
      <c r="O35" s="784"/>
      <c r="P35" s="784"/>
      <c r="Q35" s="785"/>
    </row>
    <row r="36" spans="1:20" ht="14.25" customHeight="1" thickBot="1">
      <c r="A36" s="128" t="s">
        <v>12</v>
      </c>
      <c r="B36" s="97" t="s">
        <v>14</v>
      </c>
      <c r="C36" s="226"/>
      <c r="D36" s="797" t="s">
        <v>15</v>
      </c>
      <c r="E36" s="798"/>
      <c r="F36" s="221"/>
      <c r="G36" s="227"/>
      <c r="H36" s="127">
        <f>+H35+H33+H29+H25+H22</f>
        <v>167726</v>
      </c>
      <c r="I36" s="127">
        <f t="shared" ref="I36:M36" si="8">+I35+I33+I29+I25+I22</f>
        <v>167726</v>
      </c>
      <c r="J36" s="127">
        <f t="shared" si="8"/>
        <v>0</v>
      </c>
      <c r="K36" s="127">
        <f t="shared" si="8"/>
        <v>0</v>
      </c>
      <c r="L36" s="127">
        <f t="shared" si="8"/>
        <v>45000</v>
      </c>
      <c r="M36" s="127">
        <f t="shared" si="8"/>
        <v>45000</v>
      </c>
      <c r="N36" s="98"/>
      <c r="O36" s="129"/>
      <c r="P36" s="129"/>
      <c r="Q36" s="130"/>
    </row>
    <row r="37" spans="1:20" ht="13.5" customHeight="1" thickBot="1">
      <c r="A37" s="50" t="s">
        <v>12</v>
      </c>
      <c r="B37" s="51" t="s">
        <v>59</v>
      </c>
      <c r="C37" s="369" t="s">
        <v>285</v>
      </c>
      <c r="D37" s="370"/>
      <c r="E37" s="371"/>
      <c r="F37" s="371"/>
      <c r="G37" s="370"/>
      <c r="H37" s="370"/>
      <c r="I37" s="370"/>
      <c r="J37" s="370"/>
      <c r="K37" s="370"/>
      <c r="L37" s="370"/>
      <c r="M37" s="370"/>
      <c r="N37" s="370"/>
      <c r="O37" s="370"/>
      <c r="P37" s="370"/>
      <c r="Q37" s="372"/>
    </row>
    <row r="38" spans="1:20" ht="21.75" customHeight="1">
      <c r="A38" s="504" t="s">
        <v>12</v>
      </c>
      <c r="B38" s="505" t="s">
        <v>59</v>
      </c>
      <c r="C38" s="320" t="s">
        <v>59</v>
      </c>
      <c r="D38" s="506" t="s">
        <v>286</v>
      </c>
      <c r="E38" s="507" t="s">
        <v>90</v>
      </c>
      <c r="F38" s="287" t="s">
        <v>253</v>
      </c>
      <c r="G38" s="799" t="s">
        <v>257</v>
      </c>
      <c r="H38" s="511">
        <v>0</v>
      </c>
      <c r="I38" s="511">
        <v>0</v>
      </c>
      <c r="J38" s="511">
        <v>0</v>
      </c>
      <c r="K38" s="512">
        <v>0</v>
      </c>
      <c r="L38" s="513">
        <v>28040</v>
      </c>
      <c r="M38" s="513">
        <v>28040</v>
      </c>
      <c r="N38" s="779" t="s">
        <v>287</v>
      </c>
      <c r="O38" s="800"/>
      <c r="P38" s="800">
        <v>2</v>
      </c>
      <c r="Q38" s="801">
        <v>2</v>
      </c>
    </row>
    <row r="39" spans="1:20" ht="12.75" customHeight="1" thickBot="1">
      <c r="A39" s="517"/>
      <c r="B39" s="518"/>
      <c r="C39" s="321"/>
      <c r="D39" s="519"/>
      <c r="E39" s="520"/>
      <c r="F39" s="288"/>
      <c r="G39" s="802" t="s">
        <v>13</v>
      </c>
      <c r="H39" s="116">
        <f t="shared" ref="H39:M39" si="9">H38</f>
        <v>0</v>
      </c>
      <c r="I39" s="116">
        <f t="shared" si="9"/>
        <v>0</v>
      </c>
      <c r="J39" s="116">
        <f t="shared" si="9"/>
        <v>0</v>
      </c>
      <c r="K39" s="803">
        <f t="shared" si="9"/>
        <v>0</v>
      </c>
      <c r="L39" s="122">
        <f t="shared" si="9"/>
        <v>28040</v>
      </c>
      <c r="M39" s="122">
        <f t="shared" si="9"/>
        <v>28040</v>
      </c>
      <c r="N39" s="783"/>
      <c r="O39" s="804"/>
      <c r="P39" s="804"/>
      <c r="Q39" s="805"/>
    </row>
    <row r="40" spans="1:20" ht="15.75" customHeight="1">
      <c r="A40" s="504" t="s">
        <v>12</v>
      </c>
      <c r="B40" s="505" t="s">
        <v>59</v>
      </c>
      <c r="C40" s="320" t="s">
        <v>64</v>
      </c>
      <c r="D40" s="506" t="s">
        <v>288</v>
      </c>
      <c r="E40" s="507" t="s">
        <v>90</v>
      </c>
      <c r="F40" s="287" t="s">
        <v>253</v>
      </c>
      <c r="G40" s="806" t="s">
        <v>257</v>
      </c>
      <c r="H40" s="511">
        <v>3000</v>
      </c>
      <c r="I40" s="511">
        <v>3000</v>
      </c>
      <c r="J40" s="511">
        <v>0</v>
      </c>
      <c r="K40" s="512">
        <v>0</v>
      </c>
      <c r="L40" s="513">
        <v>6580</v>
      </c>
      <c r="M40" s="513">
        <v>6580</v>
      </c>
      <c r="N40" s="807" t="s">
        <v>289</v>
      </c>
      <c r="O40" s="82" t="s">
        <v>105</v>
      </c>
      <c r="P40" s="82" t="s">
        <v>105</v>
      </c>
      <c r="Q40" s="83" t="s">
        <v>105</v>
      </c>
    </row>
    <row r="41" spans="1:20" ht="12" customHeight="1" thickBot="1">
      <c r="A41" s="517"/>
      <c r="B41" s="518"/>
      <c r="C41" s="321"/>
      <c r="D41" s="519"/>
      <c r="E41" s="520"/>
      <c r="F41" s="288"/>
      <c r="G41" s="802" t="s">
        <v>13</v>
      </c>
      <c r="H41" s="116">
        <f t="shared" ref="H41:M41" si="10">H40</f>
        <v>3000</v>
      </c>
      <c r="I41" s="116">
        <f t="shared" si="10"/>
        <v>3000</v>
      </c>
      <c r="J41" s="116">
        <f t="shared" si="10"/>
        <v>0</v>
      </c>
      <c r="K41" s="803">
        <f t="shared" si="10"/>
        <v>0</v>
      </c>
      <c r="L41" s="122">
        <f t="shared" si="10"/>
        <v>6580</v>
      </c>
      <c r="M41" s="122">
        <f t="shared" si="10"/>
        <v>6580</v>
      </c>
      <c r="N41" s="808"/>
      <c r="O41" s="559"/>
      <c r="P41" s="559"/>
      <c r="Q41" s="561"/>
    </row>
    <row r="42" spans="1:20" ht="50.25" customHeight="1">
      <c r="A42" s="504" t="s">
        <v>12</v>
      </c>
      <c r="B42" s="505" t="s">
        <v>59</v>
      </c>
      <c r="C42" s="320" t="s">
        <v>67</v>
      </c>
      <c r="D42" s="809" t="s">
        <v>290</v>
      </c>
      <c r="E42" s="507" t="s">
        <v>90</v>
      </c>
      <c r="F42" s="287" t="s">
        <v>253</v>
      </c>
      <c r="G42" s="806" t="s">
        <v>257</v>
      </c>
      <c r="H42" s="810">
        <v>2080</v>
      </c>
      <c r="I42" s="810">
        <v>2080</v>
      </c>
      <c r="J42" s="810">
        <v>0</v>
      </c>
      <c r="K42" s="811">
        <v>0</v>
      </c>
      <c r="L42" s="811">
        <v>2080</v>
      </c>
      <c r="M42" s="812">
        <v>2080</v>
      </c>
      <c r="N42" s="813" t="s">
        <v>291</v>
      </c>
      <c r="O42" s="693">
        <v>3</v>
      </c>
      <c r="P42" s="82">
        <v>3</v>
      </c>
      <c r="Q42" s="83">
        <v>3</v>
      </c>
    </row>
    <row r="43" spans="1:20" ht="12" customHeight="1" thickBot="1">
      <c r="A43" s="517"/>
      <c r="B43" s="518"/>
      <c r="C43" s="321"/>
      <c r="D43" s="814"/>
      <c r="E43" s="520"/>
      <c r="F43" s="288"/>
      <c r="G43" s="802" t="s">
        <v>13</v>
      </c>
      <c r="H43" s="815">
        <f t="shared" ref="H43:M43" si="11">H42</f>
        <v>2080</v>
      </c>
      <c r="I43" s="815">
        <f t="shared" si="11"/>
        <v>2080</v>
      </c>
      <c r="J43" s="815">
        <f t="shared" si="11"/>
        <v>0</v>
      </c>
      <c r="K43" s="815">
        <f t="shared" si="11"/>
        <v>0</v>
      </c>
      <c r="L43" s="815">
        <f t="shared" si="11"/>
        <v>2080</v>
      </c>
      <c r="M43" s="815">
        <f t="shared" si="11"/>
        <v>2080</v>
      </c>
      <c r="N43" s="816"/>
      <c r="O43" s="817"/>
      <c r="P43" s="551"/>
      <c r="Q43" s="553"/>
    </row>
    <row r="44" spans="1:20" ht="14.25" customHeight="1">
      <c r="A44" s="504" t="s">
        <v>12</v>
      </c>
      <c r="B44" s="505" t="s">
        <v>59</v>
      </c>
      <c r="C44" s="320" t="s">
        <v>68</v>
      </c>
      <c r="D44" s="506" t="s">
        <v>292</v>
      </c>
      <c r="E44" s="507" t="s">
        <v>90</v>
      </c>
      <c r="F44" s="287" t="s">
        <v>253</v>
      </c>
      <c r="G44" s="806" t="s">
        <v>257</v>
      </c>
      <c r="H44" s="818">
        <v>0</v>
      </c>
      <c r="I44" s="818">
        <v>0</v>
      </c>
      <c r="J44" s="818">
        <v>0</v>
      </c>
      <c r="K44" s="819">
        <v>0</v>
      </c>
      <c r="L44" s="820">
        <v>55646</v>
      </c>
      <c r="M44" s="820">
        <v>55646</v>
      </c>
      <c r="N44" s="622" t="s">
        <v>293</v>
      </c>
      <c r="O44" s="82">
        <v>2</v>
      </c>
      <c r="P44" s="82">
        <v>2</v>
      </c>
      <c r="Q44" s="83">
        <v>2</v>
      </c>
    </row>
    <row r="45" spans="1:20" ht="15.75" customHeight="1" thickBot="1">
      <c r="A45" s="517"/>
      <c r="B45" s="518"/>
      <c r="C45" s="321"/>
      <c r="D45" s="519"/>
      <c r="E45" s="520"/>
      <c r="F45" s="288"/>
      <c r="G45" s="802" t="s">
        <v>13</v>
      </c>
      <c r="H45" s="116">
        <f>H44</f>
        <v>0</v>
      </c>
      <c r="I45" s="116">
        <f>I44</f>
        <v>0</v>
      </c>
      <c r="J45" s="116"/>
      <c r="K45" s="803">
        <f>K44</f>
        <v>0</v>
      </c>
      <c r="L45" s="122">
        <f>L44</f>
        <v>55646</v>
      </c>
      <c r="M45" s="122">
        <f>M44</f>
        <v>55646</v>
      </c>
      <c r="N45" s="821"/>
      <c r="O45" s="559"/>
      <c r="P45" s="559"/>
      <c r="Q45" s="561"/>
    </row>
    <row r="46" spans="1:20" ht="14.25" customHeight="1">
      <c r="A46" s="504" t="s">
        <v>12</v>
      </c>
      <c r="B46" s="505" t="s">
        <v>59</v>
      </c>
      <c r="C46" s="320" t="s">
        <v>70</v>
      </c>
      <c r="D46" s="506" t="s">
        <v>294</v>
      </c>
      <c r="E46" s="507" t="s">
        <v>90</v>
      </c>
      <c r="F46" s="287" t="s">
        <v>253</v>
      </c>
      <c r="G46" s="806" t="s">
        <v>257</v>
      </c>
      <c r="H46" s="818">
        <v>27380</v>
      </c>
      <c r="I46" s="818">
        <v>27380</v>
      </c>
      <c r="J46" s="818">
        <v>0</v>
      </c>
      <c r="K46" s="819">
        <v>0</v>
      </c>
      <c r="L46" s="820">
        <v>64000</v>
      </c>
      <c r="M46" s="820">
        <v>64000</v>
      </c>
      <c r="N46" s="622" t="s">
        <v>295</v>
      </c>
      <c r="O46" s="82">
        <v>63.2</v>
      </c>
      <c r="P46" s="82">
        <v>63.2</v>
      </c>
      <c r="Q46" s="83">
        <v>63.2</v>
      </c>
    </row>
    <row r="47" spans="1:20" ht="20.25" customHeight="1" thickBot="1">
      <c r="A47" s="517"/>
      <c r="B47" s="518"/>
      <c r="C47" s="321"/>
      <c r="D47" s="519"/>
      <c r="E47" s="520"/>
      <c r="F47" s="288"/>
      <c r="G47" s="802" t="s">
        <v>13</v>
      </c>
      <c r="H47" s="116">
        <f t="shared" ref="H47:M47" si="12">H46</f>
        <v>27380</v>
      </c>
      <c r="I47" s="116">
        <f t="shared" si="12"/>
        <v>27380</v>
      </c>
      <c r="J47" s="116">
        <f t="shared" si="12"/>
        <v>0</v>
      </c>
      <c r="K47" s="116">
        <f t="shared" si="12"/>
        <v>0</v>
      </c>
      <c r="L47" s="122">
        <f t="shared" si="12"/>
        <v>64000</v>
      </c>
      <c r="M47" s="122">
        <f t="shared" si="12"/>
        <v>64000</v>
      </c>
      <c r="N47" s="821"/>
      <c r="O47" s="559"/>
      <c r="P47" s="559"/>
      <c r="Q47" s="561"/>
    </row>
    <row r="48" spans="1:20" ht="17.25" customHeight="1">
      <c r="A48" s="504" t="s">
        <v>12</v>
      </c>
      <c r="B48" s="505" t="s">
        <v>59</v>
      </c>
      <c r="C48" s="320" t="s">
        <v>71</v>
      </c>
      <c r="D48" s="506" t="s">
        <v>296</v>
      </c>
      <c r="E48" s="507" t="s">
        <v>90</v>
      </c>
      <c r="F48" s="287" t="s">
        <v>253</v>
      </c>
      <c r="G48" s="806" t="s">
        <v>257</v>
      </c>
      <c r="H48" s="818">
        <v>0</v>
      </c>
      <c r="I48" s="818">
        <v>0</v>
      </c>
      <c r="J48" s="818">
        <v>0</v>
      </c>
      <c r="K48" s="819">
        <v>0</v>
      </c>
      <c r="L48" s="820">
        <v>44835</v>
      </c>
      <c r="M48" s="820">
        <v>44835</v>
      </c>
      <c r="N48" s="622" t="s">
        <v>297</v>
      </c>
      <c r="O48" s="82">
        <v>0</v>
      </c>
      <c r="P48" s="82">
        <v>3</v>
      </c>
      <c r="Q48" s="83">
        <v>0</v>
      </c>
    </row>
    <row r="49" spans="1:17" ht="14.25" customHeight="1" thickBot="1">
      <c r="A49" s="517"/>
      <c r="B49" s="518"/>
      <c r="C49" s="321"/>
      <c r="D49" s="519"/>
      <c r="E49" s="520"/>
      <c r="F49" s="288"/>
      <c r="G49" s="802" t="s">
        <v>13</v>
      </c>
      <c r="H49" s="116">
        <f t="shared" ref="H49:M49" si="13">H48</f>
        <v>0</v>
      </c>
      <c r="I49" s="116">
        <f t="shared" si="13"/>
        <v>0</v>
      </c>
      <c r="J49" s="116">
        <f t="shared" si="13"/>
        <v>0</v>
      </c>
      <c r="K49" s="803">
        <f t="shared" si="13"/>
        <v>0</v>
      </c>
      <c r="L49" s="122">
        <f t="shared" si="13"/>
        <v>44835</v>
      </c>
      <c r="M49" s="122">
        <f t="shared" si="13"/>
        <v>44835</v>
      </c>
      <c r="N49" s="822"/>
      <c r="O49" s="559"/>
      <c r="P49" s="559"/>
      <c r="Q49" s="561"/>
    </row>
    <row r="50" spans="1:17" ht="14.25" customHeight="1" thickBot="1">
      <c r="A50" s="24" t="s">
        <v>12</v>
      </c>
      <c r="B50" s="73" t="s">
        <v>59</v>
      </c>
      <c r="C50" s="310" t="s">
        <v>15</v>
      </c>
      <c r="D50" s="311"/>
      <c r="E50" s="311"/>
      <c r="F50" s="311"/>
      <c r="G50" s="311"/>
      <c r="H50" s="823">
        <f>SUM(H39+H41+H43+H45++H47+H49)</f>
        <v>32460</v>
      </c>
      <c r="I50" s="823">
        <f t="shared" ref="I50:M50" si="14">SUM(I39+I41+I43+I45++I47+I49)</f>
        <v>32460</v>
      </c>
      <c r="J50" s="823">
        <f t="shared" si="14"/>
        <v>0</v>
      </c>
      <c r="K50" s="823">
        <f t="shared" si="14"/>
        <v>0</v>
      </c>
      <c r="L50" s="823">
        <f t="shared" si="14"/>
        <v>201181</v>
      </c>
      <c r="M50" s="823">
        <f t="shared" si="14"/>
        <v>201181</v>
      </c>
      <c r="N50" s="76"/>
      <c r="O50" s="76"/>
      <c r="P50" s="76"/>
      <c r="Q50" s="77"/>
    </row>
    <row r="51" spans="1:17" ht="17.25" customHeight="1" thickBot="1">
      <c r="A51" s="50" t="s">
        <v>12</v>
      </c>
      <c r="B51" s="51" t="s">
        <v>60</v>
      </c>
      <c r="C51" s="369" t="s">
        <v>298</v>
      </c>
      <c r="D51" s="370"/>
      <c r="E51" s="371"/>
      <c r="F51" s="371"/>
      <c r="G51" s="370"/>
      <c r="H51" s="370"/>
      <c r="I51" s="370"/>
      <c r="J51" s="370"/>
      <c r="K51" s="370"/>
      <c r="L51" s="370"/>
      <c r="M51" s="370"/>
      <c r="N51" s="371"/>
      <c r="O51" s="371"/>
      <c r="P51" s="371"/>
      <c r="Q51" s="437"/>
    </row>
    <row r="52" spans="1:17" ht="27" customHeight="1">
      <c r="A52" s="504" t="s">
        <v>12</v>
      </c>
      <c r="B52" s="505" t="s">
        <v>60</v>
      </c>
      <c r="C52" s="320" t="s">
        <v>14</v>
      </c>
      <c r="D52" s="506" t="s">
        <v>299</v>
      </c>
      <c r="E52" s="507" t="s">
        <v>90</v>
      </c>
      <c r="F52" s="287" t="s">
        <v>253</v>
      </c>
      <c r="G52" s="799" t="s">
        <v>257</v>
      </c>
      <c r="H52" s="511">
        <v>2436</v>
      </c>
      <c r="I52" s="511">
        <v>2436</v>
      </c>
      <c r="J52" s="511">
        <v>0</v>
      </c>
      <c r="K52" s="512">
        <v>0</v>
      </c>
      <c r="L52" s="513">
        <v>2500</v>
      </c>
      <c r="M52" s="824">
        <v>2500</v>
      </c>
      <c r="N52" s="825" t="s">
        <v>300</v>
      </c>
      <c r="O52" s="826">
        <v>12</v>
      </c>
      <c r="P52" s="826">
        <v>12</v>
      </c>
      <c r="Q52" s="827">
        <v>12</v>
      </c>
    </row>
    <row r="53" spans="1:17" ht="27" customHeight="1" thickBot="1">
      <c r="A53" s="517"/>
      <c r="B53" s="518"/>
      <c r="C53" s="321"/>
      <c r="D53" s="519"/>
      <c r="E53" s="520"/>
      <c r="F53" s="288"/>
      <c r="G53" s="802" t="s">
        <v>13</v>
      </c>
      <c r="H53" s="116">
        <f>SUM(H52)</f>
        <v>2436</v>
      </c>
      <c r="I53" s="116">
        <f>I52</f>
        <v>2436</v>
      </c>
      <c r="J53" s="116">
        <f>J52</f>
        <v>0</v>
      </c>
      <c r="K53" s="803">
        <f>K52</f>
        <v>0</v>
      </c>
      <c r="L53" s="122">
        <f>L52</f>
        <v>2500</v>
      </c>
      <c r="M53" s="771">
        <f>M52</f>
        <v>2500</v>
      </c>
      <c r="N53" s="828" t="s">
        <v>301</v>
      </c>
      <c r="O53" s="829">
        <v>1</v>
      </c>
      <c r="P53" s="829">
        <v>1</v>
      </c>
      <c r="Q53" s="830">
        <v>1</v>
      </c>
    </row>
    <row r="54" spans="1:17" ht="25.5" customHeight="1">
      <c r="A54" s="504" t="s">
        <v>12</v>
      </c>
      <c r="B54" s="505" t="s">
        <v>60</v>
      </c>
      <c r="C54" s="320" t="s">
        <v>64</v>
      </c>
      <c r="D54" s="506" t="s">
        <v>302</v>
      </c>
      <c r="E54" s="507" t="s">
        <v>90</v>
      </c>
      <c r="F54" s="287" t="s">
        <v>253</v>
      </c>
      <c r="G54" s="799" t="s">
        <v>257</v>
      </c>
      <c r="H54" s="511">
        <v>8837</v>
      </c>
      <c r="I54" s="511">
        <v>8837</v>
      </c>
      <c r="J54" s="511">
        <v>0</v>
      </c>
      <c r="K54" s="512">
        <v>0</v>
      </c>
      <c r="L54" s="513">
        <v>10000</v>
      </c>
      <c r="M54" s="513">
        <v>10000</v>
      </c>
      <c r="N54" s="779" t="s">
        <v>303</v>
      </c>
      <c r="O54" s="468">
        <v>9</v>
      </c>
      <c r="P54" s="468">
        <v>12</v>
      </c>
      <c r="Q54" s="469">
        <v>12</v>
      </c>
    </row>
    <row r="55" spans="1:17" ht="13.5" customHeight="1" thickBot="1">
      <c r="A55" s="517"/>
      <c r="B55" s="518"/>
      <c r="C55" s="321"/>
      <c r="D55" s="519"/>
      <c r="E55" s="520"/>
      <c r="F55" s="288"/>
      <c r="G55" s="802" t="s">
        <v>13</v>
      </c>
      <c r="H55" s="116">
        <f>SUM(H54)</f>
        <v>8837</v>
      </c>
      <c r="I55" s="116">
        <f>I54</f>
        <v>8837</v>
      </c>
      <c r="J55" s="116">
        <v>0</v>
      </c>
      <c r="K55" s="803">
        <f>K54</f>
        <v>0</v>
      </c>
      <c r="L55" s="122">
        <f>L54</f>
        <v>10000</v>
      </c>
      <c r="M55" s="122">
        <f>M54</f>
        <v>10000</v>
      </c>
      <c r="N55" s="783"/>
      <c r="O55" s="559"/>
      <c r="P55" s="559"/>
      <c r="Q55" s="561"/>
    </row>
    <row r="56" spans="1:17" ht="27.75" customHeight="1">
      <c r="A56" s="504" t="s">
        <v>12</v>
      </c>
      <c r="B56" s="505" t="s">
        <v>60</v>
      </c>
      <c r="C56" s="320" t="s">
        <v>65</v>
      </c>
      <c r="D56" s="506" t="s">
        <v>304</v>
      </c>
      <c r="E56" s="507" t="s">
        <v>90</v>
      </c>
      <c r="F56" s="287" t="s">
        <v>253</v>
      </c>
      <c r="G56" s="799" t="s">
        <v>257</v>
      </c>
      <c r="H56" s="511">
        <v>4913</v>
      </c>
      <c r="I56" s="511">
        <v>4913</v>
      </c>
      <c r="J56" s="511">
        <v>0</v>
      </c>
      <c r="K56" s="512">
        <v>0</v>
      </c>
      <c r="L56" s="513">
        <v>5413</v>
      </c>
      <c r="M56" s="513">
        <v>5413</v>
      </c>
      <c r="N56" s="831" t="s">
        <v>305</v>
      </c>
      <c r="O56" s="832">
        <v>6</v>
      </c>
      <c r="P56" s="833">
        <v>6</v>
      </c>
      <c r="Q56" s="834">
        <v>6</v>
      </c>
    </row>
    <row r="57" spans="1:17" ht="55.5" customHeight="1" thickBot="1">
      <c r="A57" s="517"/>
      <c r="B57" s="518"/>
      <c r="C57" s="321"/>
      <c r="D57" s="519"/>
      <c r="E57" s="520"/>
      <c r="F57" s="288"/>
      <c r="G57" s="802" t="s">
        <v>13</v>
      </c>
      <c r="H57" s="116">
        <f>SUM(H56)</f>
        <v>4913</v>
      </c>
      <c r="I57" s="116">
        <f>I56</f>
        <v>4913</v>
      </c>
      <c r="J57" s="116">
        <v>0</v>
      </c>
      <c r="K57" s="803">
        <f>K56</f>
        <v>0</v>
      </c>
      <c r="L57" s="122">
        <f>L56</f>
        <v>5413</v>
      </c>
      <c r="M57" s="122">
        <f>M56</f>
        <v>5413</v>
      </c>
      <c r="N57" s="835" t="s">
        <v>306</v>
      </c>
      <c r="O57" s="836">
        <v>0</v>
      </c>
      <c r="P57" s="837">
        <v>10</v>
      </c>
      <c r="Q57" s="838">
        <v>10</v>
      </c>
    </row>
    <row r="58" spans="1:17" ht="12.75" customHeight="1">
      <c r="A58" s="504" t="s">
        <v>12</v>
      </c>
      <c r="B58" s="505" t="s">
        <v>60</v>
      </c>
      <c r="C58" s="320" t="s">
        <v>66</v>
      </c>
      <c r="D58" s="506" t="s">
        <v>307</v>
      </c>
      <c r="E58" s="507" t="s">
        <v>90</v>
      </c>
      <c r="F58" s="287" t="s">
        <v>253</v>
      </c>
      <c r="G58" s="799" t="s">
        <v>257</v>
      </c>
      <c r="H58" s="511">
        <v>1500</v>
      </c>
      <c r="I58" s="511">
        <v>1500</v>
      </c>
      <c r="J58" s="511">
        <v>0</v>
      </c>
      <c r="K58" s="512">
        <v>0</v>
      </c>
      <c r="L58" s="513">
        <v>2300</v>
      </c>
      <c r="M58" s="513">
        <v>2300</v>
      </c>
      <c r="N58" s="677" t="s">
        <v>308</v>
      </c>
      <c r="O58" s="839">
        <v>2</v>
      </c>
      <c r="P58" s="839">
        <v>3</v>
      </c>
      <c r="Q58" s="840">
        <v>3</v>
      </c>
    </row>
    <row r="59" spans="1:17" ht="27" customHeight="1" thickBot="1">
      <c r="A59" s="517"/>
      <c r="B59" s="518"/>
      <c r="C59" s="321"/>
      <c r="D59" s="519"/>
      <c r="E59" s="520"/>
      <c r="F59" s="288"/>
      <c r="G59" s="802" t="s">
        <v>13</v>
      </c>
      <c r="H59" s="116">
        <f>SUM(H58)</f>
        <v>1500</v>
      </c>
      <c r="I59" s="116">
        <f>I58</f>
        <v>1500</v>
      </c>
      <c r="J59" s="116">
        <v>0</v>
      </c>
      <c r="K59" s="803">
        <f>K58</f>
        <v>0</v>
      </c>
      <c r="L59" s="122">
        <f>L58</f>
        <v>2300</v>
      </c>
      <c r="M59" s="122">
        <f>M58</f>
        <v>2300</v>
      </c>
      <c r="N59" s="841"/>
      <c r="O59" s="842"/>
      <c r="P59" s="842"/>
      <c r="Q59" s="843"/>
    </row>
    <row r="60" spans="1:17" ht="24" customHeight="1" thickBot="1">
      <c r="A60" s="24" t="s">
        <v>12</v>
      </c>
      <c r="B60" s="73" t="s">
        <v>60</v>
      </c>
      <c r="C60" s="310" t="s">
        <v>15</v>
      </c>
      <c r="D60" s="311"/>
      <c r="E60" s="311"/>
      <c r="F60" s="311"/>
      <c r="G60" s="311"/>
      <c r="H60" s="823">
        <f t="shared" ref="H60:M60" si="15">H53+H55+H57+H59</f>
        <v>17686</v>
      </c>
      <c r="I60" s="823">
        <f t="shared" si="15"/>
        <v>17686</v>
      </c>
      <c r="J60" s="823">
        <f t="shared" si="15"/>
        <v>0</v>
      </c>
      <c r="K60" s="823">
        <f t="shared" si="15"/>
        <v>0</v>
      </c>
      <c r="L60" s="823">
        <f t="shared" si="15"/>
        <v>20213</v>
      </c>
      <c r="M60" s="823">
        <f t="shared" si="15"/>
        <v>20213</v>
      </c>
      <c r="N60" s="76"/>
      <c r="O60" s="76"/>
      <c r="P60" s="76"/>
      <c r="Q60" s="77"/>
    </row>
    <row r="61" spans="1:17" ht="14.1" customHeight="1" thickBot="1">
      <c r="A61" s="50" t="s">
        <v>12</v>
      </c>
      <c r="B61" s="51" t="s">
        <v>64</v>
      </c>
      <c r="C61" s="369" t="s">
        <v>309</v>
      </c>
      <c r="D61" s="370"/>
      <c r="E61" s="370"/>
      <c r="F61" s="370"/>
      <c r="G61" s="370"/>
      <c r="H61" s="370"/>
      <c r="I61" s="370"/>
      <c r="J61" s="370"/>
      <c r="K61" s="370"/>
      <c r="L61" s="370"/>
      <c r="M61" s="370"/>
      <c r="N61" s="370"/>
      <c r="O61" s="371"/>
      <c r="P61" s="371"/>
      <c r="Q61" s="437"/>
    </row>
    <row r="62" spans="1:17" ht="30.75" customHeight="1">
      <c r="A62" s="504" t="s">
        <v>12</v>
      </c>
      <c r="B62" s="505" t="s">
        <v>64</v>
      </c>
      <c r="C62" s="320" t="s">
        <v>59</v>
      </c>
      <c r="D62" s="506" t="s">
        <v>310</v>
      </c>
      <c r="E62" s="507" t="s">
        <v>90</v>
      </c>
      <c r="F62" s="287" t="s">
        <v>253</v>
      </c>
      <c r="G62" s="799" t="s">
        <v>257</v>
      </c>
      <c r="H62" s="511">
        <v>17182</v>
      </c>
      <c r="I62" s="511">
        <v>17182</v>
      </c>
      <c r="J62" s="511">
        <v>0</v>
      </c>
      <c r="K62" s="512">
        <v>0</v>
      </c>
      <c r="L62" s="513">
        <v>0</v>
      </c>
      <c r="M62" s="513">
        <v>0</v>
      </c>
      <c r="N62" s="844" t="s">
        <v>311</v>
      </c>
      <c r="O62" s="845" t="s">
        <v>105</v>
      </c>
      <c r="P62" s="845" t="s">
        <v>105</v>
      </c>
      <c r="Q62" s="846" t="s">
        <v>105</v>
      </c>
    </row>
    <row r="63" spans="1:17" ht="24" customHeight="1" thickBot="1">
      <c r="A63" s="517"/>
      <c r="B63" s="518"/>
      <c r="C63" s="321"/>
      <c r="D63" s="519"/>
      <c r="E63" s="520"/>
      <c r="F63" s="288"/>
      <c r="G63" s="802" t="s">
        <v>13</v>
      </c>
      <c r="H63" s="116">
        <f>SUM(H62)</f>
        <v>17182</v>
      </c>
      <c r="I63" s="116">
        <f>I62</f>
        <v>17182</v>
      </c>
      <c r="J63" s="116"/>
      <c r="K63" s="803">
        <f>K62</f>
        <v>0</v>
      </c>
      <c r="L63" s="122">
        <f>L62</f>
        <v>0</v>
      </c>
      <c r="M63" s="122">
        <f>M62</f>
        <v>0</v>
      </c>
      <c r="N63" s="847" t="s">
        <v>312</v>
      </c>
      <c r="O63" s="848">
        <v>200</v>
      </c>
      <c r="P63" s="849">
        <v>200</v>
      </c>
      <c r="Q63" s="850">
        <v>200</v>
      </c>
    </row>
    <row r="64" spans="1:17" ht="14.1" customHeight="1">
      <c r="A64" s="504" t="s">
        <v>12</v>
      </c>
      <c r="B64" s="505" t="s">
        <v>64</v>
      </c>
      <c r="C64" s="320" t="s">
        <v>60</v>
      </c>
      <c r="D64" s="506" t="s">
        <v>313</v>
      </c>
      <c r="E64" s="507" t="s">
        <v>90</v>
      </c>
      <c r="F64" s="287" t="s">
        <v>253</v>
      </c>
      <c r="G64" s="799" t="s">
        <v>257</v>
      </c>
      <c r="H64" s="511">
        <v>2896</v>
      </c>
      <c r="I64" s="511">
        <v>2896</v>
      </c>
      <c r="J64" s="511">
        <v>0</v>
      </c>
      <c r="K64" s="512">
        <v>0</v>
      </c>
      <c r="L64" s="513">
        <v>5000</v>
      </c>
      <c r="M64" s="513">
        <v>5000</v>
      </c>
      <c r="N64" s="779" t="s">
        <v>314</v>
      </c>
      <c r="O64" s="851">
        <v>1</v>
      </c>
      <c r="P64" s="851">
        <v>2</v>
      </c>
      <c r="Q64" s="852">
        <v>2</v>
      </c>
    </row>
    <row r="65" spans="1:20" ht="25.5" customHeight="1" thickBot="1">
      <c r="A65" s="517"/>
      <c r="B65" s="518"/>
      <c r="C65" s="321"/>
      <c r="D65" s="853"/>
      <c r="E65" s="520"/>
      <c r="F65" s="288"/>
      <c r="G65" s="802" t="s">
        <v>13</v>
      </c>
      <c r="H65" s="116">
        <f>SUM(H64)</f>
        <v>2896</v>
      </c>
      <c r="I65" s="116">
        <f>I64</f>
        <v>2896</v>
      </c>
      <c r="J65" s="116"/>
      <c r="K65" s="803">
        <f>K64</f>
        <v>0</v>
      </c>
      <c r="L65" s="122">
        <f>L64</f>
        <v>5000</v>
      </c>
      <c r="M65" s="122">
        <f>M64</f>
        <v>5000</v>
      </c>
      <c r="N65" s="783"/>
      <c r="O65" s="804"/>
      <c r="P65" s="804"/>
      <c r="Q65" s="854"/>
    </row>
    <row r="66" spans="1:20" ht="12">
      <c r="A66" s="504" t="s">
        <v>12</v>
      </c>
      <c r="B66" s="505" t="s">
        <v>64</v>
      </c>
      <c r="C66" s="320" t="s">
        <v>64</v>
      </c>
      <c r="D66" s="506" t="s">
        <v>315</v>
      </c>
      <c r="E66" s="507" t="s">
        <v>90</v>
      </c>
      <c r="F66" s="287" t="s">
        <v>253</v>
      </c>
      <c r="G66" s="799" t="s">
        <v>257</v>
      </c>
      <c r="H66" s="511">
        <v>2800</v>
      </c>
      <c r="I66" s="511">
        <v>2800</v>
      </c>
      <c r="J66" s="511">
        <v>0</v>
      </c>
      <c r="K66" s="512">
        <v>0</v>
      </c>
      <c r="L66" s="513"/>
      <c r="M66" s="513"/>
      <c r="N66" s="779" t="s">
        <v>316</v>
      </c>
      <c r="O66" s="800">
        <v>5</v>
      </c>
      <c r="P66" s="800"/>
      <c r="Q66" s="855"/>
    </row>
    <row r="67" spans="1:20" ht="12.75" thickBot="1">
      <c r="A67" s="517"/>
      <c r="B67" s="518"/>
      <c r="C67" s="321"/>
      <c r="D67" s="853"/>
      <c r="E67" s="520"/>
      <c r="F67" s="288"/>
      <c r="G67" s="802" t="s">
        <v>13</v>
      </c>
      <c r="H67" s="116">
        <f t="shared" ref="H67:M67" si="16">SUM(H66)</f>
        <v>2800</v>
      </c>
      <c r="I67" s="116">
        <f t="shared" si="16"/>
        <v>2800</v>
      </c>
      <c r="J67" s="116">
        <f t="shared" si="16"/>
        <v>0</v>
      </c>
      <c r="K67" s="116">
        <f t="shared" si="16"/>
        <v>0</v>
      </c>
      <c r="L67" s="116">
        <f t="shared" si="16"/>
        <v>0</v>
      </c>
      <c r="M67" s="116">
        <f t="shared" si="16"/>
        <v>0</v>
      </c>
      <c r="N67" s="783"/>
      <c r="O67" s="804"/>
      <c r="P67" s="804"/>
      <c r="Q67" s="854"/>
    </row>
    <row r="68" spans="1:20" ht="12.75" thickBot="1">
      <c r="A68" s="24" t="s">
        <v>12</v>
      </c>
      <c r="B68" s="73" t="s">
        <v>64</v>
      </c>
      <c r="C68" s="310" t="s">
        <v>15</v>
      </c>
      <c r="D68" s="311"/>
      <c r="E68" s="311"/>
      <c r="F68" s="311"/>
      <c r="G68" s="311"/>
      <c r="H68" s="823">
        <f t="shared" ref="H68:M68" si="17">H63+H65+H67</f>
        <v>22878</v>
      </c>
      <c r="I68" s="823">
        <f t="shared" si="17"/>
        <v>22878</v>
      </c>
      <c r="J68" s="823">
        <f t="shared" si="17"/>
        <v>0</v>
      </c>
      <c r="K68" s="823">
        <f t="shared" si="17"/>
        <v>0</v>
      </c>
      <c r="L68" s="823">
        <f t="shared" si="17"/>
        <v>5000</v>
      </c>
      <c r="M68" s="856">
        <f t="shared" si="17"/>
        <v>5000</v>
      </c>
      <c r="N68" s="857"/>
      <c r="O68" s="129"/>
      <c r="P68" s="129"/>
      <c r="Q68" s="858"/>
    </row>
    <row r="69" spans="1:20" ht="13.5" thickBot="1">
      <c r="A69" s="50" t="s">
        <v>14</v>
      </c>
      <c r="B69" s="312" t="s">
        <v>16</v>
      </c>
      <c r="C69" s="313"/>
      <c r="D69" s="313"/>
      <c r="E69" s="313"/>
      <c r="F69" s="313"/>
      <c r="G69" s="313"/>
      <c r="H69" s="859">
        <f t="shared" ref="H69:M69" si="18">H68+H60+H50+H36+H18</f>
        <v>259100</v>
      </c>
      <c r="I69" s="859">
        <f t="shared" si="18"/>
        <v>259100</v>
      </c>
      <c r="J69" s="859">
        <f t="shared" si="18"/>
        <v>0</v>
      </c>
      <c r="K69" s="859">
        <f t="shared" si="18"/>
        <v>0</v>
      </c>
      <c r="L69" s="859">
        <f t="shared" si="18"/>
        <v>340354</v>
      </c>
      <c r="M69" s="860">
        <f t="shared" si="18"/>
        <v>340354</v>
      </c>
      <c r="N69" s="861"/>
      <c r="O69" s="862"/>
      <c r="P69" s="862"/>
      <c r="Q69" s="863"/>
    </row>
    <row r="70" spans="1:20" ht="12.75" thickBot="1">
      <c r="A70" s="175" t="s">
        <v>12</v>
      </c>
      <c r="B70" s="304" t="s">
        <v>17</v>
      </c>
      <c r="C70" s="304"/>
      <c r="D70" s="304"/>
      <c r="E70" s="304"/>
      <c r="F70" s="304"/>
      <c r="G70" s="304"/>
      <c r="H70" s="132">
        <f t="shared" ref="H70:M70" si="19">H69</f>
        <v>259100</v>
      </c>
      <c r="I70" s="132">
        <f t="shared" si="19"/>
        <v>259100</v>
      </c>
      <c r="J70" s="132">
        <f t="shared" si="19"/>
        <v>0</v>
      </c>
      <c r="K70" s="132">
        <f t="shared" si="19"/>
        <v>0</v>
      </c>
      <c r="L70" s="132">
        <f t="shared" si="19"/>
        <v>340354</v>
      </c>
      <c r="M70" s="864">
        <f t="shared" si="19"/>
        <v>340354</v>
      </c>
      <c r="N70" s="865"/>
      <c r="O70" s="866"/>
      <c r="P70" s="866"/>
      <c r="Q70" s="867"/>
    </row>
    <row r="71" spans="1:20" ht="20.25" customHeight="1">
      <c r="A71" s="201"/>
      <c r="B71" s="202"/>
      <c r="C71" s="202"/>
      <c r="D71" s="202"/>
      <c r="E71" s="202"/>
      <c r="F71" s="5"/>
      <c r="G71" s="5"/>
      <c r="H71" s="5"/>
      <c r="I71" s="5"/>
      <c r="J71" s="5"/>
      <c r="K71" s="5"/>
      <c r="L71" s="5"/>
      <c r="M71" s="5"/>
      <c r="N71" s="868"/>
      <c r="O71" s="868"/>
      <c r="P71" s="868"/>
      <c r="R71" s="6"/>
      <c r="S71" s="6"/>
      <c r="T71" s="6"/>
    </row>
    <row r="72" spans="1:20" ht="20.25" customHeight="1">
      <c r="A72" s="201"/>
      <c r="B72" s="202"/>
      <c r="C72" s="202"/>
      <c r="D72" s="202"/>
      <c r="E72" s="202"/>
      <c r="F72" s="5"/>
      <c r="G72" s="5"/>
      <c r="H72" s="5"/>
      <c r="I72" s="5"/>
      <c r="J72" s="5"/>
      <c r="K72" s="5"/>
      <c r="L72" s="5"/>
      <c r="M72" s="5"/>
      <c r="N72" s="868"/>
      <c r="O72" s="868"/>
      <c r="P72" s="868"/>
      <c r="R72" s="6"/>
      <c r="S72" s="6"/>
      <c r="T72" s="6"/>
    </row>
    <row r="73" spans="1:20" ht="20.25" customHeight="1">
      <c r="A73" s="201"/>
      <c r="B73" s="202"/>
      <c r="C73" s="202"/>
      <c r="D73" s="202"/>
      <c r="E73" s="202"/>
      <c r="F73" s="5"/>
      <c r="G73" s="5"/>
      <c r="H73" s="5"/>
      <c r="I73" s="5"/>
      <c r="J73" s="5"/>
      <c r="K73" s="5"/>
      <c r="L73" s="5"/>
      <c r="M73" s="5"/>
      <c r="N73" s="868"/>
      <c r="O73" s="868"/>
      <c r="P73" s="868"/>
      <c r="R73" s="6"/>
      <c r="S73" s="6"/>
      <c r="T73" s="6"/>
    </row>
    <row r="74" spans="1:20" ht="20.25" customHeight="1">
      <c r="A74" s="201"/>
      <c r="B74" s="202"/>
      <c r="C74" s="202"/>
      <c r="D74" s="202"/>
      <c r="E74" s="202"/>
      <c r="F74" s="5"/>
      <c r="G74" s="5"/>
      <c r="H74" s="5"/>
      <c r="I74" s="5"/>
      <c r="J74" s="5"/>
      <c r="K74" s="5"/>
      <c r="L74" s="5"/>
      <c r="M74" s="5"/>
      <c r="N74" s="868"/>
      <c r="O74" s="868"/>
      <c r="P74" s="868"/>
      <c r="R74" s="6"/>
      <c r="S74" s="6"/>
      <c r="T74" s="6"/>
    </row>
    <row r="75" spans="1:20" ht="20.25" customHeight="1">
      <c r="A75" s="201"/>
      <c r="B75" s="202"/>
      <c r="C75" s="202"/>
      <c r="D75" s="202"/>
      <c r="E75" s="202"/>
      <c r="F75" s="5"/>
      <c r="G75" s="5"/>
      <c r="H75" s="5"/>
      <c r="I75" s="5"/>
      <c r="J75" s="5"/>
      <c r="K75" s="5"/>
      <c r="L75" s="5"/>
      <c r="M75" s="5"/>
      <c r="N75" s="868"/>
      <c r="O75" s="868"/>
      <c r="P75" s="868"/>
      <c r="R75" s="6"/>
      <c r="S75" s="6"/>
      <c r="T75" s="6"/>
    </row>
    <row r="76" spans="1:20" ht="24.75" customHeight="1">
      <c r="A76" s="201"/>
      <c r="B76" s="202"/>
      <c r="C76" s="202"/>
      <c r="D76" s="202"/>
      <c r="E76" s="202"/>
      <c r="F76" s="258"/>
      <c r="G76" s="259"/>
      <c r="H76" s="259"/>
      <c r="I76" s="259"/>
      <c r="J76" s="259"/>
      <c r="K76" s="259"/>
      <c r="L76" s="259"/>
      <c r="M76" s="259"/>
      <c r="N76" s="868"/>
      <c r="O76" s="868"/>
      <c r="P76" s="868"/>
      <c r="R76" s="6"/>
      <c r="S76" s="6"/>
      <c r="T76" s="6"/>
    </row>
    <row r="77" spans="1:20" ht="24.75" customHeight="1">
      <c r="A77" s="201"/>
      <c r="B77" s="202"/>
      <c r="C77" s="202"/>
      <c r="D77" s="202"/>
      <c r="E77" s="202"/>
      <c r="F77" s="258"/>
      <c r="G77" s="259"/>
      <c r="H77" s="259"/>
      <c r="I77" s="259"/>
      <c r="J77" s="259"/>
      <c r="K77" s="259"/>
      <c r="L77" s="259"/>
      <c r="M77" s="259"/>
      <c r="N77" s="868"/>
      <c r="O77" s="868"/>
      <c r="P77" s="868"/>
      <c r="R77" s="6"/>
      <c r="S77" s="6"/>
      <c r="T77" s="6"/>
    </row>
    <row r="78" spans="1:20" ht="20.25" customHeight="1">
      <c r="A78" s="201"/>
      <c r="B78" s="202"/>
      <c r="C78" s="202"/>
      <c r="D78" s="202"/>
      <c r="E78" s="202"/>
      <c r="F78" s="258"/>
      <c r="G78" s="259"/>
      <c r="H78" s="259"/>
      <c r="I78" s="259"/>
      <c r="J78" s="259"/>
      <c r="K78" s="259"/>
      <c r="L78" s="259"/>
      <c r="M78" s="259"/>
      <c r="N78" s="868"/>
      <c r="O78" s="868"/>
      <c r="P78" s="868"/>
      <c r="R78" s="6"/>
      <c r="S78" s="6"/>
      <c r="T78" s="6"/>
    </row>
    <row r="79" spans="1:20" ht="20.25" customHeight="1" thickBot="1">
      <c r="A79" s="201"/>
      <c r="B79" s="202"/>
      <c r="C79" s="202"/>
      <c r="D79" s="202"/>
      <c r="E79" s="347" t="s">
        <v>18</v>
      </c>
      <c r="F79" s="348"/>
      <c r="G79" s="348"/>
      <c r="H79" s="348"/>
      <c r="I79" s="348"/>
      <c r="J79" s="348"/>
      <c r="K79" s="348"/>
      <c r="L79" s="348"/>
      <c r="M79" s="259"/>
      <c r="N79" s="868"/>
      <c r="O79" s="868"/>
      <c r="P79" s="868"/>
      <c r="R79" s="6"/>
      <c r="S79" s="6"/>
      <c r="T79" s="6"/>
    </row>
    <row r="80" spans="1:20" ht="39.75" customHeight="1" thickBot="1">
      <c r="C80" s="301" t="s">
        <v>19</v>
      </c>
      <c r="D80" s="302"/>
      <c r="E80" s="302"/>
      <c r="F80" s="302"/>
      <c r="G80" s="303"/>
      <c r="H80" s="334" t="s">
        <v>165</v>
      </c>
      <c r="I80" s="335"/>
      <c r="J80" s="335"/>
      <c r="K80" s="336"/>
      <c r="L80" s="5"/>
      <c r="M80" s="5"/>
    </row>
    <row r="81" spans="3:23" ht="13.5" thickBot="1">
      <c r="C81" s="295" t="s">
        <v>20</v>
      </c>
      <c r="D81" s="296"/>
      <c r="E81" s="296"/>
      <c r="F81" s="296"/>
      <c r="G81" s="297"/>
      <c r="H81" s="298">
        <f>H70</f>
        <v>259100</v>
      </c>
      <c r="I81" s="299"/>
      <c r="J81" s="299"/>
      <c r="K81" s="300"/>
      <c r="L81" s="5"/>
      <c r="M81" s="5"/>
    </row>
    <row r="82" spans="3:23" ht="12.75">
      <c r="C82" s="349" t="s">
        <v>151</v>
      </c>
      <c r="D82" s="350"/>
      <c r="E82" s="350"/>
      <c r="F82" s="350"/>
      <c r="G82" s="351"/>
      <c r="H82" s="352">
        <v>0</v>
      </c>
      <c r="I82" s="353"/>
      <c r="J82" s="353"/>
      <c r="K82" s="354"/>
      <c r="L82" s="5"/>
      <c r="M82" s="5"/>
    </row>
    <row r="83" spans="3:23" ht="12.75">
      <c r="C83" s="342" t="s">
        <v>152</v>
      </c>
      <c r="D83" s="343"/>
      <c r="E83" s="343"/>
      <c r="F83" s="343"/>
      <c r="G83" s="344"/>
      <c r="H83" s="345">
        <v>150602</v>
      </c>
      <c r="I83" s="293"/>
      <c r="J83" s="293"/>
      <c r="K83" s="294"/>
      <c r="L83" s="5"/>
      <c r="M83" s="5"/>
    </row>
    <row r="84" spans="3:23" ht="12.75">
      <c r="C84" s="328" t="s">
        <v>196</v>
      </c>
      <c r="D84" s="329"/>
      <c r="E84" s="329"/>
      <c r="F84" s="329"/>
      <c r="G84" s="346"/>
      <c r="H84" s="345">
        <v>0</v>
      </c>
      <c r="I84" s="293"/>
      <c r="J84" s="293"/>
      <c r="K84" s="294"/>
      <c r="L84" s="5"/>
      <c r="M84" s="5"/>
    </row>
    <row r="85" spans="3:23" ht="12.75">
      <c r="C85" s="328" t="s">
        <v>153</v>
      </c>
      <c r="D85" s="329"/>
      <c r="E85" s="329"/>
      <c r="F85" s="329"/>
      <c r="G85" s="346"/>
      <c r="H85" s="345">
        <v>0</v>
      </c>
      <c r="I85" s="293"/>
      <c r="J85" s="293"/>
      <c r="K85" s="294"/>
      <c r="L85" s="5"/>
      <c r="M85" s="5"/>
      <c r="N85" s="144"/>
      <c r="O85" s="156"/>
      <c r="P85" s="144"/>
      <c r="Q85" s="144"/>
      <c r="R85" s="145"/>
      <c r="S85" s="145"/>
      <c r="T85" s="145"/>
      <c r="U85" s="145"/>
      <c r="V85" s="145"/>
      <c r="W85" s="145"/>
    </row>
    <row r="86" spans="3:23" ht="13.5" thickBot="1">
      <c r="C86" s="342" t="s">
        <v>154</v>
      </c>
      <c r="D86" s="343"/>
      <c r="E86" s="343"/>
      <c r="F86" s="343"/>
      <c r="G86" s="344"/>
      <c r="H86" s="345">
        <v>108498</v>
      </c>
      <c r="I86" s="293"/>
      <c r="J86" s="293"/>
      <c r="K86" s="294"/>
      <c r="L86" s="5"/>
      <c r="M86" s="5"/>
      <c r="N86" s="144"/>
      <c r="O86" s="156"/>
      <c r="P86" s="144"/>
      <c r="Q86" s="144"/>
      <c r="R86" s="145"/>
      <c r="S86" s="145"/>
      <c r="T86" s="145"/>
      <c r="U86" s="145"/>
      <c r="V86" s="145"/>
      <c r="W86" s="145"/>
    </row>
    <row r="87" spans="3:23" ht="13.5" thickBot="1">
      <c r="C87" s="295" t="s">
        <v>21</v>
      </c>
      <c r="D87" s="296"/>
      <c r="E87" s="296"/>
      <c r="F87" s="296"/>
      <c r="G87" s="297"/>
      <c r="H87" s="298">
        <f>H88+H89+H90+H91+H92+H93</f>
        <v>0</v>
      </c>
      <c r="I87" s="299"/>
      <c r="J87" s="299"/>
      <c r="K87" s="300"/>
      <c r="L87" s="5"/>
      <c r="M87" s="5"/>
      <c r="N87" s="144"/>
      <c r="O87" s="156"/>
      <c r="P87" s="144"/>
      <c r="Q87" s="144"/>
      <c r="R87" s="145"/>
      <c r="S87" s="145"/>
      <c r="T87" s="145"/>
      <c r="U87" s="145"/>
      <c r="V87" s="145"/>
      <c r="W87" s="145"/>
    </row>
    <row r="88" spans="3:23" ht="12">
      <c r="C88" s="579" t="s">
        <v>155</v>
      </c>
      <c r="D88" s="580"/>
      <c r="E88" s="580"/>
      <c r="F88" s="580"/>
      <c r="G88" s="581"/>
      <c r="H88" s="582">
        <v>0</v>
      </c>
      <c r="I88" s="340"/>
      <c r="J88" s="340"/>
      <c r="K88" s="341"/>
      <c r="L88" s="5"/>
      <c r="M88" s="5"/>
      <c r="N88" s="144"/>
      <c r="O88" s="156"/>
      <c r="P88" s="144"/>
      <c r="Q88" s="144"/>
      <c r="R88" s="145"/>
      <c r="S88" s="145"/>
      <c r="T88" s="145"/>
      <c r="U88" s="145"/>
      <c r="V88" s="145"/>
      <c r="W88" s="145"/>
    </row>
    <row r="89" spans="3:23" ht="12">
      <c r="C89" s="583" t="s">
        <v>317</v>
      </c>
      <c r="D89" s="584"/>
      <c r="E89" s="584"/>
      <c r="F89" s="584"/>
      <c r="G89" s="585"/>
      <c r="H89" s="352">
        <v>0</v>
      </c>
      <c r="I89" s="353"/>
      <c r="J89" s="353"/>
      <c r="K89" s="354"/>
      <c r="L89" s="5"/>
      <c r="M89" s="5"/>
      <c r="N89" s="144"/>
      <c r="O89" s="156"/>
      <c r="P89" s="144"/>
      <c r="Q89" s="144"/>
      <c r="R89" s="145"/>
      <c r="S89" s="145"/>
      <c r="T89" s="145"/>
      <c r="U89" s="145"/>
      <c r="V89" s="145"/>
      <c r="W89" s="145"/>
    </row>
    <row r="90" spans="3:23" ht="12">
      <c r="C90" s="406" t="s">
        <v>156</v>
      </c>
      <c r="D90" s="407"/>
      <c r="E90" s="407"/>
      <c r="F90" s="407"/>
      <c r="G90" s="408"/>
      <c r="H90" s="293">
        <v>0</v>
      </c>
      <c r="I90" s="293"/>
      <c r="J90" s="293"/>
      <c r="K90" s="294"/>
      <c r="L90" s="5"/>
      <c r="M90" s="5"/>
      <c r="N90" s="144"/>
      <c r="O90" s="156"/>
      <c r="P90" s="144"/>
      <c r="Q90" s="144"/>
      <c r="R90" s="145"/>
      <c r="S90" s="145"/>
      <c r="T90" s="145"/>
      <c r="U90" s="145"/>
      <c r="V90" s="145"/>
      <c r="W90" s="145"/>
    </row>
    <row r="91" spans="3:23" ht="12.75">
      <c r="C91" s="337" t="s">
        <v>157</v>
      </c>
      <c r="D91" s="338"/>
      <c r="E91" s="338"/>
      <c r="F91" s="338"/>
      <c r="G91" s="339"/>
      <c r="H91" s="293">
        <v>0</v>
      </c>
      <c r="I91" s="293"/>
      <c r="J91" s="293"/>
      <c r="K91" s="294"/>
      <c r="L91" s="5"/>
      <c r="M91" s="5"/>
      <c r="N91" s="144"/>
      <c r="O91" s="156"/>
      <c r="P91" s="144"/>
      <c r="Q91" s="144"/>
      <c r="R91" s="145"/>
      <c r="S91" s="145"/>
      <c r="T91" s="145"/>
      <c r="U91" s="145"/>
      <c r="V91" s="145"/>
      <c r="W91" s="145"/>
    </row>
    <row r="92" spans="3:23" ht="12.75">
      <c r="C92" s="355" t="s">
        <v>158</v>
      </c>
      <c r="D92" s="356"/>
      <c r="E92" s="356"/>
      <c r="F92" s="356"/>
      <c r="G92" s="357"/>
      <c r="H92" s="293">
        <v>0</v>
      </c>
      <c r="I92" s="293"/>
      <c r="J92" s="293"/>
      <c r="K92" s="294"/>
      <c r="L92" s="5"/>
      <c r="M92" s="5"/>
      <c r="N92" s="144"/>
      <c r="O92" s="156"/>
      <c r="P92" s="144"/>
      <c r="Q92" s="144"/>
      <c r="R92" s="145"/>
      <c r="S92" s="145"/>
      <c r="T92" s="145"/>
      <c r="U92" s="145"/>
      <c r="V92" s="145"/>
      <c r="W92" s="145"/>
    </row>
    <row r="93" spans="3:23" ht="13.5" thickBot="1">
      <c r="C93" s="328" t="s">
        <v>159</v>
      </c>
      <c r="D93" s="329"/>
      <c r="E93" s="329"/>
      <c r="F93" s="329"/>
      <c r="G93" s="330"/>
      <c r="H93" s="293"/>
      <c r="I93" s="293"/>
      <c r="J93" s="293"/>
      <c r="K93" s="294"/>
      <c r="N93" s="144"/>
      <c r="O93" s="156"/>
      <c r="P93" s="144"/>
      <c r="Q93" s="144"/>
      <c r="R93" s="145"/>
      <c r="S93" s="145"/>
      <c r="T93" s="145"/>
      <c r="U93" s="145"/>
      <c r="V93" s="145"/>
      <c r="W93" s="145"/>
    </row>
    <row r="94" spans="3:23" ht="13.5" thickBot="1">
      <c r="C94" s="323" t="s">
        <v>22</v>
      </c>
      <c r="D94" s="324"/>
      <c r="E94" s="324"/>
      <c r="F94" s="324"/>
      <c r="G94" s="325"/>
      <c r="H94" s="326">
        <f>H87+H81</f>
        <v>259100</v>
      </c>
      <c r="I94" s="326"/>
      <c r="J94" s="326"/>
      <c r="K94" s="327"/>
      <c r="N94" s="144"/>
      <c r="O94" s="156"/>
      <c r="P94" s="144"/>
      <c r="Q94" s="144"/>
      <c r="R94" s="145"/>
      <c r="S94" s="145"/>
      <c r="T94" s="145"/>
      <c r="U94" s="145"/>
      <c r="V94" s="145"/>
      <c r="W94" s="145"/>
    </row>
    <row r="96" spans="3:23">
      <c r="H96" s="209"/>
      <c r="I96" s="209"/>
      <c r="J96" s="209"/>
      <c r="K96" s="209"/>
    </row>
    <row r="97" spans="4:17" ht="15.75">
      <c r="E97" s="27"/>
      <c r="Q97" s="6"/>
    </row>
    <row r="99" spans="4:17" ht="12.75">
      <c r="D99" s="6"/>
      <c r="E99" s="6"/>
      <c r="F99" s="6"/>
      <c r="G99" s="6"/>
      <c r="H99" s="6"/>
      <c r="I99" s="6"/>
      <c r="J99" s="6"/>
      <c r="K99" s="6"/>
      <c r="L99" s="6"/>
      <c r="M99" s="6"/>
      <c r="N99" s="6"/>
      <c r="O99" s="6"/>
      <c r="P99" s="6"/>
    </row>
    <row r="101" spans="4:17" ht="15.75">
      <c r="E101" s="27"/>
    </row>
  </sheetData>
  <mergeCells count="230">
    <mergeCell ref="C94:G94"/>
    <mergeCell ref="H94:K94"/>
    <mergeCell ref="C91:G91"/>
    <mergeCell ref="H91:K91"/>
    <mergeCell ref="C92:G92"/>
    <mergeCell ref="H92:K92"/>
    <mergeCell ref="C93:G93"/>
    <mergeCell ref="H93:K93"/>
    <mergeCell ref="C88:G88"/>
    <mergeCell ref="H88:K88"/>
    <mergeCell ref="C89:G89"/>
    <mergeCell ref="H89:K89"/>
    <mergeCell ref="C90:G90"/>
    <mergeCell ref="H90:K90"/>
    <mergeCell ref="C85:G85"/>
    <mergeCell ref="H85:K85"/>
    <mergeCell ref="C86:G86"/>
    <mergeCell ref="H86:K86"/>
    <mergeCell ref="C87:G87"/>
    <mergeCell ref="H87:K87"/>
    <mergeCell ref="C82:G82"/>
    <mergeCell ref="H82:K82"/>
    <mergeCell ref="C83:G83"/>
    <mergeCell ref="H83:K83"/>
    <mergeCell ref="C84:G84"/>
    <mergeCell ref="H84:K84"/>
    <mergeCell ref="B70:G70"/>
    <mergeCell ref="E79:L79"/>
    <mergeCell ref="C80:G80"/>
    <mergeCell ref="H80:K80"/>
    <mergeCell ref="C81:G81"/>
    <mergeCell ref="H81:K81"/>
    <mergeCell ref="N66:N67"/>
    <mergeCell ref="O66:O67"/>
    <mergeCell ref="P66:P67"/>
    <mergeCell ref="Q66:Q67"/>
    <mergeCell ref="C68:G68"/>
    <mergeCell ref="B69:G69"/>
    <mergeCell ref="N64:N65"/>
    <mergeCell ref="O64:O65"/>
    <mergeCell ref="P64:P65"/>
    <mergeCell ref="Q64:Q65"/>
    <mergeCell ref="A66:A67"/>
    <mergeCell ref="B66:B67"/>
    <mergeCell ref="C66:C67"/>
    <mergeCell ref="D66:D67"/>
    <mergeCell ref="E66:E67"/>
    <mergeCell ref="F66:F67"/>
    <mergeCell ref="A64:A65"/>
    <mergeCell ref="B64:B65"/>
    <mergeCell ref="C64:C65"/>
    <mergeCell ref="D64:D65"/>
    <mergeCell ref="E64:E65"/>
    <mergeCell ref="F64:F65"/>
    <mergeCell ref="A62:A63"/>
    <mergeCell ref="B62:B63"/>
    <mergeCell ref="C62:C63"/>
    <mergeCell ref="D62:D63"/>
    <mergeCell ref="E62:E63"/>
    <mergeCell ref="F62:F63"/>
    <mergeCell ref="N58:N59"/>
    <mergeCell ref="O58:O59"/>
    <mergeCell ref="P58:P59"/>
    <mergeCell ref="Q58:Q59"/>
    <mergeCell ref="C60:G60"/>
    <mergeCell ref="C61:Q61"/>
    <mergeCell ref="A58:A59"/>
    <mergeCell ref="B58:B59"/>
    <mergeCell ref="C58:C59"/>
    <mergeCell ref="D58:D59"/>
    <mergeCell ref="E58:E59"/>
    <mergeCell ref="F58:F59"/>
    <mergeCell ref="N54:N55"/>
    <mergeCell ref="A56:A57"/>
    <mergeCell ref="B56:B57"/>
    <mergeCell ref="C56:C57"/>
    <mergeCell ref="D56:D57"/>
    <mergeCell ref="E56:E57"/>
    <mergeCell ref="F56:F57"/>
    <mergeCell ref="A54:A55"/>
    <mergeCell ref="B54:B55"/>
    <mergeCell ref="C54:C55"/>
    <mergeCell ref="D54:D55"/>
    <mergeCell ref="E54:E55"/>
    <mergeCell ref="F54:F55"/>
    <mergeCell ref="C50:G50"/>
    <mergeCell ref="C51:Q51"/>
    <mergeCell ref="A52:A53"/>
    <mergeCell ref="B52:B53"/>
    <mergeCell ref="C52:C53"/>
    <mergeCell ref="D52:D53"/>
    <mergeCell ref="E52:E53"/>
    <mergeCell ref="F52:F53"/>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42:N43"/>
    <mergeCell ref="A44:A45"/>
    <mergeCell ref="B44:B45"/>
    <mergeCell ref="C44:C45"/>
    <mergeCell ref="D44:D45"/>
    <mergeCell ref="E44:E45"/>
    <mergeCell ref="F44:F45"/>
    <mergeCell ref="N44:N45"/>
    <mergeCell ref="F40:F41"/>
    <mergeCell ref="A42:A43"/>
    <mergeCell ref="B42:B43"/>
    <mergeCell ref="C42:C43"/>
    <mergeCell ref="D42:D43"/>
    <mergeCell ref="E42:E43"/>
    <mergeCell ref="F42:F43"/>
    <mergeCell ref="F38:F39"/>
    <mergeCell ref="N38:N39"/>
    <mergeCell ref="O38:O39"/>
    <mergeCell ref="P38:P39"/>
    <mergeCell ref="Q38:Q39"/>
    <mergeCell ref="A40:A41"/>
    <mergeCell ref="B40:B41"/>
    <mergeCell ref="C40:C41"/>
    <mergeCell ref="D40:D41"/>
    <mergeCell ref="E40:E41"/>
    <mergeCell ref="N34:N35"/>
    <mergeCell ref="O34:O35"/>
    <mergeCell ref="P34:P35"/>
    <mergeCell ref="Q34:Q35"/>
    <mergeCell ref="C37:Q37"/>
    <mergeCell ref="A38:A39"/>
    <mergeCell ref="B38:B39"/>
    <mergeCell ref="C38:C39"/>
    <mergeCell ref="D38:D39"/>
    <mergeCell ref="E38:E39"/>
    <mergeCell ref="A34:A35"/>
    <mergeCell ref="B34:B35"/>
    <mergeCell ref="C34:C35"/>
    <mergeCell ref="D34:D35"/>
    <mergeCell ref="E34:E35"/>
    <mergeCell ref="F34:F35"/>
    <mergeCell ref="N30:N31"/>
    <mergeCell ref="O30:O31"/>
    <mergeCell ref="P30:P31"/>
    <mergeCell ref="Q30:Q31"/>
    <mergeCell ref="C32:C33"/>
    <mergeCell ref="D32:D33"/>
    <mergeCell ref="E32:E33"/>
    <mergeCell ref="F32:F33"/>
    <mergeCell ref="N32:N33"/>
    <mergeCell ref="N27:N28"/>
    <mergeCell ref="O27:O28"/>
    <mergeCell ref="P27:P28"/>
    <mergeCell ref="Q27:Q28"/>
    <mergeCell ref="A30:A31"/>
    <mergeCell ref="B30:B31"/>
    <mergeCell ref="C30:C31"/>
    <mergeCell ref="D30:D31"/>
    <mergeCell ref="E30:E31"/>
    <mergeCell ref="F30:F31"/>
    <mergeCell ref="N23:N25"/>
    <mergeCell ref="A26:A29"/>
    <mergeCell ref="B26:B29"/>
    <mergeCell ref="C26:C29"/>
    <mergeCell ref="D26:D29"/>
    <mergeCell ref="E26:E29"/>
    <mergeCell ref="F26:F29"/>
    <mergeCell ref="K26:K28"/>
    <mergeCell ref="L26:L28"/>
    <mergeCell ref="M26:M28"/>
    <mergeCell ref="A23:A25"/>
    <mergeCell ref="B23:B25"/>
    <mergeCell ref="C23:C25"/>
    <mergeCell ref="D23:D25"/>
    <mergeCell ref="E23:E25"/>
    <mergeCell ref="F23:F25"/>
    <mergeCell ref="C19:Q19"/>
    <mergeCell ref="A20:A22"/>
    <mergeCell ref="B20:B22"/>
    <mergeCell ref="C20:C22"/>
    <mergeCell ref="D20:D22"/>
    <mergeCell ref="E20:E22"/>
    <mergeCell ref="F20:F22"/>
    <mergeCell ref="N20:N22"/>
    <mergeCell ref="N14:N15"/>
    <mergeCell ref="C16:C17"/>
    <mergeCell ref="D16:D17"/>
    <mergeCell ref="E16:E17"/>
    <mergeCell ref="F16:F17"/>
    <mergeCell ref="C18:G18"/>
    <mergeCell ref="C12:C13"/>
    <mergeCell ref="D12:D13"/>
    <mergeCell ref="C14:C15"/>
    <mergeCell ref="D14:D15"/>
    <mergeCell ref="E14:E15"/>
    <mergeCell ref="F14:F15"/>
    <mergeCell ref="B7:Q7"/>
    <mergeCell ref="C8:Q8"/>
    <mergeCell ref="A9:A11"/>
    <mergeCell ref="B9:B11"/>
    <mergeCell ref="C9:C11"/>
    <mergeCell ref="D9:D11"/>
    <mergeCell ref="E9:E11"/>
    <mergeCell ref="F9:F11"/>
    <mergeCell ref="N9:N10"/>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15748031496062992" right="0.15748031496062992"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AM66"/>
  <sheetViews>
    <sheetView zoomScaleNormal="100" workbookViewId="0">
      <selection activeCell="D1" sqref="D1"/>
    </sheetView>
  </sheetViews>
  <sheetFormatPr defaultRowHeight="11.25"/>
  <cols>
    <col min="1" max="1" width="2.7109375" style="1" customWidth="1"/>
    <col min="2" max="3" width="2.5703125" style="1" customWidth="1"/>
    <col min="4" max="4" width="26.85546875" style="1" customWidth="1"/>
    <col min="5" max="5" width="7.85546875" style="2" customWidth="1"/>
    <col min="6" max="6" width="4.42578125" style="1" customWidth="1"/>
    <col min="7" max="7" width="5.7109375" style="3" customWidth="1"/>
    <col min="8" max="8" width="7.5703125" style="1" customWidth="1"/>
    <col min="9" max="9" width="5.28515625" style="1" customWidth="1"/>
    <col min="10" max="10" width="6.7109375" style="1" customWidth="1"/>
    <col min="11" max="11" width="7.140625" style="1" customWidth="1"/>
    <col min="12" max="12" width="7.85546875" style="1" customWidth="1"/>
    <col min="13" max="13" width="7.140625" style="1" customWidth="1"/>
    <col min="14" max="14" width="25.85546875" style="1" customWidth="1"/>
    <col min="15" max="15" width="4.140625" style="4" customWidth="1"/>
    <col min="16" max="16" width="3.7109375" style="1" customWidth="1"/>
    <col min="17" max="17" width="4.5703125" style="1" customWidth="1"/>
    <col min="18" max="16384" width="9.140625" style="5"/>
  </cols>
  <sheetData>
    <row r="1" spans="1:23" ht="77.25" customHeight="1">
      <c r="L1" s="869" t="s">
        <v>318</v>
      </c>
      <c r="M1" s="870"/>
      <c r="N1" s="870"/>
      <c r="O1" s="870"/>
      <c r="P1" s="870"/>
      <c r="Q1" s="870"/>
    </row>
    <row r="2" spans="1:23" ht="14.25" customHeight="1">
      <c r="E2" s="871" t="s">
        <v>319</v>
      </c>
      <c r="F2" s="872"/>
      <c r="G2" s="873"/>
      <c r="H2" s="872"/>
      <c r="I2" s="872"/>
      <c r="J2" s="872"/>
      <c r="K2" s="872"/>
      <c r="L2" s="872"/>
      <c r="M2" s="872"/>
      <c r="N2" s="872"/>
      <c r="O2" s="5"/>
      <c r="P2" s="5"/>
      <c r="Q2" s="5"/>
    </row>
    <row r="3" spans="1:23" ht="16.5" customHeight="1" thickBot="1">
      <c r="A3" s="157"/>
      <c r="B3" s="158"/>
      <c r="C3" s="158"/>
      <c r="D3" s="454" t="s">
        <v>58</v>
      </c>
      <c r="E3" s="454"/>
      <c r="F3" s="454"/>
      <c r="G3" s="454"/>
      <c r="H3" s="454"/>
      <c r="I3" s="454"/>
      <c r="J3" s="454"/>
      <c r="K3" s="454"/>
      <c r="L3" s="454"/>
      <c r="M3" s="454"/>
      <c r="N3" s="454"/>
      <c r="O3" s="454"/>
      <c r="P3" s="454"/>
      <c r="Q3" s="454"/>
      <c r="R3" s="454"/>
      <c r="S3" s="454"/>
      <c r="T3" s="454"/>
      <c r="U3" s="454"/>
      <c r="V3" s="454"/>
      <c r="W3" s="454"/>
    </row>
    <row r="4" spans="1:23" ht="36.75" customHeight="1">
      <c r="A4" s="409" t="s">
        <v>0</v>
      </c>
      <c r="B4" s="412" t="s">
        <v>1</v>
      </c>
      <c r="C4" s="412" t="s">
        <v>2</v>
      </c>
      <c r="D4" s="415" t="s">
        <v>3</v>
      </c>
      <c r="E4" s="418" t="s">
        <v>4</v>
      </c>
      <c r="F4" s="380" t="s">
        <v>5</v>
      </c>
      <c r="G4" s="399" t="s">
        <v>6</v>
      </c>
      <c r="H4" s="334" t="s">
        <v>147</v>
      </c>
      <c r="I4" s="335"/>
      <c r="J4" s="335"/>
      <c r="K4" s="336"/>
      <c r="L4" s="396" t="s">
        <v>148</v>
      </c>
      <c r="M4" s="426" t="s">
        <v>149</v>
      </c>
      <c r="N4" s="429" t="s">
        <v>23</v>
      </c>
      <c r="O4" s="430"/>
      <c r="P4" s="430"/>
      <c r="Q4" s="431"/>
    </row>
    <row r="5" spans="1:23" ht="15" customHeight="1">
      <c r="A5" s="410"/>
      <c r="B5" s="413"/>
      <c r="C5" s="413"/>
      <c r="D5" s="416"/>
      <c r="E5" s="419"/>
      <c r="F5" s="381"/>
      <c r="G5" s="400"/>
      <c r="H5" s="402" t="s">
        <v>7</v>
      </c>
      <c r="I5" s="404" t="s">
        <v>8</v>
      </c>
      <c r="J5" s="404"/>
      <c r="K5" s="386" t="s">
        <v>9</v>
      </c>
      <c r="L5" s="397"/>
      <c r="M5" s="427"/>
      <c r="N5" s="392" t="s">
        <v>57</v>
      </c>
      <c r="O5" s="394" t="s">
        <v>10</v>
      </c>
      <c r="P5" s="394"/>
      <c r="Q5" s="395"/>
    </row>
    <row r="6" spans="1:23" ht="88.5" customHeight="1" thickBot="1">
      <c r="A6" s="411"/>
      <c r="B6" s="414"/>
      <c r="C6" s="414"/>
      <c r="D6" s="417"/>
      <c r="E6" s="420"/>
      <c r="F6" s="382"/>
      <c r="G6" s="401"/>
      <c r="H6" s="403"/>
      <c r="I6" s="241" t="s">
        <v>7</v>
      </c>
      <c r="J6" s="34" t="s">
        <v>11</v>
      </c>
      <c r="K6" s="387"/>
      <c r="L6" s="398"/>
      <c r="M6" s="428"/>
      <c r="N6" s="393"/>
      <c r="O6" s="7" t="s">
        <v>136</v>
      </c>
      <c r="P6" s="7" t="s">
        <v>142</v>
      </c>
      <c r="Q6" s="8" t="s">
        <v>145</v>
      </c>
    </row>
    <row r="7" spans="1:23" ht="14.25" customHeight="1" thickBot="1">
      <c r="A7" s="49" t="s">
        <v>12</v>
      </c>
      <c r="B7" s="388" t="s">
        <v>320</v>
      </c>
      <c r="C7" s="388"/>
      <c r="D7" s="388"/>
      <c r="E7" s="388"/>
      <c r="F7" s="388"/>
      <c r="G7" s="388"/>
      <c r="H7" s="388"/>
      <c r="I7" s="388"/>
      <c r="J7" s="388"/>
      <c r="K7" s="388"/>
      <c r="L7" s="388"/>
      <c r="M7" s="388"/>
      <c r="N7" s="388"/>
      <c r="O7" s="388"/>
      <c r="P7" s="388"/>
      <c r="Q7" s="389"/>
    </row>
    <row r="8" spans="1:23" ht="14.25" customHeight="1" thickBot="1">
      <c r="A8" s="50" t="s">
        <v>12</v>
      </c>
      <c r="B8" s="51" t="s">
        <v>12</v>
      </c>
      <c r="C8" s="390" t="s">
        <v>321</v>
      </c>
      <c r="D8" s="390"/>
      <c r="E8" s="390"/>
      <c r="F8" s="390"/>
      <c r="G8" s="390"/>
      <c r="H8" s="390"/>
      <c r="I8" s="390"/>
      <c r="J8" s="390"/>
      <c r="K8" s="390"/>
      <c r="L8" s="390"/>
      <c r="M8" s="390"/>
      <c r="N8" s="390"/>
      <c r="O8" s="390"/>
      <c r="P8" s="390"/>
      <c r="Q8" s="391"/>
    </row>
    <row r="9" spans="1:23" ht="21.75" customHeight="1">
      <c r="A9" s="360" t="s">
        <v>12</v>
      </c>
      <c r="B9" s="358" t="s">
        <v>12</v>
      </c>
      <c r="C9" s="285" t="s">
        <v>12</v>
      </c>
      <c r="D9" s="266" t="s">
        <v>322</v>
      </c>
      <c r="E9" s="263" t="s">
        <v>90</v>
      </c>
      <c r="F9" s="265" t="s">
        <v>323</v>
      </c>
      <c r="G9" s="99" t="s">
        <v>62</v>
      </c>
      <c r="H9" s="100">
        <v>0</v>
      </c>
      <c r="I9" s="59">
        <v>0</v>
      </c>
      <c r="J9" s="101"/>
      <c r="K9" s="102">
        <v>0</v>
      </c>
      <c r="L9" s="103">
        <v>0</v>
      </c>
      <c r="M9" s="61">
        <v>0</v>
      </c>
      <c r="N9" s="261" t="s">
        <v>324</v>
      </c>
      <c r="O9" s="874">
        <v>2</v>
      </c>
      <c r="P9" s="874" t="s">
        <v>83</v>
      </c>
      <c r="Q9" s="875">
        <v>2</v>
      </c>
    </row>
    <row r="10" spans="1:23" ht="13.5" customHeight="1">
      <c r="A10" s="362"/>
      <c r="B10" s="363"/>
      <c r="C10" s="364"/>
      <c r="D10" s="267"/>
      <c r="E10" s="269"/>
      <c r="F10" s="421"/>
      <c r="G10" s="121"/>
      <c r="H10" s="106"/>
      <c r="I10" s="107"/>
      <c r="J10" s="108"/>
      <c r="K10" s="109"/>
      <c r="L10" s="110"/>
      <c r="M10" s="111"/>
      <c r="N10" s="422"/>
      <c r="O10" s="876"/>
      <c r="P10" s="876"/>
      <c r="Q10" s="877"/>
      <c r="T10" s="702"/>
    </row>
    <row r="11" spans="1:23" ht="18.75" customHeight="1" thickBot="1">
      <c r="A11" s="361"/>
      <c r="B11" s="359"/>
      <c r="C11" s="286"/>
      <c r="D11" s="268"/>
      <c r="E11" s="264"/>
      <c r="F11" s="264"/>
      <c r="G11" s="114" t="s">
        <v>13</v>
      </c>
      <c r="H11" s="115">
        <v>0</v>
      </c>
      <c r="I11" s="116">
        <f>SUM(I9:I10)</f>
        <v>0</v>
      </c>
      <c r="J11" s="117"/>
      <c r="K11" s="118">
        <f>SUM(K9:K10)</f>
        <v>0</v>
      </c>
      <c r="L11" s="119">
        <f>L9</f>
        <v>0</v>
      </c>
      <c r="M11" s="122">
        <f>M9</f>
        <v>0</v>
      </c>
      <c r="N11" s="262"/>
      <c r="O11" s="878"/>
      <c r="P11" s="878"/>
      <c r="Q11" s="879"/>
      <c r="R11" s="575"/>
      <c r="T11" s="702"/>
    </row>
    <row r="12" spans="1:23" ht="15" customHeight="1">
      <c r="A12" s="360" t="s">
        <v>12</v>
      </c>
      <c r="B12" s="358" t="s">
        <v>12</v>
      </c>
      <c r="C12" s="285" t="s">
        <v>14</v>
      </c>
      <c r="D12" s="266" t="s">
        <v>325</v>
      </c>
      <c r="E12" s="263" t="s">
        <v>90</v>
      </c>
      <c r="F12" s="265" t="s">
        <v>323</v>
      </c>
      <c r="G12" s="99" t="s">
        <v>62</v>
      </c>
      <c r="H12" s="100">
        <v>1450</v>
      </c>
      <c r="I12" s="59"/>
      <c r="J12" s="101"/>
      <c r="K12" s="102"/>
      <c r="L12" s="103">
        <v>1500</v>
      </c>
      <c r="M12" s="61">
        <v>1500</v>
      </c>
      <c r="N12" s="880" t="s">
        <v>326</v>
      </c>
      <c r="O12" s="881">
        <v>200</v>
      </c>
      <c r="P12" s="881">
        <v>220</v>
      </c>
      <c r="Q12" s="882">
        <v>220</v>
      </c>
      <c r="R12" s="147"/>
      <c r="S12" s="145"/>
      <c r="T12" s="146"/>
      <c r="U12" s="145"/>
      <c r="V12" s="145"/>
      <c r="W12" s="145"/>
    </row>
    <row r="13" spans="1:23" ht="14.25" customHeight="1">
      <c r="A13" s="362"/>
      <c r="B13" s="363"/>
      <c r="C13" s="364"/>
      <c r="D13" s="267"/>
      <c r="E13" s="269"/>
      <c r="F13" s="421"/>
      <c r="G13" s="121"/>
      <c r="H13" s="106"/>
      <c r="I13" s="107"/>
      <c r="J13" s="108"/>
      <c r="K13" s="109"/>
      <c r="L13" s="110"/>
      <c r="M13" s="111"/>
      <c r="N13" s="883" t="s">
        <v>327</v>
      </c>
      <c r="O13" s="884">
        <v>180</v>
      </c>
      <c r="P13" s="884">
        <v>200</v>
      </c>
      <c r="Q13" s="885">
        <v>200</v>
      </c>
      <c r="R13" s="147"/>
      <c r="S13" s="145"/>
      <c r="T13" s="146"/>
      <c r="U13" s="145"/>
      <c r="V13" s="145"/>
      <c r="W13" s="145"/>
    </row>
    <row r="14" spans="1:23" ht="12" customHeight="1" thickBot="1">
      <c r="A14" s="361"/>
      <c r="B14" s="359"/>
      <c r="C14" s="286"/>
      <c r="D14" s="268"/>
      <c r="E14" s="264"/>
      <c r="F14" s="264"/>
      <c r="G14" s="114" t="s">
        <v>13</v>
      </c>
      <c r="H14" s="116">
        <f>SUM(H12:H13)</f>
        <v>1450</v>
      </c>
      <c r="I14" s="116">
        <f>SUM(I12:I13)</f>
        <v>0</v>
      </c>
      <c r="J14" s="117"/>
      <c r="K14" s="118">
        <f>SUM(K12:K13)</f>
        <v>0</v>
      </c>
      <c r="L14" s="119">
        <f>L12</f>
        <v>1500</v>
      </c>
      <c r="M14" s="122">
        <f>M12</f>
        <v>1500</v>
      </c>
      <c r="N14" s="886"/>
      <c r="O14" s="887"/>
      <c r="P14" s="887"/>
      <c r="Q14" s="888"/>
      <c r="R14" s="147"/>
      <c r="S14" s="145"/>
      <c r="T14" s="146"/>
      <c r="U14" s="145"/>
      <c r="V14" s="145"/>
      <c r="W14" s="145"/>
    </row>
    <row r="15" spans="1:23" ht="24.75" customHeight="1">
      <c r="A15" s="360" t="s">
        <v>12</v>
      </c>
      <c r="B15" s="358" t="s">
        <v>12</v>
      </c>
      <c r="C15" s="285" t="s">
        <v>59</v>
      </c>
      <c r="D15" s="266" t="s">
        <v>328</v>
      </c>
      <c r="E15" s="263" t="s">
        <v>90</v>
      </c>
      <c r="F15" s="265" t="s">
        <v>323</v>
      </c>
      <c r="G15" s="99" t="s">
        <v>62</v>
      </c>
      <c r="H15" s="100">
        <v>0</v>
      </c>
      <c r="I15" s="59">
        <v>0</v>
      </c>
      <c r="J15" s="101"/>
      <c r="K15" s="102">
        <v>0</v>
      </c>
      <c r="L15" s="103">
        <v>2000</v>
      </c>
      <c r="M15" s="61">
        <v>2000</v>
      </c>
      <c r="N15" s="880" t="s">
        <v>329</v>
      </c>
      <c r="O15" s="889">
        <v>0</v>
      </c>
      <c r="P15" s="40">
        <v>160</v>
      </c>
      <c r="Q15" s="890">
        <v>160</v>
      </c>
      <c r="R15" s="147"/>
      <c r="S15" s="145"/>
      <c r="T15" s="146"/>
      <c r="U15" s="145"/>
      <c r="V15" s="145"/>
      <c r="W15" s="145"/>
    </row>
    <row r="16" spans="1:23" ht="13.5" customHeight="1" thickBot="1">
      <c r="A16" s="361"/>
      <c r="B16" s="359"/>
      <c r="C16" s="286"/>
      <c r="D16" s="268"/>
      <c r="E16" s="264"/>
      <c r="F16" s="264"/>
      <c r="G16" s="114" t="s">
        <v>13</v>
      </c>
      <c r="H16" s="116">
        <f>SUM(H15:H15)</f>
        <v>0</v>
      </c>
      <c r="I16" s="116">
        <f>SUM(I15:I15)</f>
        <v>0</v>
      </c>
      <c r="J16" s="117"/>
      <c r="K16" s="118">
        <f>SUM(K15:K15)</f>
        <v>0</v>
      </c>
      <c r="L16" s="119">
        <f>L15</f>
        <v>2000</v>
      </c>
      <c r="M16" s="122">
        <f>M15</f>
        <v>2000</v>
      </c>
      <c r="N16" s="891"/>
      <c r="O16" s="892"/>
      <c r="P16" s="46"/>
      <c r="Q16" s="893"/>
      <c r="R16" s="147"/>
      <c r="S16" s="145"/>
      <c r="T16" s="146"/>
      <c r="U16" s="145"/>
      <c r="V16" s="145"/>
      <c r="W16" s="145"/>
    </row>
    <row r="17" spans="1:23" ht="16.5" customHeight="1">
      <c r="A17" s="360" t="s">
        <v>12</v>
      </c>
      <c r="B17" s="358" t="s">
        <v>12</v>
      </c>
      <c r="C17" s="285" t="s">
        <v>60</v>
      </c>
      <c r="D17" s="266" t="s">
        <v>330</v>
      </c>
      <c r="E17" s="263" t="s">
        <v>90</v>
      </c>
      <c r="F17" s="265" t="s">
        <v>280</v>
      </c>
      <c r="G17" s="99" t="s">
        <v>62</v>
      </c>
      <c r="H17" s="100">
        <v>0</v>
      </c>
      <c r="I17" s="59">
        <v>0</v>
      </c>
      <c r="J17" s="101"/>
      <c r="K17" s="102">
        <v>0</v>
      </c>
      <c r="L17" s="103">
        <v>1000</v>
      </c>
      <c r="M17" s="61">
        <v>1000</v>
      </c>
      <c r="N17" s="779" t="s">
        <v>331</v>
      </c>
      <c r="O17" s="874">
        <v>0</v>
      </c>
      <c r="P17" s="874">
        <v>1</v>
      </c>
      <c r="Q17" s="894">
        <v>1</v>
      </c>
      <c r="R17" s="147"/>
      <c r="S17" s="145"/>
      <c r="T17" s="146"/>
      <c r="U17" s="145"/>
      <c r="V17" s="145"/>
      <c r="W17" s="145"/>
    </row>
    <row r="18" spans="1:23" ht="12.75" customHeight="1">
      <c r="A18" s="362"/>
      <c r="B18" s="363"/>
      <c r="C18" s="364"/>
      <c r="D18" s="267"/>
      <c r="E18" s="269"/>
      <c r="F18" s="421"/>
      <c r="G18" s="121"/>
      <c r="H18" s="106"/>
      <c r="I18" s="107"/>
      <c r="J18" s="108"/>
      <c r="K18" s="109"/>
      <c r="L18" s="110"/>
      <c r="M18" s="111"/>
      <c r="N18" s="895"/>
      <c r="O18" s="876"/>
      <c r="P18" s="876"/>
      <c r="Q18" s="896"/>
      <c r="R18" s="147"/>
      <c r="S18" s="145"/>
      <c r="T18" s="146"/>
      <c r="U18" s="145"/>
      <c r="V18" s="145"/>
      <c r="W18" s="145"/>
    </row>
    <row r="19" spans="1:23" ht="12.75" customHeight="1" thickBot="1">
      <c r="A19" s="361"/>
      <c r="B19" s="359"/>
      <c r="C19" s="286"/>
      <c r="D19" s="268"/>
      <c r="E19" s="264"/>
      <c r="F19" s="264"/>
      <c r="G19" s="114" t="s">
        <v>13</v>
      </c>
      <c r="H19" s="115">
        <f>H17</f>
        <v>0</v>
      </c>
      <c r="I19" s="116">
        <f>SUM(I17:I18)</f>
        <v>0</v>
      </c>
      <c r="J19" s="117"/>
      <c r="K19" s="118">
        <f>SUM(K17:K18)</f>
        <v>0</v>
      </c>
      <c r="L19" s="119">
        <f>L17</f>
        <v>1000</v>
      </c>
      <c r="M19" s="122">
        <f>M17</f>
        <v>1000</v>
      </c>
      <c r="N19" s="783"/>
      <c r="O19" s="878"/>
      <c r="P19" s="878"/>
      <c r="Q19" s="897"/>
      <c r="R19" s="147"/>
      <c r="S19" s="145"/>
      <c r="T19" s="146"/>
      <c r="U19" s="145"/>
      <c r="V19" s="145"/>
      <c r="W19" s="145"/>
    </row>
    <row r="20" spans="1:23" ht="23.25" customHeight="1">
      <c r="A20" s="898" t="s">
        <v>12</v>
      </c>
      <c r="B20" s="899" t="s">
        <v>12</v>
      </c>
      <c r="C20" s="900" t="s">
        <v>64</v>
      </c>
      <c r="D20" s="266" t="s">
        <v>332</v>
      </c>
      <c r="E20" s="263" t="s">
        <v>90</v>
      </c>
      <c r="F20" s="265" t="s">
        <v>323</v>
      </c>
      <c r="G20" s="99" t="s">
        <v>62</v>
      </c>
      <c r="H20" s="100">
        <v>580</v>
      </c>
      <c r="I20" s="59"/>
      <c r="J20" s="101"/>
      <c r="K20" s="102"/>
      <c r="L20" s="103">
        <v>580</v>
      </c>
      <c r="M20" s="61">
        <v>580</v>
      </c>
      <c r="N20" s="779" t="s">
        <v>333</v>
      </c>
      <c r="O20" s="874">
        <v>1</v>
      </c>
      <c r="P20" s="874" t="s">
        <v>140</v>
      </c>
      <c r="Q20" s="894">
        <v>1</v>
      </c>
      <c r="R20" s="147"/>
      <c r="S20" s="145"/>
      <c r="T20" s="146"/>
      <c r="U20" s="145"/>
      <c r="V20" s="145"/>
      <c r="W20" s="145"/>
    </row>
    <row r="21" spans="1:23" ht="28.5" customHeight="1" thickBot="1">
      <c r="A21" s="901"/>
      <c r="B21" s="902"/>
      <c r="C21" s="903"/>
      <c r="D21" s="268"/>
      <c r="E21" s="264"/>
      <c r="F21" s="264"/>
      <c r="G21" s="114" t="s">
        <v>13</v>
      </c>
      <c r="H21" s="116">
        <f>SUM(H20:H20)</f>
        <v>580</v>
      </c>
      <c r="I21" s="116">
        <f>SUM(I20:I20)</f>
        <v>0</v>
      </c>
      <c r="J21" s="117"/>
      <c r="K21" s="118">
        <f>SUM(K20:K20)</f>
        <v>0</v>
      </c>
      <c r="L21" s="119">
        <f>L20</f>
        <v>580</v>
      </c>
      <c r="M21" s="122">
        <f>M20</f>
        <v>580</v>
      </c>
      <c r="N21" s="783"/>
      <c r="O21" s="878"/>
      <c r="P21" s="878"/>
      <c r="Q21" s="897"/>
      <c r="R21" s="147"/>
      <c r="S21" s="145"/>
      <c r="T21" s="146"/>
      <c r="U21" s="145"/>
      <c r="V21" s="145"/>
      <c r="W21" s="145"/>
    </row>
    <row r="22" spans="1:23" ht="13.5" customHeight="1">
      <c r="A22" s="360" t="s">
        <v>12</v>
      </c>
      <c r="B22" s="358" t="s">
        <v>12</v>
      </c>
      <c r="C22" s="285" t="s">
        <v>65</v>
      </c>
      <c r="D22" s="266" t="s">
        <v>334</v>
      </c>
      <c r="E22" s="263" t="s">
        <v>90</v>
      </c>
      <c r="F22" s="265" t="s">
        <v>323</v>
      </c>
      <c r="G22" s="99" t="s">
        <v>62</v>
      </c>
      <c r="H22" s="100">
        <v>5500</v>
      </c>
      <c r="I22" s="59"/>
      <c r="J22" s="101"/>
      <c r="K22" s="102"/>
      <c r="L22" s="103">
        <v>5500</v>
      </c>
      <c r="M22" s="61">
        <v>5500</v>
      </c>
      <c r="N22" s="261" t="s">
        <v>335</v>
      </c>
      <c r="O22" s="904">
        <v>25</v>
      </c>
      <c r="P22" s="905" t="s">
        <v>336</v>
      </c>
      <c r="Q22" s="875">
        <v>25</v>
      </c>
      <c r="R22" s="147"/>
      <c r="S22" s="145"/>
      <c r="T22" s="146"/>
      <c r="U22" s="145"/>
      <c r="V22" s="145"/>
      <c r="W22" s="145"/>
    </row>
    <row r="23" spans="1:23" ht="13.5" customHeight="1">
      <c r="A23" s="362"/>
      <c r="B23" s="363"/>
      <c r="C23" s="364"/>
      <c r="D23" s="267"/>
      <c r="E23" s="269"/>
      <c r="F23" s="421"/>
      <c r="G23" s="121"/>
      <c r="H23" s="106"/>
      <c r="I23" s="107"/>
      <c r="J23" s="108"/>
      <c r="K23" s="109"/>
      <c r="L23" s="110"/>
      <c r="M23" s="111"/>
      <c r="N23" s="422"/>
      <c r="O23" s="876"/>
      <c r="P23" s="876"/>
      <c r="Q23" s="877"/>
      <c r="R23" s="147"/>
      <c r="S23" s="145"/>
      <c r="T23" s="146"/>
      <c r="U23" s="145"/>
      <c r="V23" s="145"/>
      <c r="W23" s="145"/>
    </row>
    <row r="24" spans="1:23" ht="25.5" customHeight="1" thickBot="1">
      <c r="A24" s="361"/>
      <c r="B24" s="359"/>
      <c r="C24" s="286"/>
      <c r="D24" s="268"/>
      <c r="E24" s="264"/>
      <c r="F24" s="264"/>
      <c r="G24" s="114" t="s">
        <v>13</v>
      </c>
      <c r="H24" s="116">
        <f>SUM(H22:H23)</f>
        <v>5500</v>
      </c>
      <c r="I24" s="116">
        <f>SUM(I22:I23)</f>
        <v>0</v>
      </c>
      <c r="J24" s="117"/>
      <c r="K24" s="118">
        <f>SUM(K22:K23)</f>
        <v>0</v>
      </c>
      <c r="L24" s="119">
        <f>L22</f>
        <v>5500</v>
      </c>
      <c r="M24" s="122">
        <f>M22</f>
        <v>5500</v>
      </c>
      <c r="N24" s="262"/>
      <c r="O24" s="878"/>
      <c r="P24" s="878"/>
      <c r="Q24" s="879"/>
      <c r="R24" s="147"/>
      <c r="S24" s="145"/>
      <c r="T24" s="146"/>
      <c r="U24" s="145"/>
      <c r="V24" s="145"/>
      <c r="W24" s="145"/>
    </row>
    <row r="25" spans="1:23" ht="13.5" customHeight="1">
      <c r="A25" s="360" t="s">
        <v>12</v>
      </c>
      <c r="B25" s="358" t="s">
        <v>12</v>
      </c>
      <c r="C25" s="285" t="s">
        <v>66</v>
      </c>
      <c r="D25" s="266" t="s">
        <v>337</v>
      </c>
      <c r="E25" s="263" t="s">
        <v>90</v>
      </c>
      <c r="F25" s="265" t="s">
        <v>323</v>
      </c>
      <c r="G25" s="99" t="s">
        <v>62</v>
      </c>
      <c r="H25" s="100">
        <v>356035</v>
      </c>
      <c r="I25" s="59">
        <v>0</v>
      </c>
      <c r="J25" s="101"/>
      <c r="K25" s="102">
        <v>0</v>
      </c>
      <c r="L25" s="103">
        <v>0</v>
      </c>
      <c r="M25" s="61">
        <v>0</v>
      </c>
      <c r="N25" s="906"/>
      <c r="O25" s="907"/>
      <c r="P25" s="874"/>
      <c r="Q25" s="894"/>
      <c r="R25" s="147"/>
      <c r="S25" s="145"/>
      <c r="T25" s="146"/>
      <c r="U25" s="145"/>
      <c r="V25" s="145"/>
      <c r="W25" s="145"/>
    </row>
    <row r="26" spans="1:23" ht="28.5" customHeight="1" thickBot="1">
      <c r="A26" s="361"/>
      <c r="B26" s="359"/>
      <c r="C26" s="286"/>
      <c r="D26" s="268"/>
      <c r="E26" s="264"/>
      <c r="F26" s="264"/>
      <c r="G26" s="114" t="s">
        <v>13</v>
      </c>
      <c r="H26" s="116">
        <f>SUM(H25:H25)</f>
        <v>356035</v>
      </c>
      <c r="I26" s="116">
        <f>SUM(I25:I25)</f>
        <v>0</v>
      </c>
      <c r="J26" s="117"/>
      <c r="K26" s="118">
        <f>SUM(K25:K25)</f>
        <v>0</v>
      </c>
      <c r="L26" s="118">
        <f>SUM(L25:L25)</f>
        <v>0</v>
      </c>
      <c r="M26" s="118">
        <f>SUM(M25:M25)</f>
        <v>0</v>
      </c>
      <c r="N26" s="908"/>
      <c r="O26" s="909"/>
      <c r="P26" s="878"/>
      <c r="Q26" s="897"/>
      <c r="R26" s="147"/>
      <c r="S26" s="145"/>
      <c r="T26" s="146"/>
      <c r="U26" s="145"/>
      <c r="V26" s="145"/>
      <c r="W26" s="145"/>
    </row>
    <row r="27" spans="1:23" ht="13.5" customHeight="1">
      <c r="A27" s="360" t="s">
        <v>12</v>
      </c>
      <c r="B27" s="358" t="s">
        <v>12</v>
      </c>
      <c r="C27" s="285" t="s">
        <v>67</v>
      </c>
      <c r="D27" s="266" t="s">
        <v>338</v>
      </c>
      <c r="E27" s="263" t="s">
        <v>90</v>
      </c>
      <c r="F27" s="265" t="s">
        <v>323</v>
      </c>
      <c r="G27" s="99" t="s">
        <v>62</v>
      </c>
      <c r="H27" s="100">
        <v>0</v>
      </c>
      <c r="I27" s="59">
        <v>0</v>
      </c>
      <c r="J27" s="101"/>
      <c r="K27" s="102">
        <v>0</v>
      </c>
      <c r="L27" s="103">
        <v>2000</v>
      </c>
      <c r="M27" s="61">
        <v>2000</v>
      </c>
      <c r="N27" s="779" t="s">
        <v>339</v>
      </c>
      <c r="O27" s="874">
        <v>0</v>
      </c>
      <c r="P27" s="874">
        <v>2</v>
      </c>
      <c r="Q27" s="894">
        <v>2</v>
      </c>
      <c r="R27" s="147"/>
      <c r="S27" s="145"/>
      <c r="T27" s="146"/>
      <c r="U27" s="145"/>
      <c r="V27" s="145"/>
      <c r="W27" s="145"/>
    </row>
    <row r="28" spans="1:23" ht="21" customHeight="1" thickBot="1">
      <c r="A28" s="361"/>
      <c r="B28" s="359"/>
      <c r="C28" s="286"/>
      <c r="D28" s="268"/>
      <c r="E28" s="264"/>
      <c r="F28" s="264"/>
      <c r="G28" s="114" t="s">
        <v>13</v>
      </c>
      <c r="H28" s="116">
        <f>SUM(H27:H27)</f>
        <v>0</v>
      </c>
      <c r="I28" s="116">
        <f>SUM(I27:I27)</f>
        <v>0</v>
      </c>
      <c r="J28" s="117"/>
      <c r="K28" s="118">
        <f>SUM(K27:K27)</f>
        <v>0</v>
      </c>
      <c r="L28" s="118">
        <f>SUM(L27:L27)</f>
        <v>2000</v>
      </c>
      <c r="M28" s="118">
        <f>SUM(M27:M27)</f>
        <v>2000</v>
      </c>
      <c r="N28" s="783"/>
      <c r="O28" s="878"/>
      <c r="P28" s="878"/>
      <c r="Q28" s="897"/>
      <c r="R28" s="910"/>
      <c r="S28" s="145"/>
      <c r="T28" s="146"/>
      <c r="U28" s="145"/>
      <c r="V28" s="145"/>
      <c r="W28" s="145"/>
    </row>
    <row r="29" spans="1:23" ht="20.25" customHeight="1" thickBot="1">
      <c r="A29" s="50" t="s">
        <v>12</v>
      </c>
      <c r="B29" s="97"/>
      <c r="C29" s="289" t="s">
        <v>15</v>
      </c>
      <c r="D29" s="290"/>
      <c r="E29" s="290"/>
      <c r="F29" s="290"/>
      <c r="G29" s="292"/>
      <c r="H29" s="206">
        <f>H28+H24+H21+H19+H16+H14+H11+H26</f>
        <v>363565</v>
      </c>
      <c r="I29" s="206">
        <f t="shared" ref="I29:K29" si="0">I28+I24+I21+I19+I16+I14+I11</f>
        <v>0</v>
      </c>
      <c r="J29" s="206">
        <f t="shared" si="0"/>
        <v>0</v>
      </c>
      <c r="K29" s="206">
        <f t="shared" si="0"/>
        <v>0</v>
      </c>
      <c r="L29" s="206">
        <f>L28+L24+L21+L19+L16+L14+L11+L26</f>
        <v>12580</v>
      </c>
      <c r="M29" s="206">
        <f>M28+M24+M21+M19+M16+M14+M11+M26</f>
        <v>12580</v>
      </c>
      <c r="N29" s="731"/>
      <c r="O29" s="76"/>
      <c r="P29" s="76"/>
      <c r="Q29" s="77"/>
      <c r="R29" s="145"/>
      <c r="S29" s="145"/>
      <c r="T29" s="145"/>
      <c r="U29" s="145"/>
      <c r="V29" s="145"/>
      <c r="W29" s="145"/>
    </row>
    <row r="30" spans="1:23" ht="15" customHeight="1" thickBot="1">
      <c r="A30" s="49" t="s">
        <v>14</v>
      </c>
      <c r="B30" s="388" t="s">
        <v>340</v>
      </c>
      <c r="C30" s="388"/>
      <c r="D30" s="388"/>
      <c r="E30" s="388"/>
      <c r="F30" s="388"/>
      <c r="G30" s="388"/>
      <c r="H30" s="388"/>
      <c r="I30" s="388"/>
      <c r="J30" s="388"/>
      <c r="K30" s="388"/>
      <c r="L30" s="388"/>
      <c r="M30" s="388"/>
      <c r="N30" s="388"/>
      <c r="O30" s="388"/>
      <c r="P30" s="388"/>
      <c r="Q30" s="389"/>
      <c r="R30" s="145"/>
      <c r="S30" s="145"/>
      <c r="T30" s="145"/>
      <c r="U30" s="145"/>
      <c r="V30" s="145"/>
      <c r="W30" s="145"/>
    </row>
    <row r="31" spans="1:23" ht="25.5" customHeight="1" thickBot="1">
      <c r="A31" s="50" t="s">
        <v>14</v>
      </c>
      <c r="B31" s="51" t="s">
        <v>12</v>
      </c>
      <c r="C31" s="369" t="s">
        <v>341</v>
      </c>
      <c r="D31" s="370"/>
      <c r="E31" s="371"/>
      <c r="F31" s="371"/>
      <c r="G31" s="370"/>
      <c r="H31" s="370"/>
      <c r="I31" s="370"/>
      <c r="J31" s="370"/>
      <c r="K31" s="370"/>
      <c r="L31" s="370"/>
      <c r="M31" s="370"/>
      <c r="N31" s="370"/>
      <c r="O31" s="370"/>
      <c r="P31" s="370"/>
      <c r="Q31" s="372"/>
      <c r="R31" s="145"/>
      <c r="S31" s="145"/>
      <c r="T31" s="145"/>
      <c r="U31" s="145"/>
      <c r="V31" s="145"/>
      <c r="W31" s="145"/>
    </row>
    <row r="32" spans="1:23" ht="14.25" customHeight="1">
      <c r="A32" s="360" t="s">
        <v>14</v>
      </c>
      <c r="B32" s="358" t="s">
        <v>12</v>
      </c>
      <c r="C32" s="285" t="s">
        <v>12</v>
      </c>
      <c r="D32" s="266" t="s">
        <v>342</v>
      </c>
      <c r="E32" s="263" t="s">
        <v>90</v>
      </c>
      <c r="F32" s="265" t="s">
        <v>63</v>
      </c>
      <c r="G32" s="99" t="s">
        <v>161</v>
      </c>
      <c r="H32" s="100">
        <v>202411</v>
      </c>
      <c r="I32" s="59">
        <v>0</v>
      </c>
      <c r="J32" s="101"/>
      <c r="K32" s="100">
        <v>0</v>
      </c>
      <c r="L32" s="103">
        <v>0</v>
      </c>
      <c r="M32" s="61">
        <v>0</v>
      </c>
      <c r="N32" s="779" t="s">
        <v>343</v>
      </c>
      <c r="O32" s="904" t="s">
        <v>105</v>
      </c>
      <c r="P32" s="905"/>
      <c r="Q32" s="911"/>
      <c r="R32" s="145"/>
      <c r="S32" s="145"/>
      <c r="T32" s="146"/>
      <c r="U32" s="145"/>
      <c r="V32" s="145"/>
      <c r="W32" s="145"/>
    </row>
    <row r="33" spans="1:39" ht="14.25" customHeight="1">
      <c r="A33" s="362"/>
      <c r="B33" s="363"/>
      <c r="C33" s="364"/>
      <c r="D33" s="267"/>
      <c r="E33" s="447"/>
      <c r="F33" s="695"/>
      <c r="G33" s="754" t="s">
        <v>212</v>
      </c>
      <c r="H33" s="912">
        <v>27086</v>
      </c>
      <c r="I33" s="497"/>
      <c r="J33" s="913"/>
      <c r="K33" s="189">
        <v>0</v>
      </c>
      <c r="L33" s="500"/>
      <c r="M33" s="189"/>
      <c r="N33" s="895"/>
      <c r="O33" s="914"/>
      <c r="P33" s="915"/>
      <c r="Q33" s="916"/>
      <c r="R33" s="145"/>
      <c r="S33" s="145"/>
      <c r="T33" s="146"/>
      <c r="U33" s="145"/>
      <c r="V33" s="145"/>
      <c r="W33" s="145"/>
    </row>
    <row r="34" spans="1:39" ht="14.25" customHeight="1">
      <c r="A34" s="362"/>
      <c r="B34" s="363"/>
      <c r="C34" s="364"/>
      <c r="D34" s="267"/>
      <c r="E34" s="447"/>
      <c r="F34" s="695"/>
      <c r="G34" s="495" t="s">
        <v>62</v>
      </c>
      <c r="H34" s="917">
        <v>16786</v>
      </c>
      <c r="I34" s="497"/>
      <c r="J34" s="653">
        <v>12816</v>
      </c>
      <c r="K34" s="501"/>
      <c r="L34" s="500"/>
      <c r="M34" s="501"/>
      <c r="N34" s="895"/>
      <c r="O34" s="914"/>
      <c r="P34" s="915"/>
      <c r="Q34" s="916"/>
      <c r="R34" s="145"/>
      <c r="S34" s="145"/>
      <c r="T34" s="146"/>
      <c r="U34" s="145"/>
      <c r="V34" s="145"/>
      <c r="W34" s="145"/>
    </row>
    <row r="35" spans="1:39" ht="14.25" customHeight="1">
      <c r="A35" s="362"/>
      <c r="B35" s="363"/>
      <c r="C35" s="364"/>
      <c r="D35" s="267"/>
      <c r="E35" s="447"/>
      <c r="F35" s="695"/>
      <c r="G35" s="121" t="s">
        <v>62</v>
      </c>
      <c r="H35" s="918">
        <v>1744</v>
      </c>
      <c r="I35" s="187"/>
      <c r="J35" s="659"/>
      <c r="K35" s="111"/>
      <c r="L35" s="919"/>
      <c r="M35" s="111"/>
      <c r="N35" s="895"/>
      <c r="O35" s="914"/>
      <c r="P35" s="915"/>
      <c r="Q35" s="916"/>
      <c r="R35" s="145"/>
      <c r="S35" s="145"/>
      <c r="T35" s="146"/>
      <c r="U35" s="145"/>
      <c r="V35" s="145"/>
      <c r="W35" s="145"/>
    </row>
    <row r="36" spans="1:39" ht="27" customHeight="1" thickBot="1">
      <c r="A36" s="361"/>
      <c r="B36" s="359"/>
      <c r="C36" s="286"/>
      <c r="D36" s="268"/>
      <c r="E36" s="264"/>
      <c r="F36" s="264"/>
      <c r="G36" s="114" t="s">
        <v>13</v>
      </c>
      <c r="H36" s="771">
        <f>H32+H33+H34+H35</f>
        <v>248027</v>
      </c>
      <c r="I36" s="771">
        <f t="shared" ref="I36:M36" si="1">I32+I33+I34+I35</f>
        <v>0</v>
      </c>
      <c r="J36" s="771">
        <f t="shared" si="1"/>
        <v>12816</v>
      </c>
      <c r="K36" s="771">
        <f t="shared" si="1"/>
        <v>0</v>
      </c>
      <c r="L36" s="771">
        <f t="shared" si="1"/>
        <v>0</v>
      </c>
      <c r="M36" s="771">
        <f t="shared" si="1"/>
        <v>0</v>
      </c>
      <c r="N36" s="783"/>
      <c r="O36" s="878" t="s">
        <v>105</v>
      </c>
      <c r="P36" s="878"/>
      <c r="Q36" s="920"/>
      <c r="R36" s="145"/>
      <c r="S36" s="145"/>
      <c r="T36" s="146"/>
      <c r="U36" s="145"/>
      <c r="V36" s="145"/>
      <c r="W36" s="145"/>
    </row>
    <row r="37" spans="1:39" ht="33" customHeight="1">
      <c r="A37" s="360" t="s">
        <v>14</v>
      </c>
      <c r="B37" s="358" t="s">
        <v>12</v>
      </c>
      <c r="C37" s="285" t="s">
        <v>65</v>
      </c>
      <c r="D37" s="266" t="s">
        <v>344</v>
      </c>
      <c r="E37" s="263" t="s">
        <v>90</v>
      </c>
      <c r="F37" s="921" t="s">
        <v>323</v>
      </c>
      <c r="G37" s="922" t="s">
        <v>91</v>
      </c>
      <c r="H37" s="923">
        <v>0</v>
      </c>
      <c r="I37" s="924"/>
      <c r="J37" s="925"/>
      <c r="K37" s="926"/>
      <c r="L37" s="927"/>
      <c r="M37" s="928"/>
      <c r="N37" s="929" t="s">
        <v>345</v>
      </c>
      <c r="O37" s="930"/>
      <c r="P37" s="930"/>
      <c r="Q37" s="931" t="s">
        <v>105</v>
      </c>
      <c r="R37" s="145"/>
      <c r="S37" s="145"/>
      <c r="T37" s="146"/>
      <c r="U37" s="145"/>
      <c r="V37" s="145"/>
      <c r="W37" s="145"/>
    </row>
    <row r="38" spans="1:39" ht="32.25" customHeight="1" thickBot="1">
      <c r="A38" s="361"/>
      <c r="B38" s="359"/>
      <c r="C38" s="286"/>
      <c r="D38" s="268"/>
      <c r="E38" s="660"/>
      <c r="F38" s="932"/>
      <c r="G38" s="933" t="s">
        <v>13</v>
      </c>
      <c r="H38" s="934">
        <f>SUM(H37:H37)</f>
        <v>0</v>
      </c>
      <c r="I38" s="934">
        <f>SUM(I37:I37)</f>
        <v>0</v>
      </c>
      <c r="J38" s="935"/>
      <c r="K38" s="936">
        <f>SUM(K37:K37)</f>
        <v>0</v>
      </c>
      <c r="L38" s="937">
        <f>L37</f>
        <v>0</v>
      </c>
      <c r="M38" s="938">
        <f>M37</f>
        <v>0</v>
      </c>
      <c r="N38" s="939" t="s">
        <v>346</v>
      </c>
      <c r="O38" s="172"/>
      <c r="P38" s="172"/>
      <c r="Q38" s="174" t="s">
        <v>105</v>
      </c>
      <c r="R38" s="145"/>
      <c r="S38" s="145"/>
      <c r="T38" s="146"/>
      <c r="U38" s="145"/>
      <c r="V38" s="145"/>
      <c r="W38" s="145"/>
    </row>
    <row r="39" spans="1:39" ht="17.25" customHeight="1" thickBot="1">
      <c r="A39" s="50" t="s">
        <v>14</v>
      </c>
      <c r="B39" s="940"/>
      <c r="C39" s="289" t="s">
        <v>15</v>
      </c>
      <c r="D39" s="290"/>
      <c r="E39" s="290"/>
      <c r="F39" s="290"/>
      <c r="G39" s="292"/>
      <c r="H39" s="206">
        <f>H36+H38</f>
        <v>248027</v>
      </c>
      <c r="I39" s="206">
        <f t="shared" ref="I39:M39" si="2">I36+I38</f>
        <v>0</v>
      </c>
      <c r="J39" s="206">
        <f t="shared" si="2"/>
        <v>12816</v>
      </c>
      <c r="K39" s="206">
        <f t="shared" si="2"/>
        <v>0</v>
      </c>
      <c r="L39" s="206">
        <f t="shared" si="2"/>
        <v>0</v>
      </c>
      <c r="M39" s="206">
        <f t="shared" si="2"/>
        <v>0</v>
      </c>
      <c r="N39" s="731"/>
      <c r="O39" s="76"/>
      <c r="P39" s="76"/>
      <c r="Q39" s="941"/>
      <c r="R39" s="145"/>
      <c r="S39" s="145"/>
      <c r="T39" s="146"/>
      <c r="U39" s="145"/>
      <c r="V39" s="145"/>
      <c r="W39" s="145"/>
    </row>
    <row r="40" spans="1:39" ht="15.75" customHeight="1" thickBot="1">
      <c r="A40" s="49" t="s">
        <v>59</v>
      </c>
      <c r="B40" s="388" t="s">
        <v>347</v>
      </c>
      <c r="C40" s="388"/>
      <c r="D40" s="388"/>
      <c r="E40" s="388"/>
      <c r="F40" s="388"/>
      <c r="G40" s="388"/>
      <c r="H40" s="388"/>
      <c r="I40" s="388"/>
      <c r="J40" s="388"/>
      <c r="K40" s="388"/>
      <c r="L40" s="388"/>
      <c r="M40" s="388"/>
      <c r="N40" s="388"/>
      <c r="O40" s="388"/>
      <c r="P40" s="388"/>
      <c r="Q40" s="389"/>
      <c r="R40" s="145"/>
      <c r="S40" s="145"/>
      <c r="T40" s="146"/>
      <c r="U40" s="145"/>
      <c r="V40" s="145"/>
      <c r="W40" s="145"/>
    </row>
    <row r="41" spans="1:39" ht="18.75" customHeight="1" thickBot="1">
      <c r="A41" s="50" t="s">
        <v>59</v>
      </c>
      <c r="B41" s="51" t="s">
        <v>12</v>
      </c>
      <c r="C41" s="369" t="s">
        <v>348</v>
      </c>
      <c r="D41" s="370"/>
      <c r="E41" s="370"/>
      <c r="F41" s="370"/>
      <c r="G41" s="370"/>
      <c r="H41" s="370"/>
      <c r="I41" s="370"/>
      <c r="J41" s="370"/>
      <c r="K41" s="370"/>
      <c r="L41" s="370"/>
      <c r="M41" s="370"/>
      <c r="N41" s="370"/>
      <c r="O41" s="370"/>
      <c r="P41" s="370"/>
      <c r="Q41" s="372"/>
      <c r="R41" s="145"/>
      <c r="S41" s="145"/>
      <c r="T41" s="146"/>
      <c r="U41" s="145"/>
      <c r="V41" s="145"/>
      <c r="W41" s="145"/>
    </row>
    <row r="42" spans="1:39" ht="24" customHeight="1">
      <c r="A42" s="687" t="s">
        <v>59</v>
      </c>
      <c r="B42" s="942" t="s">
        <v>12</v>
      </c>
      <c r="C42" s="943" t="s">
        <v>12</v>
      </c>
      <c r="D42" s="944" t="s">
        <v>349</v>
      </c>
      <c r="E42" s="366" t="s">
        <v>90</v>
      </c>
      <c r="F42" s="423" t="s">
        <v>350</v>
      </c>
      <c r="G42" s="99" t="s">
        <v>116</v>
      </c>
      <c r="H42" s="100">
        <v>157854</v>
      </c>
      <c r="I42" s="59"/>
      <c r="J42" s="101"/>
      <c r="K42" s="102"/>
      <c r="L42" s="103">
        <v>158000</v>
      </c>
      <c r="M42" s="945">
        <v>158000</v>
      </c>
      <c r="N42" s="946" t="s">
        <v>351</v>
      </c>
      <c r="O42" s="947">
        <v>78</v>
      </c>
      <c r="P42" s="593">
        <v>100</v>
      </c>
      <c r="Q42" s="594">
        <v>100</v>
      </c>
      <c r="R42" s="145"/>
      <c r="S42" s="145"/>
      <c r="T42" s="146"/>
      <c r="U42" s="145"/>
      <c r="V42" s="145"/>
      <c r="W42" s="145"/>
    </row>
    <row r="43" spans="1:39" ht="39.75" customHeight="1" thickBot="1">
      <c r="A43" s="694"/>
      <c r="B43" s="948"/>
      <c r="C43" s="949"/>
      <c r="D43" s="267"/>
      <c r="E43" s="695"/>
      <c r="F43" s="695"/>
      <c r="G43" s="121"/>
      <c r="H43" s="106"/>
      <c r="I43" s="107"/>
      <c r="J43" s="108"/>
      <c r="K43" s="109"/>
      <c r="L43" s="110"/>
      <c r="M43" s="918"/>
      <c r="N43" s="950" t="s">
        <v>352</v>
      </c>
      <c r="O43" s="951">
        <v>194</v>
      </c>
      <c r="P43" s="952">
        <v>190</v>
      </c>
      <c r="Q43" s="953">
        <v>190</v>
      </c>
      <c r="R43" s="145"/>
      <c r="S43" s="145"/>
      <c r="T43" s="146"/>
      <c r="U43" s="145"/>
      <c r="V43" s="145"/>
      <c r="W43" s="145"/>
    </row>
    <row r="44" spans="1:39" ht="26.25" customHeight="1">
      <c r="A44" s="694"/>
      <c r="B44" s="948"/>
      <c r="C44" s="949"/>
      <c r="D44" s="267"/>
      <c r="E44" s="695"/>
      <c r="F44" s="695"/>
      <c r="G44" s="954" t="s">
        <v>13</v>
      </c>
      <c r="H44" s="955">
        <f t="shared" ref="H44:M44" si="3">H42</f>
        <v>157854</v>
      </c>
      <c r="I44" s="955">
        <f t="shared" si="3"/>
        <v>0</v>
      </c>
      <c r="J44" s="955">
        <f t="shared" si="3"/>
        <v>0</v>
      </c>
      <c r="K44" s="955">
        <f t="shared" si="3"/>
        <v>0</v>
      </c>
      <c r="L44" s="955">
        <f t="shared" si="3"/>
        <v>158000</v>
      </c>
      <c r="M44" s="955">
        <f t="shared" si="3"/>
        <v>158000</v>
      </c>
      <c r="N44" s="956" t="s">
        <v>353</v>
      </c>
      <c r="O44" s="957">
        <v>120</v>
      </c>
      <c r="P44" s="593">
        <v>170</v>
      </c>
      <c r="Q44" s="594">
        <v>170</v>
      </c>
      <c r="R44" s="145"/>
      <c r="S44" s="145"/>
      <c r="T44" s="146"/>
      <c r="U44" s="145"/>
      <c r="V44" s="145"/>
      <c r="W44" s="145"/>
    </row>
    <row r="45" spans="1:39" ht="37.5" customHeight="1" thickBot="1">
      <c r="A45" s="958"/>
      <c r="B45" s="959"/>
      <c r="C45" s="960"/>
      <c r="D45" s="961"/>
      <c r="E45" s="962"/>
      <c r="F45" s="962"/>
      <c r="G45" s="963"/>
      <c r="H45" s="958"/>
      <c r="I45" s="958"/>
      <c r="J45" s="958"/>
      <c r="K45" s="958"/>
      <c r="L45" s="958"/>
      <c r="M45" s="958"/>
      <c r="N45" s="964" t="s">
        <v>354</v>
      </c>
      <c r="O45" s="965">
        <v>43</v>
      </c>
      <c r="P45" s="966">
        <v>100</v>
      </c>
      <c r="Q45" s="967">
        <v>70</v>
      </c>
      <c r="R45" s="145"/>
      <c r="S45" s="145"/>
      <c r="T45" s="146"/>
      <c r="U45" s="145"/>
      <c r="V45" s="145"/>
      <c r="W45" s="145"/>
    </row>
    <row r="46" spans="1:39" ht="14.25" customHeight="1" thickBot="1">
      <c r="A46" s="128" t="s">
        <v>60</v>
      </c>
      <c r="B46" s="97" t="s">
        <v>12</v>
      </c>
      <c r="C46" s="289" t="s">
        <v>15</v>
      </c>
      <c r="D46" s="290"/>
      <c r="E46" s="290"/>
      <c r="F46" s="290"/>
      <c r="G46" s="292"/>
      <c r="H46" s="127">
        <f>H44</f>
        <v>157854</v>
      </c>
      <c r="I46" s="127">
        <f>I44*1</f>
        <v>0</v>
      </c>
      <c r="J46" s="127">
        <f>J44*1</f>
        <v>0</v>
      </c>
      <c r="K46" s="127">
        <f>K44*1</f>
        <v>0</v>
      </c>
      <c r="L46" s="127">
        <f>L44*1</f>
        <v>158000</v>
      </c>
      <c r="M46" s="127">
        <f>M44*1</f>
        <v>158000</v>
      </c>
      <c r="N46" s="98"/>
      <c r="O46" s="129"/>
      <c r="P46" s="129"/>
      <c r="Q46" s="968"/>
      <c r="R46" s="145"/>
      <c r="S46" s="145"/>
      <c r="T46" s="145"/>
      <c r="U46" s="145"/>
      <c r="V46" s="145"/>
      <c r="W46" s="145"/>
    </row>
    <row r="47" spans="1:39" ht="14.25" customHeight="1" thickBot="1">
      <c r="A47" s="175" t="s">
        <v>12</v>
      </c>
      <c r="B47" s="969" t="s">
        <v>17</v>
      </c>
      <c r="C47" s="304"/>
      <c r="D47" s="304"/>
      <c r="E47" s="304"/>
      <c r="F47" s="304"/>
      <c r="G47" s="304"/>
      <c r="H47" s="970">
        <f>H46+H39+H29</f>
        <v>769446</v>
      </c>
      <c r="I47" s="970">
        <f t="shared" ref="I47:M47" si="4">I46+I39+I29</f>
        <v>0</v>
      </c>
      <c r="J47" s="970">
        <f t="shared" si="4"/>
        <v>12816</v>
      </c>
      <c r="K47" s="970">
        <f>K46+K39+K29</f>
        <v>0</v>
      </c>
      <c r="L47" s="970">
        <f t="shared" si="4"/>
        <v>170580</v>
      </c>
      <c r="M47" s="970">
        <f t="shared" si="4"/>
        <v>170580</v>
      </c>
      <c r="N47" s="971"/>
      <c r="O47" s="972"/>
      <c r="P47" s="972"/>
      <c r="Q47" s="973"/>
      <c r="R47" s="145"/>
      <c r="S47" s="145"/>
      <c r="T47" s="145"/>
      <c r="U47" s="145"/>
      <c r="V47" s="145"/>
      <c r="W47" s="145"/>
    </row>
    <row r="48" spans="1:39" s="26" customFormat="1" ht="14.25" customHeight="1" thickBot="1">
      <c r="A48" s="201"/>
      <c r="B48" s="202"/>
      <c r="C48" s="202"/>
      <c r="D48" s="202"/>
      <c r="E48" s="202"/>
      <c r="F48" s="347" t="s">
        <v>18</v>
      </c>
      <c r="G48" s="348"/>
      <c r="H48" s="348"/>
      <c r="I48" s="348"/>
      <c r="J48" s="348"/>
      <c r="K48" s="348"/>
      <c r="L48" s="348"/>
      <c r="M48" s="348"/>
      <c r="N48" s="868"/>
      <c r="O48" s="868"/>
      <c r="P48" s="868"/>
      <c r="Q48" s="868"/>
      <c r="R48" s="25"/>
      <c r="S48" s="25"/>
      <c r="T48" s="25"/>
      <c r="U48" s="25"/>
      <c r="V48" s="25"/>
      <c r="W48" s="25"/>
      <c r="X48" s="25"/>
      <c r="Y48" s="25"/>
      <c r="Z48" s="25"/>
      <c r="AA48" s="25"/>
      <c r="AB48" s="25"/>
      <c r="AC48" s="25"/>
      <c r="AD48" s="25"/>
      <c r="AE48" s="25"/>
      <c r="AF48" s="25"/>
      <c r="AG48" s="25"/>
      <c r="AH48" s="25"/>
      <c r="AI48" s="25"/>
      <c r="AJ48" s="25"/>
      <c r="AK48" s="25"/>
      <c r="AL48" s="25"/>
      <c r="AM48" s="25"/>
    </row>
    <row r="49" spans="2:23" ht="35.25" customHeight="1" thickBot="1">
      <c r="C49" s="301" t="s">
        <v>19</v>
      </c>
      <c r="D49" s="302"/>
      <c r="E49" s="302"/>
      <c r="F49" s="302"/>
      <c r="G49" s="303"/>
      <c r="H49" s="334" t="s">
        <v>146</v>
      </c>
      <c r="I49" s="335"/>
      <c r="J49" s="335"/>
      <c r="K49" s="336"/>
      <c r="L49" s="5"/>
      <c r="M49" s="5"/>
    </row>
    <row r="50" spans="2:23" ht="14.1" customHeight="1" thickBot="1">
      <c r="C50" s="295" t="s">
        <v>20</v>
      </c>
      <c r="D50" s="296"/>
      <c r="E50" s="296"/>
      <c r="F50" s="296"/>
      <c r="G50" s="297"/>
      <c r="H50" s="298">
        <f>H51+H52+H53+H54+H55</f>
        <v>742360</v>
      </c>
      <c r="I50" s="299"/>
      <c r="J50" s="299"/>
      <c r="K50" s="300"/>
      <c r="L50" s="5"/>
      <c r="M50" s="5"/>
    </row>
    <row r="51" spans="2:23" ht="14.1" customHeight="1">
      <c r="C51" s="349" t="s">
        <v>151</v>
      </c>
      <c r="D51" s="350"/>
      <c r="E51" s="350"/>
      <c r="F51" s="350"/>
      <c r="G51" s="351"/>
      <c r="H51" s="352">
        <v>382095</v>
      </c>
      <c r="I51" s="353"/>
      <c r="J51" s="353"/>
      <c r="K51" s="354"/>
      <c r="L51" s="5"/>
      <c r="M51" s="5"/>
    </row>
    <row r="52" spans="2:23" ht="23.25" customHeight="1">
      <c r="C52" s="342" t="s">
        <v>152</v>
      </c>
      <c r="D52" s="343"/>
      <c r="E52" s="343"/>
      <c r="F52" s="343"/>
      <c r="G52" s="344"/>
      <c r="H52" s="345"/>
      <c r="I52" s="293"/>
      <c r="J52" s="293"/>
      <c r="K52" s="294"/>
      <c r="L52" s="5"/>
      <c r="M52" s="5"/>
    </row>
    <row r="53" spans="2:23" ht="14.1" customHeight="1">
      <c r="C53" s="328" t="s">
        <v>196</v>
      </c>
      <c r="D53" s="329"/>
      <c r="E53" s="329"/>
      <c r="F53" s="329"/>
      <c r="G53" s="346"/>
      <c r="H53" s="345"/>
      <c r="I53" s="293"/>
      <c r="J53" s="293"/>
      <c r="K53" s="294"/>
      <c r="L53" s="5"/>
      <c r="M53" s="5"/>
    </row>
    <row r="54" spans="2:23" ht="14.1" customHeight="1">
      <c r="C54" s="328" t="s">
        <v>153</v>
      </c>
      <c r="D54" s="329"/>
      <c r="E54" s="329"/>
      <c r="F54" s="329"/>
      <c r="G54" s="346"/>
      <c r="H54" s="345">
        <v>157854</v>
      </c>
      <c r="I54" s="293"/>
      <c r="J54" s="293"/>
      <c r="K54" s="294"/>
      <c r="L54" s="5"/>
      <c r="M54" s="5"/>
    </row>
    <row r="55" spans="2:23" ht="12.75" customHeight="1" thickBot="1">
      <c r="C55" s="342" t="s">
        <v>154</v>
      </c>
      <c r="D55" s="343"/>
      <c r="E55" s="343"/>
      <c r="F55" s="343"/>
      <c r="G55" s="344"/>
      <c r="H55" s="345">
        <v>202411</v>
      </c>
      <c r="I55" s="293"/>
      <c r="J55" s="293"/>
      <c r="K55" s="294"/>
      <c r="L55" s="5"/>
      <c r="M55" s="5"/>
    </row>
    <row r="56" spans="2:23" ht="14.1" customHeight="1" thickBot="1">
      <c r="C56" s="295" t="s">
        <v>21</v>
      </c>
      <c r="D56" s="296"/>
      <c r="E56" s="296"/>
      <c r="F56" s="296"/>
      <c r="G56" s="297"/>
      <c r="H56" s="298">
        <f>SUM(H57:K61)</f>
        <v>27086</v>
      </c>
      <c r="I56" s="299"/>
      <c r="J56" s="299"/>
      <c r="K56" s="300"/>
      <c r="L56" s="5"/>
      <c r="M56" s="5"/>
    </row>
    <row r="57" spans="2:23" ht="14.1" customHeight="1">
      <c r="C57" s="579" t="s">
        <v>155</v>
      </c>
      <c r="D57" s="580"/>
      <c r="E57" s="580"/>
      <c r="F57" s="580"/>
      <c r="G57" s="581"/>
      <c r="H57" s="582">
        <v>27086</v>
      </c>
      <c r="I57" s="340"/>
      <c r="J57" s="340"/>
      <c r="K57" s="341"/>
      <c r="L57" s="5"/>
      <c r="M57" s="5"/>
    </row>
    <row r="58" spans="2:23" ht="14.1" customHeight="1">
      <c r="C58" s="406" t="s">
        <v>156</v>
      </c>
      <c r="D58" s="407"/>
      <c r="E58" s="407"/>
      <c r="F58" s="407"/>
      <c r="G58" s="408"/>
      <c r="H58" s="293"/>
      <c r="I58" s="293"/>
      <c r="J58" s="293"/>
      <c r="K58" s="294"/>
      <c r="L58" s="5"/>
      <c r="M58" s="5"/>
    </row>
    <row r="59" spans="2:23" ht="14.1" customHeight="1">
      <c r="C59" s="337" t="s">
        <v>157</v>
      </c>
      <c r="D59" s="338"/>
      <c r="E59" s="338"/>
      <c r="F59" s="338"/>
      <c r="G59" s="339"/>
      <c r="H59" s="293">
        <v>0</v>
      </c>
      <c r="I59" s="293"/>
      <c r="J59" s="293"/>
      <c r="K59" s="294"/>
      <c r="L59" s="5"/>
      <c r="M59" s="5"/>
    </row>
    <row r="60" spans="2:23" ht="14.1" customHeight="1">
      <c r="C60" s="355" t="s">
        <v>158</v>
      </c>
      <c r="D60" s="356"/>
      <c r="E60" s="356"/>
      <c r="F60" s="356"/>
      <c r="G60" s="357"/>
      <c r="H60" s="293"/>
      <c r="I60" s="293"/>
      <c r="J60" s="293"/>
      <c r="K60" s="294"/>
      <c r="L60" s="5"/>
      <c r="M60" s="5"/>
    </row>
    <row r="61" spans="2:23" ht="14.1" customHeight="1" thickBot="1">
      <c r="C61" s="328" t="s">
        <v>159</v>
      </c>
      <c r="D61" s="329"/>
      <c r="E61" s="329"/>
      <c r="F61" s="329"/>
      <c r="G61" s="330"/>
      <c r="H61" s="293"/>
      <c r="I61" s="293"/>
      <c r="J61" s="293"/>
      <c r="K61" s="294"/>
    </row>
    <row r="62" spans="2:23" ht="12" customHeight="1" thickBot="1">
      <c r="C62" s="323" t="s">
        <v>22</v>
      </c>
      <c r="D62" s="324"/>
      <c r="E62" s="324"/>
      <c r="F62" s="324"/>
      <c r="G62" s="325"/>
      <c r="H62" s="326">
        <f>H56+H50</f>
        <v>769446</v>
      </c>
      <c r="I62" s="326"/>
      <c r="J62" s="326"/>
      <c r="K62" s="327"/>
    </row>
    <row r="64" spans="2:23">
      <c r="B64" s="144"/>
      <c r="C64" s="144"/>
      <c r="D64" s="144"/>
      <c r="E64" s="974"/>
      <c r="F64" s="144"/>
      <c r="G64" s="975"/>
      <c r="H64" s="144"/>
      <c r="I64" s="144"/>
      <c r="J64" s="144"/>
      <c r="K64" s="144"/>
      <c r="L64" s="144"/>
      <c r="M64" s="144"/>
      <c r="N64" s="144"/>
      <c r="O64" s="156"/>
      <c r="P64" s="144"/>
      <c r="Q64" s="144"/>
      <c r="R64" s="145"/>
      <c r="S64" s="145"/>
      <c r="T64" s="145"/>
      <c r="U64" s="145"/>
      <c r="V64" s="145"/>
      <c r="W64" s="145"/>
    </row>
    <row r="65" spans="2:23">
      <c r="B65" s="144"/>
      <c r="C65" s="144"/>
      <c r="D65" s="144"/>
      <c r="E65" s="974"/>
      <c r="F65" s="144"/>
      <c r="G65" s="975"/>
      <c r="H65" s="144"/>
      <c r="I65" s="144"/>
      <c r="J65" s="144"/>
      <c r="K65" s="144"/>
      <c r="L65" s="144"/>
      <c r="M65" s="144"/>
      <c r="N65" s="144"/>
      <c r="O65" s="156"/>
      <c r="P65" s="144"/>
      <c r="Q65" s="144"/>
      <c r="R65" s="145"/>
      <c r="S65" s="145"/>
      <c r="T65" s="145"/>
      <c r="U65" s="145"/>
      <c r="V65" s="145"/>
      <c r="W65" s="145"/>
    </row>
    <row r="66" spans="2:23">
      <c r="D66" s="976"/>
      <c r="E66" s="977"/>
      <c r="F66" s="976"/>
      <c r="G66" s="978"/>
      <c r="H66" s="976"/>
      <c r="I66" s="976"/>
      <c r="J66" s="976"/>
      <c r="K66" s="976"/>
    </row>
  </sheetData>
  <mergeCells count="136">
    <mergeCell ref="C62:G62"/>
    <mergeCell ref="H62:K62"/>
    <mergeCell ref="C59:G59"/>
    <mergeCell ref="H59:K59"/>
    <mergeCell ref="C60:G60"/>
    <mergeCell ref="H60:K60"/>
    <mergeCell ref="C61:G61"/>
    <mergeCell ref="H61:K61"/>
    <mergeCell ref="C56:G56"/>
    <mergeCell ref="H56:K56"/>
    <mergeCell ref="C57:G57"/>
    <mergeCell ref="H57:K57"/>
    <mergeCell ref="C58:G58"/>
    <mergeCell ref="H58:K58"/>
    <mergeCell ref="C53:G53"/>
    <mergeCell ref="H53:K53"/>
    <mergeCell ref="C54:G54"/>
    <mergeCell ref="H54:K54"/>
    <mergeCell ref="C55:G55"/>
    <mergeCell ref="H55:K55"/>
    <mergeCell ref="C50:G50"/>
    <mergeCell ref="H50:K50"/>
    <mergeCell ref="C51:G51"/>
    <mergeCell ref="H51:K51"/>
    <mergeCell ref="C52:G52"/>
    <mergeCell ref="H52:K52"/>
    <mergeCell ref="C46:G46"/>
    <mergeCell ref="B47:G47"/>
    <mergeCell ref="N47:Q47"/>
    <mergeCell ref="F48:M48"/>
    <mergeCell ref="C49:G49"/>
    <mergeCell ref="H49:K49"/>
    <mergeCell ref="H44:H45"/>
    <mergeCell ref="I44:I45"/>
    <mergeCell ref="J44:J45"/>
    <mergeCell ref="K44:K45"/>
    <mergeCell ref="L44:L45"/>
    <mergeCell ref="M44:M45"/>
    <mergeCell ref="C39:G39"/>
    <mergeCell ref="B40:Q40"/>
    <mergeCell ref="C41:Q41"/>
    <mergeCell ref="A42:A45"/>
    <mergeCell ref="B42:B45"/>
    <mergeCell ref="C42:C45"/>
    <mergeCell ref="D42:D45"/>
    <mergeCell ref="E42:E45"/>
    <mergeCell ref="F42:F45"/>
    <mergeCell ref="G44:G45"/>
    <mergeCell ref="N32:N36"/>
    <mergeCell ref="A37:A38"/>
    <mergeCell ref="B37:B38"/>
    <mergeCell ref="C37:C38"/>
    <mergeCell ref="D37:D38"/>
    <mergeCell ref="E37:E38"/>
    <mergeCell ref="F37:F38"/>
    <mergeCell ref="N27:N28"/>
    <mergeCell ref="C29:G29"/>
    <mergeCell ref="B30:Q30"/>
    <mergeCell ref="C31:Q31"/>
    <mergeCell ref="A32:A36"/>
    <mergeCell ref="B32:B36"/>
    <mergeCell ref="C32:C36"/>
    <mergeCell ref="D32:D36"/>
    <mergeCell ref="E32:E36"/>
    <mergeCell ref="F32:F36"/>
    <mergeCell ref="A27:A28"/>
    <mergeCell ref="B27:B28"/>
    <mergeCell ref="C27:C28"/>
    <mergeCell ref="D27:D28"/>
    <mergeCell ref="E27:E28"/>
    <mergeCell ref="F27:F28"/>
    <mergeCell ref="F22:F24"/>
    <mergeCell ref="N22:N24"/>
    <mergeCell ref="A25:A26"/>
    <mergeCell ref="B25:B26"/>
    <mergeCell ref="C25:C26"/>
    <mergeCell ref="D25:D26"/>
    <mergeCell ref="E25:E26"/>
    <mergeCell ref="F25:F26"/>
    <mergeCell ref="N25:N26"/>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N13:N14"/>
    <mergeCell ref="A15:A16"/>
    <mergeCell ref="B15:B16"/>
    <mergeCell ref="C15:C16"/>
    <mergeCell ref="D15:D16"/>
    <mergeCell ref="E15:E16"/>
    <mergeCell ref="F15:F16"/>
    <mergeCell ref="A12:A14"/>
    <mergeCell ref="B12:B14"/>
    <mergeCell ref="C12:C14"/>
    <mergeCell ref="D12:D14"/>
    <mergeCell ref="E12:E14"/>
    <mergeCell ref="F12:F14"/>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AM62"/>
  <sheetViews>
    <sheetView workbookViewId="0">
      <selection activeCell="D1" sqref="D1"/>
    </sheetView>
  </sheetViews>
  <sheetFormatPr defaultRowHeight="11.25"/>
  <cols>
    <col min="1" max="1" width="2.7109375" style="1" customWidth="1"/>
    <col min="2" max="3" width="2.5703125" style="1" customWidth="1"/>
    <col min="4" max="4" width="28.28515625" style="1" customWidth="1"/>
    <col min="5" max="5" width="7.85546875" style="2" customWidth="1"/>
    <col min="6" max="6" width="4.42578125" style="1" customWidth="1"/>
    <col min="7" max="7" width="4.7109375" style="3" customWidth="1"/>
    <col min="8" max="8" width="7.42578125" style="1" customWidth="1"/>
    <col min="9" max="9" width="5.140625" style="1" customWidth="1"/>
    <col min="10" max="10" width="4" style="1" customWidth="1"/>
    <col min="11" max="11" width="6.140625" style="1" customWidth="1"/>
    <col min="12" max="12" width="7.85546875" style="1" customWidth="1"/>
    <col min="13" max="13" width="7.42578125" style="1" customWidth="1"/>
    <col min="14" max="14" width="22.85546875" style="1" customWidth="1"/>
    <col min="15" max="15" width="5.85546875" style="4" customWidth="1"/>
    <col min="16" max="16" width="6.42578125" style="1" customWidth="1"/>
    <col min="17" max="17" width="6" style="1" customWidth="1"/>
    <col min="18" max="16384" width="9.140625" style="5"/>
  </cols>
  <sheetData>
    <row r="1" spans="1:23" ht="76.5" customHeight="1">
      <c r="B1" s="979"/>
      <c r="C1" s="979"/>
      <c r="D1" s="979"/>
      <c r="E1" s="979"/>
      <c r="F1" s="979"/>
      <c r="G1" s="980"/>
      <c r="H1" s="979"/>
      <c r="I1" s="979"/>
      <c r="J1" s="979"/>
      <c r="K1" s="979"/>
      <c r="L1" s="450" t="s">
        <v>355</v>
      </c>
      <c r="M1" s="451"/>
      <c r="N1" s="451"/>
      <c r="O1" s="451"/>
      <c r="P1" s="451"/>
      <c r="Q1" s="451"/>
      <c r="R1" s="981"/>
      <c r="S1" s="981"/>
      <c r="T1" s="981"/>
      <c r="U1" s="981"/>
      <c r="V1" s="981"/>
      <c r="W1" s="981"/>
    </row>
    <row r="2" spans="1:23" ht="12.75" customHeight="1">
      <c r="B2" s="979"/>
      <c r="C2" s="979"/>
      <c r="D2" s="979"/>
      <c r="E2" s="982" t="s">
        <v>356</v>
      </c>
      <c r="F2" s="982"/>
      <c r="G2" s="983"/>
      <c r="H2" s="982"/>
      <c r="I2" s="982"/>
      <c r="J2" s="982"/>
      <c r="K2" s="982"/>
      <c r="L2" s="984"/>
      <c r="M2" s="985"/>
      <c r="N2" s="986"/>
      <c r="O2" s="986"/>
      <c r="P2" s="986"/>
      <c r="Q2" s="986"/>
      <c r="R2" s="981"/>
      <c r="S2" s="981"/>
      <c r="T2" s="981"/>
      <c r="U2" s="981"/>
      <c r="V2" s="981"/>
      <c r="W2" s="981"/>
    </row>
    <row r="3" spans="1:23" ht="15" customHeight="1" thickBot="1">
      <c r="A3" s="157"/>
      <c r="B3" s="987"/>
      <c r="C3" s="987"/>
      <c r="D3" s="988"/>
      <c r="E3" s="988"/>
      <c r="F3" s="988"/>
      <c r="G3" s="988"/>
      <c r="H3" s="988"/>
      <c r="I3" s="988"/>
      <c r="J3" s="988"/>
      <c r="K3" s="988"/>
      <c r="L3" s="988"/>
      <c r="M3" s="988"/>
      <c r="N3" s="988"/>
      <c r="O3" s="988"/>
      <c r="P3" s="988"/>
      <c r="Q3" s="988"/>
      <c r="R3" s="988"/>
      <c r="S3" s="988"/>
      <c r="T3" s="988"/>
      <c r="U3" s="988"/>
      <c r="V3" s="988"/>
      <c r="W3" s="988"/>
    </row>
    <row r="4" spans="1:23" ht="36.75" customHeight="1">
      <c r="A4" s="409" t="s">
        <v>0</v>
      </c>
      <c r="B4" s="989" t="s">
        <v>1</v>
      </c>
      <c r="C4" s="989" t="s">
        <v>2</v>
      </c>
      <c r="D4" s="990" t="s">
        <v>3</v>
      </c>
      <c r="E4" s="991" t="s">
        <v>4</v>
      </c>
      <c r="F4" s="992" t="s">
        <v>5</v>
      </c>
      <c r="G4" s="991" t="s">
        <v>6</v>
      </c>
      <c r="H4" s="993" t="s">
        <v>357</v>
      </c>
      <c r="I4" s="994"/>
      <c r="J4" s="994"/>
      <c r="K4" s="995"/>
      <c r="L4" s="996" t="s">
        <v>358</v>
      </c>
      <c r="M4" s="997" t="s">
        <v>359</v>
      </c>
      <c r="N4" s="998" t="s">
        <v>23</v>
      </c>
      <c r="O4" s="999"/>
      <c r="P4" s="999"/>
      <c r="Q4" s="1000"/>
      <c r="R4" s="981"/>
      <c r="S4" s="981"/>
      <c r="T4" s="981"/>
      <c r="U4" s="981"/>
      <c r="V4" s="981"/>
      <c r="W4" s="981"/>
    </row>
    <row r="5" spans="1:23" ht="15" customHeight="1">
      <c r="A5" s="410"/>
      <c r="B5" s="1001"/>
      <c r="C5" s="1001"/>
      <c r="D5" s="1002"/>
      <c r="E5" s="1003"/>
      <c r="F5" s="1004"/>
      <c r="G5" s="1003"/>
      <c r="H5" s="1005" t="s">
        <v>7</v>
      </c>
      <c r="I5" s="1006" t="s">
        <v>8</v>
      </c>
      <c r="J5" s="1006"/>
      <c r="K5" s="1007" t="s">
        <v>9</v>
      </c>
      <c r="L5" s="1008"/>
      <c r="M5" s="1009"/>
      <c r="N5" s="1010" t="s">
        <v>57</v>
      </c>
      <c r="O5" s="1011" t="s">
        <v>10</v>
      </c>
      <c r="P5" s="1011"/>
      <c r="Q5" s="1012"/>
      <c r="R5" s="981"/>
      <c r="S5" s="981"/>
      <c r="T5" s="981"/>
      <c r="U5" s="981"/>
      <c r="V5" s="981"/>
      <c r="W5" s="981"/>
    </row>
    <row r="6" spans="1:23" ht="94.5" customHeight="1" thickBot="1">
      <c r="A6" s="411"/>
      <c r="B6" s="1013"/>
      <c r="C6" s="1013"/>
      <c r="D6" s="1014"/>
      <c r="E6" s="1015"/>
      <c r="F6" s="1016"/>
      <c r="G6" s="1015"/>
      <c r="H6" s="1017"/>
      <c r="I6" s="1018" t="s">
        <v>7</v>
      </c>
      <c r="J6" s="1019" t="s">
        <v>11</v>
      </c>
      <c r="K6" s="1020"/>
      <c r="L6" s="1021"/>
      <c r="M6" s="1022"/>
      <c r="N6" s="1023"/>
      <c r="O6" s="1024" t="s">
        <v>136</v>
      </c>
      <c r="P6" s="1024" t="s">
        <v>142</v>
      </c>
      <c r="Q6" s="1025" t="s">
        <v>145</v>
      </c>
      <c r="R6" s="981"/>
      <c r="S6" s="981"/>
      <c r="T6" s="981"/>
      <c r="U6" s="981"/>
      <c r="V6" s="981"/>
      <c r="W6" s="981"/>
    </row>
    <row r="7" spans="1:23" ht="14.25" customHeight="1" thickBot="1">
      <c r="A7" s="49" t="s">
        <v>12</v>
      </c>
      <c r="B7" s="1026" t="s">
        <v>360</v>
      </c>
      <c r="C7" s="1026"/>
      <c r="D7" s="1026"/>
      <c r="E7" s="1026"/>
      <c r="F7" s="1026"/>
      <c r="G7" s="1026"/>
      <c r="H7" s="1026"/>
      <c r="I7" s="1026"/>
      <c r="J7" s="1026"/>
      <c r="K7" s="1026"/>
      <c r="L7" s="1026"/>
      <c r="M7" s="1026"/>
      <c r="N7" s="1026"/>
      <c r="O7" s="1026"/>
      <c r="P7" s="1026"/>
      <c r="Q7" s="1027"/>
      <c r="R7" s="981"/>
      <c r="S7" s="981"/>
      <c r="T7" s="981"/>
      <c r="U7" s="981"/>
      <c r="V7" s="981"/>
      <c r="W7" s="981"/>
    </row>
    <row r="8" spans="1:23" ht="14.25" customHeight="1" thickBot="1">
      <c r="A8" s="50" t="s">
        <v>12</v>
      </c>
      <c r="B8" s="1028" t="s">
        <v>12</v>
      </c>
      <c r="C8" s="1029" t="s">
        <v>361</v>
      </c>
      <c r="D8" s="1029"/>
      <c r="E8" s="1029"/>
      <c r="F8" s="1029"/>
      <c r="G8" s="1029"/>
      <c r="H8" s="1029"/>
      <c r="I8" s="1029"/>
      <c r="J8" s="1029"/>
      <c r="K8" s="1029"/>
      <c r="L8" s="1029"/>
      <c r="M8" s="1029"/>
      <c r="N8" s="1029"/>
      <c r="O8" s="1029"/>
      <c r="P8" s="1029"/>
      <c r="Q8" s="1030"/>
      <c r="R8" s="981"/>
      <c r="S8" s="981"/>
      <c r="T8" s="981"/>
      <c r="U8" s="981"/>
      <c r="V8" s="981"/>
      <c r="W8" s="981"/>
    </row>
    <row r="9" spans="1:23" ht="14.25" customHeight="1">
      <c r="A9" s="432" t="s">
        <v>12</v>
      </c>
      <c r="B9" s="1031" t="s">
        <v>12</v>
      </c>
      <c r="C9" s="1032" t="s">
        <v>12</v>
      </c>
      <c r="D9" s="1033" t="s">
        <v>362</v>
      </c>
      <c r="E9" s="1034" t="s">
        <v>90</v>
      </c>
      <c r="F9" s="1035" t="s">
        <v>323</v>
      </c>
      <c r="G9" s="1036" t="s">
        <v>363</v>
      </c>
      <c r="H9" s="1037">
        <v>20000</v>
      </c>
      <c r="I9" s="1038"/>
      <c r="J9" s="1038"/>
      <c r="K9" s="1039"/>
      <c r="L9" s="1040">
        <v>20000</v>
      </c>
      <c r="M9" s="1041">
        <v>20000</v>
      </c>
      <c r="N9" s="1042" t="s">
        <v>364</v>
      </c>
      <c r="O9" s="1043">
        <v>5</v>
      </c>
      <c r="P9" s="1043">
        <v>5</v>
      </c>
      <c r="Q9" s="1044">
        <v>5</v>
      </c>
      <c r="R9" s="1045"/>
      <c r="S9" s="1045"/>
      <c r="T9" s="1045"/>
      <c r="U9" s="1045"/>
      <c r="V9" s="1045"/>
      <c r="W9" s="1045"/>
    </row>
    <row r="10" spans="1:23" ht="14.25" customHeight="1">
      <c r="A10" s="433"/>
      <c r="B10" s="1046"/>
      <c r="C10" s="1047"/>
      <c r="D10" s="1048"/>
      <c r="E10" s="1049"/>
      <c r="F10" s="1050"/>
      <c r="G10" s="1051"/>
      <c r="H10" s="1052">
        <v>0</v>
      </c>
      <c r="I10" s="1053">
        <v>0</v>
      </c>
      <c r="J10" s="1053"/>
      <c r="K10" s="1054">
        <v>0</v>
      </c>
      <c r="L10" s="1055">
        <v>0</v>
      </c>
      <c r="M10" s="1056">
        <v>0</v>
      </c>
      <c r="N10" s="1057"/>
      <c r="O10" s="502"/>
      <c r="P10" s="502"/>
      <c r="Q10" s="1058"/>
      <c r="R10" s="1045"/>
      <c r="S10" s="1045"/>
      <c r="T10" s="1059"/>
      <c r="U10" s="1045"/>
      <c r="V10" s="1045"/>
      <c r="W10" s="1045"/>
    </row>
    <row r="11" spans="1:23" ht="21.75" customHeight="1" thickBot="1">
      <c r="A11" s="434"/>
      <c r="B11" s="1060"/>
      <c r="C11" s="1061"/>
      <c r="D11" s="1062"/>
      <c r="E11" s="1063"/>
      <c r="F11" s="1064"/>
      <c r="G11" s="1065" t="s">
        <v>13</v>
      </c>
      <c r="H11" s="1066">
        <f t="shared" ref="H11:M11" si="0">SUM(H9:H10)</f>
        <v>20000</v>
      </c>
      <c r="I11" s="1066">
        <f t="shared" si="0"/>
        <v>0</v>
      </c>
      <c r="J11" s="1066">
        <f t="shared" si="0"/>
        <v>0</v>
      </c>
      <c r="K11" s="1066">
        <f t="shared" si="0"/>
        <v>0</v>
      </c>
      <c r="L11" s="1066">
        <f t="shared" si="0"/>
        <v>20000</v>
      </c>
      <c r="M11" s="1066">
        <f t="shared" si="0"/>
        <v>20000</v>
      </c>
      <c r="N11" s="1067"/>
      <c r="O11" s="1068"/>
      <c r="P11" s="1068"/>
      <c r="Q11" s="1069"/>
      <c r="R11" s="1070"/>
      <c r="S11" s="1045"/>
      <c r="T11" s="1059"/>
      <c r="U11" s="1045"/>
      <c r="V11" s="1045"/>
      <c r="W11" s="1045"/>
    </row>
    <row r="12" spans="1:23" ht="18.75" customHeight="1" thickBot="1">
      <c r="A12" s="50" t="s">
        <v>12</v>
      </c>
      <c r="B12" s="1071" t="s">
        <v>12</v>
      </c>
      <c r="C12" s="1072" t="s">
        <v>15</v>
      </c>
      <c r="D12" s="1073"/>
      <c r="E12" s="1073"/>
      <c r="F12" s="1073"/>
      <c r="G12" s="1074"/>
      <c r="H12" s="1075">
        <f t="shared" ref="H12:M12" si="1">H11*1</f>
        <v>20000</v>
      </c>
      <c r="I12" s="1075">
        <f t="shared" si="1"/>
        <v>0</v>
      </c>
      <c r="J12" s="1075">
        <f t="shared" si="1"/>
        <v>0</v>
      </c>
      <c r="K12" s="1075">
        <f t="shared" si="1"/>
        <v>0</v>
      </c>
      <c r="L12" s="1075">
        <f t="shared" si="1"/>
        <v>20000</v>
      </c>
      <c r="M12" s="1075">
        <f t="shared" si="1"/>
        <v>20000</v>
      </c>
      <c r="N12" s="1076"/>
      <c r="O12" s="1077"/>
      <c r="P12" s="1077"/>
      <c r="Q12" s="1078"/>
      <c r="R12" s="1045"/>
      <c r="S12" s="1045"/>
      <c r="T12" s="1045"/>
      <c r="U12" s="1045"/>
      <c r="V12" s="1045"/>
      <c r="W12" s="1045"/>
    </row>
    <row r="13" spans="1:23" ht="22.5" customHeight="1" thickBot="1">
      <c r="A13" s="50" t="s">
        <v>12</v>
      </c>
      <c r="B13" s="1028" t="s">
        <v>14</v>
      </c>
      <c r="C13" s="1079" t="s">
        <v>365</v>
      </c>
      <c r="D13" s="1080"/>
      <c r="E13" s="1081"/>
      <c r="F13" s="1081"/>
      <c r="G13" s="1080"/>
      <c r="H13" s="1080"/>
      <c r="I13" s="1080"/>
      <c r="J13" s="1080"/>
      <c r="K13" s="1080"/>
      <c r="L13" s="1080"/>
      <c r="M13" s="1080"/>
      <c r="N13" s="1080"/>
      <c r="O13" s="1080"/>
      <c r="P13" s="1080"/>
      <c r="Q13" s="1082"/>
      <c r="R13" s="1045"/>
      <c r="S13" s="1045"/>
      <c r="T13" s="1045"/>
      <c r="U13" s="1045"/>
      <c r="V13" s="1045"/>
      <c r="W13" s="1045"/>
    </row>
    <row r="14" spans="1:23" ht="39.75" customHeight="1">
      <c r="A14" s="360" t="s">
        <v>12</v>
      </c>
      <c r="B14" s="1083" t="s">
        <v>14</v>
      </c>
      <c r="C14" s="1032" t="s">
        <v>12</v>
      </c>
      <c r="D14" s="1084" t="s">
        <v>366</v>
      </c>
      <c r="E14" s="1034" t="s">
        <v>90</v>
      </c>
      <c r="F14" s="1035" t="s">
        <v>323</v>
      </c>
      <c r="G14" s="1036" t="s">
        <v>363</v>
      </c>
      <c r="H14" s="1085">
        <v>57000</v>
      </c>
      <c r="I14" s="1086"/>
      <c r="J14" s="1087"/>
      <c r="K14" s="1088"/>
      <c r="L14" s="1089">
        <v>60000</v>
      </c>
      <c r="M14" s="1090">
        <v>60000</v>
      </c>
      <c r="N14" s="1091" t="s">
        <v>367</v>
      </c>
      <c r="O14" s="664">
        <v>4</v>
      </c>
      <c r="P14" s="664" t="s">
        <v>323</v>
      </c>
      <c r="Q14" s="665" t="s">
        <v>323</v>
      </c>
      <c r="R14" s="1045"/>
      <c r="S14" s="1045"/>
      <c r="T14" s="1045"/>
      <c r="U14" s="1045"/>
      <c r="V14" s="1045"/>
      <c r="W14" s="1045"/>
    </row>
    <row r="15" spans="1:23" ht="25.5" customHeight="1">
      <c r="A15" s="362"/>
      <c r="B15" s="1092"/>
      <c r="C15" s="1093"/>
      <c r="D15" s="1094"/>
      <c r="E15" s="1049"/>
      <c r="F15" s="1050"/>
      <c r="G15" s="1095"/>
      <c r="H15" s="1096"/>
      <c r="I15" s="1097"/>
      <c r="J15" s="1098"/>
      <c r="K15" s="1099"/>
      <c r="L15" s="1100"/>
      <c r="M15" s="1095"/>
      <c r="N15" s="1101" t="s">
        <v>368</v>
      </c>
      <c r="O15" s="502">
        <v>2</v>
      </c>
      <c r="P15" s="502">
        <v>2</v>
      </c>
      <c r="Q15" s="1058">
        <v>2</v>
      </c>
      <c r="R15" s="981"/>
      <c r="S15" s="1045"/>
      <c r="T15" s="1045"/>
      <c r="U15" s="1045"/>
      <c r="V15" s="1045"/>
      <c r="W15" s="1045"/>
    </row>
    <row r="16" spans="1:23" ht="15" customHeight="1" thickBot="1">
      <c r="A16" s="361"/>
      <c r="B16" s="1102"/>
      <c r="C16" s="1061"/>
      <c r="D16" s="1103"/>
      <c r="E16" s="1063"/>
      <c r="F16" s="1064"/>
      <c r="G16" s="1065" t="s">
        <v>13</v>
      </c>
      <c r="H16" s="1104">
        <f t="shared" ref="H16:M16" si="2">H14</f>
        <v>57000</v>
      </c>
      <c r="I16" s="1104">
        <f t="shared" si="2"/>
        <v>0</v>
      </c>
      <c r="J16" s="1104">
        <f t="shared" si="2"/>
        <v>0</v>
      </c>
      <c r="K16" s="1104">
        <f t="shared" si="2"/>
        <v>0</v>
      </c>
      <c r="L16" s="1104">
        <f t="shared" si="2"/>
        <v>60000</v>
      </c>
      <c r="M16" s="1104">
        <f t="shared" si="2"/>
        <v>60000</v>
      </c>
      <c r="N16" s="1105"/>
      <c r="O16" s="1106"/>
      <c r="P16" s="1106"/>
      <c r="Q16" s="1107"/>
      <c r="R16" s="981"/>
      <c r="S16" s="1045"/>
      <c r="T16" s="1045"/>
      <c r="U16" s="1045"/>
      <c r="V16" s="1045"/>
      <c r="W16" s="1045"/>
    </row>
    <row r="17" spans="1:23" ht="14.25" customHeight="1">
      <c r="A17" s="360" t="s">
        <v>12</v>
      </c>
      <c r="B17" s="1083" t="s">
        <v>14</v>
      </c>
      <c r="C17" s="1032" t="s">
        <v>14</v>
      </c>
      <c r="D17" s="1084" t="s">
        <v>369</v>
      </c>
      <c r="E17" s="1034" t="s">
        <v>90</v>
      </c>
      <c r="F17" s="1035" t="s">
        <v>323</v>
      </c>
      <c r="G17" s="1036" t="s">
        <v>363</v>
      </c>
      <c r="H17" s="1085">
        <v>8100</v>
      </c>
      <c r="I17" s="1086"/>
      <c r="J17" s="1087"/>
      <c r="K17" s="1088"/>
      <c r="L17" s="1108">
        <v>8100</v>
      </c>
      <c r="M17" s="1090">
        <v>8100</v>
      </c>
      <c r="N17" s="84"/>
      <c r="O17" s="84"/>
      <c r="P17" s="84"/>
      <c r="Q17" s="1109"/>
      <c r="R17" s="1045"/>
      <c r="S17" s="1045"/>
      <c r="T17" s="1045"/>
      <c r="U17" s="1045"/>
      <c r="V17" s="1045"/>
      <c r="W17" s="1045"/>
    </row>
    <row r="18" spans="1:23" ht="14.25" customHeight="1">
      <c r="A18" s="362"/>
      <c r="B18" s="1092"/>
      <c r="C18" s="1093"/>
      <c r="D18" s="1094"/>
      <c r="E18" s="1049"/>
      <c r="F18" s="1050"/>
      <c r="G18" s="1095"/>
      <c r="H18" s="1096"/>
      <c r="I18" s="1097"/>
      <c r="J18" s="1098"/>
      <c r="K18" s="1099"/>
      <c r="L18" s="1110"/>
      <c r="M18" s="1095"/>
      <c r="N18" s="502"/>
      <c r="O18" s="502"/>
      <c r="P18" s="502"/>
      <c r="Q18" s="1058"/>
      <c r="R18" s="1045"/>
      <c r="S18" s="1045"/>
      <c r="T18" s="1045"/>
      <c r="U18" s="1045"/>
      <c r="V18" s="1045"/>
      <c r="W18" s="1045"/>
    </row>
    <row r="19" spans="1:23" ht="35.25" customHeight="1" thickBot="1">
      <c r="A19" s="361"/>
      <c r="B19" s="1102"/>
      <c r="C19" s="1061"/>
      <c r="D19" s="1103"/>
      <c r="E19" s="1063"/>
      <c r="F19" s="1064"/>
      <c r="G19" s="1065" t="s">
        <v>13</v>
      </c>
      <c r="H19" s="1104">
        <f>H17</f>
        <v>8100</v>
      </c>
      <c r="I19" s="1111">
        <f>SUM(I17:I18)</f>
        <v>0</v>
      </c>
      <c r="J19" s="1112"/>
      <c r="K19" s="1113">
        <f>SUM(K17:K18)</f>
        <v>0</v>
      </c>
      <c r="L19" s="1114">
        <f>L17</f>
        <v>8100</v>
      </c>
      <c r="M19" s="1115">
        <f>M17</f>
        <v>8100</v>
      </c>
      <c r="N19" s="1106"/>
      <c r="O19" s="1106"/>
      <c r="P19" s="1106"/>
      <c r="Q19" s="1107"/>
      <c r="R19" s="1045"/>
      <c r="S19" s="1045"/>
      <c r="T19" s="1045"/>
      <c r="U19" s="1045"/>
      <c r="V19" s="1045"/>
      <c r="W19" s="1045"/>
    </row>
    <row r="20" spans="1:23" ht="14.25" customHeight="1">
      <c r="A20" s="360" t="s">
        <v>12</v>
      </c>
      <c r="B20" s="1083" t="s">
        <v>14</v>
      </c>
      <c r="C20" s="1032" t="s">
        <v>59</v>
      </c>
      <c r="D20" s="1084" t="s">
        <v>370</v>
      </c>
      <c r="E20" s="1034" t="s">
        <v>90</v>
      </c>
      <c r="F20" s="1035" t="s">
        <v>323</v>
      </c>
      <c r="G20" s="1036" t="s">
        <v>363</v>
      </c>
      <c r="H20" s="1085">
        <v>11500</v>
      </c>
      <c r="I20" s="1086"/>
      <c r="J20" s="1087"/>
      <c r="K20" s="1088"/>
      <c r="L20" s="1089">
        <v>11500</v>
      </c>
      <c r="M20" s="1116">
        <v>11500</v>
      </c>
      <c r="N20" s="1117" t="s">
        <v>371</v>
      </c>
      <c r="O20" s="84"/>
      <c r="P20" s="84"/>
      <c r="Q20" s="1109"/>
      <c r="R20" s="981"/>
      <c r="S20" s="1045"/>
      <c r="T20" s="1059"/>
      <c r="U20" s="1045"/>
      <c r="V20" s="1045"/>
      <c r="W20" s="1045"/>
    </row>
    <row r="21" spans="1:23" ht="12.75" customHeight="1">
      <c r="A21" s="362"/>
      <c r="B21" s="1092"/>
      <c r="C21" s="1093"/>
      <c r="D21" s="1094"/>
      <c r="E21" s="1049"/>
      <c r="F21" s="1050"/>
      <c r="G21" s="1095"/>
      <c r="H21" s="1096"/>
      <c r="I21" s="1097"/>
      <c r="J21" s="1098"/>
      <c r="K21" s="1099"/>
      <c r="L21" s="1100"/>
      <c r="M21" s="1118"/>
      <c r="N21" s="1119"/>
      <c r="O21" s="502">
        <v>2</v>
      </c>
      <c r="P21" s="502">
        <v>2</v>
      </c>
      <c r="Q21" s="1058">
        <v>2</v>
      </c>
      <c r="R21" s="981"/>
      <c r="S21" s="1045"/>
      <c r="T21" s="1059"/>
      <c r="U21" s="1045"/>
      <c r="V21" s="1045"/>
      <c r="W21" s="1045"/>
    </row>
    <row r="22" spans="1:23" ht="23.25" customHeight="1" thickBot="1">
      <c r="A22" s="361"/>
      <c r="B22" s="1102"/>
      <c r="C22" s="1061"/>
      <c r="D22" s="1103"/>
      <c r="E22" s="1063"/>
      <c r="F22" s="1064"/>
      <c r="G22" s="1065" t="s">
        <v>13</v>
      </c>
      <c r="H22" s="1104">
        <f t="shared" ref="H22:M22" si="3">H20</f>
        <v>11500</v>
      </c>
      <c r="I22" s="1104">
        <f t="shared" si="3"/>
        <v>0</v>
      </c>
      <c r="J22" s="1104">
        <f t="shared" si="3"/>
        <v>0</v>
      </c>
      <c r="K22" s="1104">
        <f t="shared" si="3"/>
        <v>0</v>
      </c>
      <c r="L22" s="1104">
        <f t="shared" si="3"/>
        <v>11500</v>
      </c>
      <c r="M22" s="1120">
        <f t="shared" si="3"/>
        <v>11500</v>
      </c>
      <c r="N22" s="1121"/>
      <c r="O22" s="1106"/>
      <c r="P22" s="1106"/>
      <c r="Q22" s="1107"/>
      <c r="R22" s="981"/>
      <c r="S22" s="1045"/>
      <c r="T22" s="1059"/>
      <c r="U22" s="1045"/>
      <c r="V22" s="1045"/>
      <c r="W22" s="1045"/>
    </row>
    <row r="23" spans="1:23" ht="14.25" customHeight="1">
      <c r="A23" s="360" t="s">
        <v>12</v>
      </c>
      <c r="B23" s="1083" t="s">
        <v>14</v>
      </c>
      <c r="C23" s="1032" t="s">
        <v>60</v>
      </c>
      <c r="D23" s="1122" t="s">
        <v>372</v>
      </c>
      <c r="E23" s="1034" t="s">
        <v>90</v>
      </c>
      <c r="F23" s="1035" t="s">
        <v>323</v>
      </c>
      <c r="G23" s="1090" t="s">
        <v>363</v>
      </c>
      <c r="H23" s="164">
        <v>17900</v>
      </c>
      <c r="I23" s="1086"/>
      <c r="J23" s="1087"/>
      <c r="K23" s="1088"/>
      <c r="L23" s="1089">
        <v>17900</v>
      </c>
      <c r="M23" s="1116">
        <v>17900</v>
      </c>
      <c r="N23" s="1123"/>
      <c r="O23" s="84"/>
      <c r="P23" s="84"/>
      <c r="Q23" s="1109"/>
      <c r="R23" s="1045"/>
      <c r="S23" s="1045"/>
      <c r="T23" s="1059"/>
      <c r="U23" s="1045"/>
      <c r="V23" s="1045"/>
      <c r="W23" s="1045"/>
    </row>
    <row r="24" spans="1:23" ht="49.5" customHeight="1" thickBot="1">
      <c r="A24" s="361"/>
      <c r="B24" s="1102"/>
      <c r="C24" s="1061"/>
      <c r="D24" s="1124"/>
      <c r="E24" s="1063"/>
      <c r="F24" s="1064"/>
      <c r="G24" s="1065" t="s">
        <v>13</v>
      </c>
      <c r="H24" s="1104">
        <f t="shared" ref="H24:M24" si="4">H23</f>
        <v>17900</v>
      </c>
      <c r="I24" s="1104">
        <f t="shared" si="4"/>
        <v>0</v>
      </c>
      <c r="J24" s="1104">
        <f t="shared" si="4"/>
        <v>0</v>
      </c>
      <c r="K24" s="1104">
        <f t="shared" si="4"/>
        <v>0</v>
      </c>
      <c r="L24" s="1104">
        <f t="shared" si="4"/>
        <v>17900</v>
      </c>
      <c r="M24" s="1120">
        <f t="shared" si="4"/>
        <v>17900</v>
      </c>
      <c r="N24" s="1125"/>
      <c r="O24" s="1106"/>
      <c r="P24" s="1106"/>
      <c r="Q24" s="1107"/>
      <c r="R24" s="1045"/>
      <c r="S24" s="1045"/>
      <c r="T24" s="1059"/>
      <c r="U24" s="1045"/>
      <c r="V24" s="1045"/>
      <c r="W24" s="1045"/>
    </row>
    <row r="25" spans="1:23" ht="28.5" customHeight="1">
      <c r="A25" s="360" t="s">
        <v>12</v>
      </c>
      <c r="B25" s="1083" t="s">
        <v>14</v>
      </c>
      <c r="C25" s="1032" t="s">
        <v>64</v>
      </c>
      <c r="D25" s="1084" t="s">
        <v>373</v>
      </c>
      <c r="E25" s="1034" t="s">
        <v>90</v>
      </c>
      <c r="F25" s="1035" t="s">
        <v>323</v>
      </c>
      <c r="G25" s="1090"/>
      <c r="H25" s="1085">
        <v>0</v>
      </c>
      <c r="I25" s="1086">
        <v>0</v>
      </c>
      <c r="J25" s="1087"/>
      <c r="K25" s="1088">
        <v>0</v>
      </c>
      <c r="L25" s="1108">
        <v>0</v>
      </c>
      <c r="M25" s="1116">
        <v>0</v>
      </c>
      <c r="N25" s="1091" t="s">
        <v>374</v>
      </c>
      <c r="O25" s="664">
        <v>78900</v>
      </c>
      <c r="P25" s="664">
        <v>78900</v>
      </c>
      <c r="Q25" s="665">
        <v>78900</v>
      </c>
      <c r="R25" s="1045"/>
      <c r="S25" s="1045"/>
      <c r="T25" s="1059"/>
      <c r="U25" s="1045"/>
      <c r="V25" s="1045"/>
      <c r="W25" s="1045"/>
    </row>
    <row r="26" spans="1:23" ht="25.5" customHeight="1" thickBot="1">
      <c r="A26" s="361"/>
      <c r="B26" s="1102"/>
      <c r="C26" s="1061"/>
      <c r="D26" s="1103"/>
      <c r="E26" s="1063"/>
      <c r="F26" s="1064"/>
      <c r="G26" s="1065" t="s">
        <v>13</v>
      </c>
      <c r="H26" s="1104">
        <f>H25</f>
        <v>0</v>
      </c>
      <c r="I26" s="1104">
        <f>I25</f>
        <v>0</v>
      </c>
      <c r="J26" s="1104"/>
      <c r="K26" s="1104">
        <f>K25</f>
        <v>0</v>
      </c>
      <c r="L26" s="1104">
        <f>L25</f>
        <v>0</v>
      </c>
      <c r="M26" s="1120">
        <f>M25</f>
        <v>0</v>
      </c>
      <c r="N26" s="1126" t="s">
        <v>375</v>
      </c>
      <c r="O26" s="1106">
        <v>90600</v>
      </c>
      <c r="P26" s="1106">
        <v>90600</v>
      </c>
      <c r="Q26" s="1107">
        <v>90600</v>
      </c>
      <c r="R26" s="1045"/>
      <c r="S26" s="1045"/>
      <c r="T26" s="1059"/>
      <c r="U26" s="1045"/>
      <c r="V26" s="1045"/>
      <c r="W26" s="1045"/>
    </row>
    <row r="27" spans="1:23" ht="18.75" customHeight="1">
      <c r="A27" s="233" t="s">
        <v>12</v>
      </c>
      <c r="B27" s="1127" t="s">
        <v>14</v>
      </c>
      <c r="C27" s="1128" t="s">
        <v>65</v>
      </c>
      <c r="D27" s="1129" t="s">
        <v>376</v>
      </c>
      <c r="E27" s="1034" t="s">
        <v>90</v>
      </c>
      <c r="F27" s="1035" t="s">
        <v>323</v>
      </c>
      <c r="G27" s="1090" t="s">
        <v>363</v>
      </c>
      <c r="H27" s="1085">
        <v>28934</v>
      </c>
      <c r="I27" s="1086">
        <v>0</v>
      </c>
      <c r="J27" s="1087"/>
      <c r="K27" s="1088">
        <v>0</v>
      </c>
      <c r="L27" s="1108">
        <v>28934</v>
      </c>
      <c r="M27" s="1116">
        <v>28934</v>
      </c>
      <c r="N27" s="1130" t="s">
        <v>377</v>
      </c>
      <c r="O27" s="84"/>
      <c r="P27" s="84"/>
      <c r="Q27" s="1109"/>
      <c r="R27" s="981"/>
      <c r="S27" s="1045"/>
      <c r="T27" s="1059"/>
      <c r="U27" s="1045"/>
      <c r="V27" s="1045"/>
      <c r="W27" s="1045"/>
    </row>
    <row r="28" spans="1:23" ht="15.75" customHeight="1" thickBot="1">
      <c r="A28" s="233"/>
      <c r="B28" s="1127"/>
      <c r="C28" s="1128"/>
      <c r="D28" s="1131"/>
      <c r="E28" s="1063"/>
      <c r="F28" s="1064"/>
      <c r="G28" s="1065" t="s">
        <v>13</v>
      </c>
      <c r="H28" s="1104">
        <f>H27</f>
        <v>28934</v>
      </c>
      <c r="I28" s="1104">
        <f>I27</f>
        <v>0</v>
      </c>
      <c r="J28" s="1104"/>
      <c r="K28" s="1104">
        <f>K27</f>
        <v>0</v>
      </c>
      <c r="L28" s="1104">
        <f>L27</f>
        <v>28934</v>
      </c>
      <c r="M28" s="1120">
        <f>M27</f>
        <v>28934</v>
      </c>
      <c r="N28" s="1132"/>
      <c r="O28" s="1106"/>
      <c r="P28" s="1106"/>
      <c r="Q28" s="1107"/>
      <c r="R28" s="981"/>
      <c r="S28" s="1045"/>
      <c r="T28" s="1059"/>
      <c r="U28" s="1045"/>
      <c r="V28" s="1045"/>
      <c r="W28" s="1045"/>
    </row>
    <row r="29" spans="1:23" ht="13.5" customHeight="1">
      <c r="A29" s="360" t="s">
        <v>12</v>
      </c>
      <c r="B29" s="1083" t="s">
        <v>14</v>
      </c>
      <c r="C29" s="285" t="s">
        <v>67</v>
      </c>
      <c r="D29" s="1084" t="s">
        <v>378</v>
      </c>
      <c r="E29" s="1034" t="s">
        <v>90</v>
      </c>
      <c r="F29" s="1035" t="s">
        <v>323</v>
      </c>
      <c r="G29" s="1090" t="s">
        <v>363</v>
      </c>
      <c r="H29" s="1085">
        <v>26066</v>
      </c>
      <c r="I29" s="1086">
        <v>0</v>
      </c>
      <c r="J29" s="1087"/>
      <c r="K29" s="1088">
        <v>26066</v>
      </c>
      <c r="L29" s="1108">
        <v>0</v>
      </c>
      <c r="M29" s="1116">
        <v>0</v>
      </c>
      <c r="N29" s="1133"/>
      <c r="O29" s="1134"/>
      <c r="P29" s="1134"/>
      <c r="Q29" s="1135"/>
      <c r="R29" s="1045"/>
      <c r="S29" s="1045"/>
      <c r="T29" s="1059"/>
      <c r="U29" s="1045"/>
      <c r="V29" s="1045"/>
      <c r="W29" s="1045"/>
    </row>
    <row r="30" spans="1:23" ht="26.25" customHeight="1" thickBot="1">
      <c r="A30" s="361"/>
      <c r="B30" s="1102"/>
      <c r="C30" s="286"/>
      <c r="D30" s="1103"/>
      <c r="E30" s="1063"/>
      <c r="F30" s="1064"/>
      <c r="G30" s="1065" t="s">
        <v>13</v>
      </c>
      <c r="H30" s="1104">
        <f>H29</f>
        <v>26066</v>
      </c>
      <c r="I30" s="1104">
        <f>I29</f>
        <v>0</v>
      </c>
      <c r="J30" s="1104"/>
      <c r="K30" s="1104">
        <f>K29</f>
        <v>26066</v>
      </c>
      <c r="L30" s="1104">
        <f>L29</f>
        <v>0</v>
      </c>
      <c r="M30" s="1120">
        <f>M29</f>
        <v>0</v>
      </c>
      <c r="N30" s="1136" t="s">
        <v>379</v>
      </c>
      <c r="O30" s="1137" t="s">
        <v>105</v>
      </c>
      <c r="P30" s="1137"/>
      <c r="Q30" s="1138"/>
      <c r="R30" s="1045"/>
      <c r="S30" s="1045"/>
      <c r="T30" s="1059"/>
      <c r="U30" s="1045"/>
      <c r="V30" s="1045"/>
      <c r="W30" s="1045"/>
    </row>
    <row r="31" spans="1:23" ht="14.25" customHeight="1" thickBot="1">
      <c r="A31" s="128" t="s">
        <v>12</v>
      </c>
      <c r="B31" s="1071" t="s">
        <v>14</v>
      </c>
      <c r="C31" s="1072" t="s">
        <v>15</v>
      </c>
      <c r="D31" s="1073"/>
      <c r="E31" s="1139"/>
      <c r="F31" s="1139"/>
      <c r="G31" s="1140"/>
      <c r="H31" s="1141">
        <f>H30+H22+H19+H16+H24+H28</f>
        <v>149500</v>
      </c>
      <c r="I31" s="1141">
        <f t="shared" ref="I31:M31" si="5">I30+I22+I19+I16+I24+I28</f>
        <v>0</v>
      </c>
      <c r="J31" s="1141">
        <f t="shared" si="5"/>
        <v>0</v>
      </c>
      <c r="K31" s="1141">
        <f t="shared" si="5"/>
        <v>26066</v>
      </c>
      <c r="L31" s="1141">
        <f t="shared" si="5"/>
        <v>126434</v>
      </c>
      <c r="M31" s="1141">
        <f t="shared" si="5"/>
        <v>126434</v>
      </c>
      <c r="N31" s="1142"/>
      <c r="O31" s="1143"/>
      <c r="P31" s="1143"/>
      <c r="Q31" s="1144"/>
      <c r="R31" s="1045"/>
      <c r="S31" s="1045"/>
      <c r="T31" s="1045"/>
      <c r="U31" s="1045"/>
      <c r="V31" s="1045"/>
      <c r="W31" s="1045"/>
    </row>
    <row r="32" spans="1:23" ht="12" customHeight="1" thickBot="1">
      <c r="A32" s="50" t="s">
        <v>12</v>
      </c>
      <c r="B32" s="1145" t="s">
        <v>16</v>
      </c>
      <c r="C32" s="1146"/>
      <c r="D32" s="1146"/>
      <c r="E32" s="1146"/>
      <c r="F32" s="1146"/>
      <c r="G32" s="1146"/>
      <c r="H32" s="1147">
        <f>H31+H12</f>
        <v>169500</v>
      </c>
      <c r="I32" s="1147">
        <f t="shared" ref="I32:M32" si="6">I31+I12</f>
        <v>0</v>
      </c>
      <c r="J32" s="1147">
        <f t="shared" si="6"/>
        <v>0</v>
      </c>
      <c r="K32" s="1147">
        <f t="shared" si="6"/>
        <v>26066</v>
      </c>
      <c r="L32" s="1147">
        <f t="shared" si="6"/>
        <v>146434</v>
      </c>
      <c r="M32" s="1147">
        <f t="shared" si="6"/>
        <v>146434</v>
      </c>
      <c r="N32" s="1148"/>
      <c r="O32" s="1149"/>
      <c r="P32" s="1149"/>
      <c r="Q32" s="1150"/>
      <c r="R32" s="1045"/>
      <c r="S32" s="1045"/>
      <c r="T32" s="1045"/>
      <c r="U32" s="1045"/>
      <c r="V32" s="1045"/>
      <c r="W32" s="1045"/>
    </row>
    <row r="33" spans="1:39" ht="13.5" customHeight="1" thickBot="1">
      <c r="A33" s="175" t="s">
        <v>12</v>
      </c>
      <c r="B33" s="1151" t="s">
        <v>17</v>
      </c>
      <c r="C33" s="1151"/>
      <c r="D33" s="1151"/>
      <c r="E33" s="1151"/>
      <c r="F33" s="1151"/>
      <c r="G33" s="1151"/>
      <c r="H33" s="1152">
        <f>H32*1</f>
        <v>169500</v>
      </c>
      <c r="I33" s="1152">
        <f t="shared" ref="I33:M33" si="7">I32*1</f>
        <v>0</v>
      </c>
      <c r="J33" s="1152">
        <f t="shared" si="7"/>
        <v>0</v>
      </c>
      <c r="K33" s="1152">
        <f t="shared" si="7"/>
        <v>26066</v>
      </c>
      <c r="L33" s="1152">
        <f t="shared" si="7"/>
        <v>146434</v>
      </c>
      <c r="M33" s="1152">
        <f t="shared" si="7"/>
        <v>146434</v>
      </c>
      <c r="N33" s="1153"/>
      <c r="O33" s="1154"/>
      <c r="P33" s="1154"/>
      <c r="Q33" s="1155"/>
      <c r="R33" s="1045"/>
      <c r="S33" s="1045"/>
      <c r="T33" s="1045"/>
      <c r="U33" s="1045"/>
      <c r="V33" s="1045"/>
      <c r="W33" s="1045"/>
    </row>
    <row r="34" spans="1:39" s="26" customFormat="1" ht="14.25" customHeight="1">
      <c r="A34" s="150"/>
      <c r="B34" s="151"/>
      <c r="C34" s="151"/>
      <c r="D34" s="151"/>
      <c r="E34" s="151"/>
      <c r="F34" s="152"/>
      <c r="G34" s="153"/>
      <c r="H34" s="153"/>
      <c r="I34" s="153"/>
      <c r="J34" s="153"/>
      <c r="K34" s="153"/>
      <c r="L34" s="153"/>
      <c r="M34" s="153"/>
      <c r="N34" s="154"/>
      <c r="O34" s="154"/>
      <c r="P34" s="154"/>
      <c r="Q34" s="154"/>
      <c r="R34" s="155"/>
      <c r="S34" s="155"/>
      <c r="T34" s="155"/>
      <c r="U34" s="155"/>
      <c r="V34" s="155"/>
      <c r="W34" s="155"/>
      <c r="X34" s="25"/>
      <c r="Y34" s="25"/>
      <c r="Z34" s="25"/>
      <c r="AA34" s="25"/>
      <c r="AB34" s="25"/>
      <c r="AC34" s="25"/>
      <c r="AD34" s="25"/>
      <c r="AE34" s="25"/>
      <c r="AF34" s="25"/>
      <c r="AG34" s="25"/>
      <c r="AH34" s="25"/>
      <c r="AI34" s="25"/>
      <c r="AJ34" s="25"/>
      <c r="AK34" s="25"/>
      <c r="AL34" s="25"/>
      <c r="AM34" s="25"/>
    </row>
    <row r="35" spans="1:39" s="26" customFormat="1" ht="14.25" customHeight="1">
      <c r="A35" s="150"/>
      <c r="B35" s="151"/>
      <c r="C35" s="151"/>
      <c r="D35" s="151"/>
      <c r="E35" s="151"/>
      <c r="F35" s="152"/>
      <c r="G35" s="153"/>
      <c r="H35" s="153"/>
      <c r="I35" s="153"/>
      <c r="J35" s="153"/>
      <c r="K35" s="153"/>
      <c r="L35" s="153"/>
      <c r="M35" s="153"/>
      <c r="N35" s="154"/>
      <c r="O35" s="154"/>
      <c r="P35" s="154"/>
      <c r="Q35" s="154"/>
      <c r="R35" s="155"/>
      <c r="S35" s="155"/>
      <c r="T35" s="155"/>
      <c r="U35" s="155"/>
      <c r="V35" s="155"/>
      <c r="W35" s="155"/>
      <c r="X35" s="25"/>
      <c r="Y35" s="25"/>
      <c r="Z35" s="25"/>
      <c r="AA35" s="25"/>
      <c r="AB35" s="25"/>
      <c r="AC35" s="25"/>
      <c r="AD35" s="25"/>
      <c r="AE35" s="25"/>
      <c r="AF35" s="25"/>
      <c r="AG35" s="25"/>
      <c r="AH35" s="25"/>
      <c r="AI35" s="25"/>
      <c r="AJ35" s="25"/>
      <c r="AK35" s="25"/>
      <c r="AL35" s="25"/>
      <c r="AM35" s="25"/>
    </row>
    <row r="36" spans="1:39" s="26" customFormat="1" ht="14.25" customHeight="1">
      <c r="A36" s="150"/>
      <c r="B36" s="151"/>
      <c r="C36" s="151"/>
      <c r="D36" s="151"/>
      <c r="E36" s="151"/>
      <c r="F36" s="152"/>
      <c r="G36" s="153"/>
      <c r="H36" s="153"/>
      <c r="I36" s="153"/>
      <c r="J36" s="153"/>
      <c r="K36" s="153"/>
      <c r="L36" s="153"/>
      <c r="M36" s="153"/>
      <c r="N36" s="154"/>
      <c r="O36" s="154"/>
      <c r="P36" s="154"/>
      <c r="Q36" s="154"/>
      <c r="R36" s="155"/>
      <c r="S36" s="155"/>
      <c r="T36" s="155"/>
      <c r="U36" s="155"/>
      <c r="V36" s="155"/>
      <c r="W36" s="155"/>
      <c r="X36" s="25"/>
      <c r="Y36" s="25"/>
      <c r="Z36" s="25"/>
      <c r="AA36" s="25"/>
      <c r="AB36" s="25"/>
      <c r="AC36" s="25"/>
      <c r="AD36" s="25"/>
      <c r="AE36" s="25"/>
      <c r="AF36" s="25"/>
      <c r="AG36" s="25"/>
      <c r="AH36" s="25"/>
      <c r="AI36" s="25"/>
      <c r="AJ36" s="25"/>
      <c r="AK36" s="25"/>
      <c r="AL36" s="25"/>
      <c r="AM36" s="25"/>
    </row>
    <row r="37" spans="1:39" s="26" customFormat="1" ht="14.25" customHeight="1">
      <c r="A37" s="150"/>
      <c r="B37" s="151"/>
      <c r="C37" s="151"/>
      <c r="D37" s="151"/>
      <c r="E37" s="151"/>
      <c r="F37" s="152"/>
      <c r="G37" s="153"/>
      <c r="H37" s="153"/>
      <c r="I37" s="153"/>
      <c r="J37" s="153"/>
      <c r="K37" s="153"/>
      <c r="L37" s="153"/>
      <c r="M37" s="153"/>
      <c r="N37" s="154"/>
      <c r="O37" s="154"/>
      <c r="P37" s="154"/>
      <c r="Q37" s="154"/>
      <c r="R37" s="155"/>
      <c r="S37" s="155"/>
      <c r="T37" s="155"/>
      <c r="U37" s="155"/>
      <c r="V37" s="155"/>
      <c r="W37" s="155"/>
      <c r="X37" s="25"/>
      <c r="Y37" s="25"/>
      <c r="Z37" s="25"/>
      <c r="AA37" s="25"/>
      <c r="AB37" s="25"/>
      <c r="AC37" s="25"/>
      <c r="AD37" s="25"/>
      <c r="AE37" s="25"/>
      <c r="AF37" s="25"/>
      <c r="AG37" s="25"/>
      <c r="AH37" s="25"/>
      <c r="AI37" s="25"/>
      <c r="AJ37" s="25"/>
      <c r="AK37" s="25"/>
      <c r="AL37" s="25"/>
      <c r="AM37" s="25"/>
    </row>
    <row r="38" spans="1:39" s="26" customFormat="1" ht="14.25" customHeight="1">
      <c r="A38" s="150"/>
      <c r="B38" s="151"/>
      <c r="C38" s="151"/>
      <c r="D38" s="151"/>
      <c r="E38" s="151"/>
      <c r="F38" s="152"/>
      <c r="G38" s="153"/>
      <c r="H38" s="153"/>
      <c r="I38" s="153"/>
      <c r="J38" s="153"/>
      <c r="K38" s="153"/>
      <c r="L38" s="153"/>
      <c r="M38" s="153"/>
      <c r="N38" s="154"/>
      <c r="O38" s="154"/>
      <c r="P38" s="154"/>
      <c r="Q38" s="154"/>
      <c r="R38" s="155"/>
      <c r="S38" s="155"/>
      <c r="T38" s="155"/>
      <c r="U38" s="155"/>
      <c r="V38" s="155"/>
      <c r="W38" s="155"/>
      <c r="X38" s="25"/>
      <c r="Y38" s="25"/>
      <c r="Z38" s="25"/>
      <c r="AA38" s="25"/>
      <c r="AB38" s="25"/>
      <c r="AC38" s="25"/>
      <c r="AD38" s="25"/>
      <c r="AE38" s="25"/>
      <c r="AF38" s="25"/>
      <c r="AG38" s="25"/>
      <c r="AH38" s="25"/>
      <c r="AI38" s="25"/>
      <c r="AJ38" s="25"/>
      <c r="AK38" s="25"/>
      <c r="AL38" s="25"/>
      <c r="AM38" s="25"/>
    </row>
    <row r="39" spans="1:39" s="26" customFormat="1" ht="14.25" customHeight="1">
      <c r="A39" s="150"/>
      <c r="B39" s="151"/>
      <c r="C39" s="151"/>
      <c r="D39" s="151"/>
      <c r="E39" s="151"/>
      <c r="F39" s="152"/>
      <c r="G39" s="153"/>
      <c r="H39" s="153"/>
      <c r="I39" s="153"/>
      <c r="J39" s="153"/>
      <c r="K39" s="153"/>
      <c r="L39" s="153"/>
      <c r="M39" s="153"/>
      <c r="N39" s="154"/>
      <c r="O39" s="154"/>
      <c r="P39" s="154"/>
      <c r="Q39" s="154"/>
      <c r="R39" s="155"/>
      <c r="S39" s="155"/>
      <c r="T39" s="155"/>
      <c r="U39" s="155"/>
      <c r="V39" s="155"/>
      <c r="W39" s="155"/>
      <c r="X39" s="25"/>
      <c r="Y39" s="25"/>
      <c r="Z39" s="25"/>
      <c r="AA39" s="25"/>
      <c r="AB39" s="25"/>
      <c r="AC39" s="25"/>
      <c r="AD39" s="25"/>
      <c r="AE39" s="25"/>
      <c r="AF39" s="25"/>
      <c r="AG39" s="25"/>
      <c r="AH39" s="25"/>
      <c r="AI39" s="25"/>
      <c r="AJ39" s="25"/>
      <c r="AK39" s="25"/>
      <c r="AL39" s="25"/>
      <c r="AM39" s="25"/>
    </row>
    <row r="40" spans="1:39" s="26" customFormat="1" ht="14.25" customHeight="1">
      <c r="A40" s="150"/>
      <c r="B40" s="151"/>
      <c r="C40" s="151"/>
      <c r="D40" s="151"/>
      <c r="E40" s="151"/>
      <c r="F40" s="152"/>
      <c r="G40" s="153"/>
      <c r="H40" s="153"/>
      <c r="I40" s="153"/>
      <c r="J40" s="153"/>
      <c r="K40" s="153"/>
      <c r="L40" s="153"/>
      <c r="M40" s="153"/>
      <c r="N40" s="154"/>
      <c r="O40" s="154"/>
      <c r="P40" s="154"/>
      <c r="Q40" s="154"/>
      <c r="R40" s="155"/>
      <c r="S40" s="155"/>
      <c r="T40" s="155"/>
      <c r="U40" s="155"/>
      <c r="V40" s="155"/>
      <c r="W40" s="155"/>
      <c r="X40" s="25"/>
      <c r="Y40" s="25"/>
      <c r="Z40" s="25"/>
      <c r="AA40" s="25"/>
      <c r="AB40" s="25"/>
      <c r="AC40" s="25"/>
      <c r="AD40" s="25"/>
      <c r="AE40" s="25"/>
      <c r="AF40" s="25"/>
      <c r="AG40" s="25"/>
      <c r="AH40" s="25"/>
      <c r="AI40" s="25"/>
      <c r="AJ40" s="25"/>
      <c r="AK40" s="25"/>
      <c r="AL40" s="25"/>
      <c r="AM40" s="25"/>
    </row>
    <row r="41" spans="1:39" s="26" customFormat="1" ht="14.25" customHeight="1">
      <c r="A41" s="150"/>
      <c r="B41" s="151"/>
      <c r="C41" s="151"/>
      <c r="D41" s="151"/>
      <c r="E41" s="151"/>
      <c r="F41" s="152"/>
      <c r="G41" s="153"/>
      <c r="H41" s="153"/>
      <c r="I41" s="153"/>
      <c r="J41" s="153"/>
      <c r="K41" s="153"/>
      <c r="L41" s="153"/>
      <c r="M41" s="153"/>
      <c r="N41" s="154"/>
      <c r="O41" s="154"/>
      <c r="P41" s="154"/>
      <c r="Q41" s="154"/>
      <c r="R41" s="155"/>
      <c r="S41" s="155"/>
      <c r="T41" s="155"/>
      <c r="U41" s="155"/>
      <c r="V41" s="155"/>
      <c r="W41" s="155"/>
      <c r="X41" s="25"/>
      <c r="Y41" s="25"/>
      <c r="Z41" s="25"/>
      <c r="AA41" s="25"/>
      <c r="AB41" s="25"/>
      <c r="AC41" s="25"/>
      <c r="AD41" s="25"/>
      <c r="AE41" s="25"/>
      <c r="AF41" s="25"/>
      <c r="AG41" s="25"/>
      <c r="AH41" s="25"/>
      <c r="AI41" s="25"/>
      <c r="AJ41" s="25"/>
      <c r="AK41" s="25"/>
      <c r="AL41" s="25"/>
      <c r="AM41" s="25"/>
    </row>
    <row r="42" spans="1:39" s="26" customFormat="1" ht="14.25" customHeight="1">
      <c r="A42" s="150"/>
      <c r="B42" s="151"/>
      <c r="C42" s="151"/>
      <c r="D42" s="151"/>
      <c r="E42" s="151"/>
      <c r="F42" s="152"/>
      <c r="G42" s="153"/>
      <c r="H42" s="153"/>
      <c r="I42" s="153"/>
      <c r="J42" s="153"/>
      <c r="K42" s="153"/>
      <c r="L42" s="153"/>
      <c r="M42" s="153"/>
      <c r="N42" s="154"/>
      <c r="O42" s="154"/>
      <c r="P42" s="154"/>
      <c r="Q42" s="154"/>
      <c r="R42" s="155"/>
      <c r="S42" s="155"/>
      <c r="T42" s="155"/>
      <c r="U42" s="155"/>
      <c r="V42" s="155"/>
      <c r="W42" s="155"/>
      <c r="X42" s="25"/>
      <c r="Y42" s="25"/>
      <c r="Z42" s="25"/>
      <c r="AA42" s="25"/>
      <c r="AB42" s="25"/>
      <c r="AC42" s="25"/>
      <c r="AD42" s="25"/>
      <c r="AE42" s="25"/>
      <c r="AF42" s="25"/>
      <c r="AG42" s="25"/>
      <c r="AH42" s="25"/>
      <c r="AI42" s="25"/>
      <c r="AJ42" s="25"/>
      <c r="AK42" s="25"/>
      <c r="AL42" s="25"/>
      <c r="AM42" s="25"/>
    </row>
    <row r="43" spans="1:39" s="26" customFormat="1" ht="14.25" customHeight="1">
      <c r="A43" s="150"/>
      <c r="B43" s="151"/>
      <c r="C43" s="151"/>
      <c r="D43" s="151"/>
      <c r="E43" s="151"/>
      <c r="F43" s="152"/>
      <c r="G43" s="153"/>
      <c r="H43" s="153"/>
      <c r="I43" s="153"/>
      <c r="J43" s="153"/>
      <c r="K43" s="153"/>
      <c r="L43" s="153"/>
      <c r="M43" s="153"/>
      <c r="N43" s="154"/>
      <c r="O43" s="154"/>
      <c r="P43" s="154"/>
      <c r="Q43" s="154"/>
      <c r="R43" s="155"/>
      <c r="S43" s="155"/>
      <c r="T43" s="155"/>
      <c r="U43" s="155"/>
      <c r="V43" s="155"/>
      <c r="W43" s="155"/>
      <c r="X43" s="25"/>
      <c r="Y43" s="25"/>
      <c r="Z43" s="25"/>
      <c r="AA43" s="25"/>
      <c r="AB43" s="25"/>
      <c r="AC43" s="25"/>
      <c r="AD43" s="25"/>
      <c r="AE43" s="25"/>
      <c r="AF43" s="25"/>
      <c r="AG43" s="25"/>
      <c r="AH43" s="25"/>
      <c r="AI43" s="25"/>
      <c r="AJ43" s="25"/>
      <c r="AK43" s="25"/>
      <c r="AL43" s="25"/>
      <c r="AM43" s="25"/>
    </row>
    <row r="44" spans="1:39" s="26" customFormat="1" ht="14.25" customHeight="1">
      <c r="A44" s="150"/>
      <c r="B44" s="151"/>
      <c r="C44" s="151"/>
      <c r="D44" s="151"/>
      <c r="E44" s="151"/>
      <c r="F44" s="152"/>
      <c r="G44" s="153"/>
      <c r="H44" s="153"/>
      <c r="I44" s="153"/>
      <c r="J44" s="153"/>
      <c r="K44" s="153"/>
      <c r="L44" s="153"/>
      <c r="M44" s="153"/>
      <c r="N44" s="154"/>
      <c r="O44" s="154"/>
      <c r="P44" s="154"/>
      <c r="Q44" s="154"/>
      <c r="R44" s="155"/>
      <c r="S44" s="155"/>
      <c r="T44" s="155"/>
      <c r="U44" s="155"/>
      <c r="V44" s="155"/>
      <c r="W44" s="155"/>
      <c r="X44" s="25"/>
      <c r="Y44" s="25"/>
      <c r="Z44" s="25"/>
      <c r="AA44" s="25"/>
      <c r="AB44" s="25"/>
      <c r="AC44" s="25"/>
      <c r="AD44" s="25"/>
      <c r="AE44" s="25"/>
      <c r="AF44" s="25"/>
      <c r="AG44" s="25"/>
      <c r="AH44" s="25"/>
      <c r="AI44" s="25"/>
      <c r="AJ44" s="25"/>
      <c r="AK44" s="25"/>
      <c r="AL44" s="25"/>
      <c r="AM44" s="25"/>
    </row>
    <row r="45" spans="1:39" s="26" customFormat="1" ht="14.25" customHeight="1">
      <c r="A45" s="150"/>
      <c r="B45" s="151"/>
      <c r="C45" s="151"/>
      <c r="D45" s="151"/>
      <c r="E45" s="151"/>
      <c r="F45" s="152"/>
      <c r="G45" s="153"/>
      <c r="H45" s="153"/>
      <c r="I45" s="153"/>
      <c r="J45" s="153"/>
      <c r="K45" s="153"/>
      <c r="L45" s="153"/>
      <c r="M45" s="153"/>
      <c r="N45" s="154"/>
      <c r="O45" s="154"/>
      <c r="P45" s="154"/>
      <c r="Q45" s="154"/>
      <c r="R45" s="155"/>
      <c r="S45" s="155"/>
      <c r="T45" s="155"/>
      <c r="U45" s="155"/>
      <c r="V45" s="155"/>
      <c r="W45" s="155"/>
      <c r="X45" s="25"/>
      <c r="Y45" s="25"/>
      <c r="Z45" s="25"/>
      <c r="AA45" s="25"/>
      <c r="AB45" s="25"/>
      <c r="AC45" s="25"/>
      <c r="AD45" s="25"/>
      <c r="AE45" s="25"/>
      <c r="AF45" s="25"/>
      <c r="AG45" s="25"/>
      <c r="AH45" s="25"/>
      <c r="AI45" s="25"/>
      <c r="AJ45" s="25"/>
      <c r="AK45" s="25"/>
      <c r="AL45" s="25"/>
      <c r="AM45" s="25"/>
    </row>
    <row r="46" spans="1:39" s="26" customFormat="1" ht="14.25" customHeight="1" thickBot="1">
      <c r="A46" s="150"/>
      <c r="B46" s="151"/>
      <c r="C46" s="202"/>
      <c r="D46" s="202"/>
      <c r="E46" s="202"/>
      <c r="F46" s="347" t="s">
        <v>18</v>
      </c>
      <c r="G46" s="348"/>
      <c r="H46" s="348"/>
      <c r="I46" s="348"/>
      <c r="J46" s="348"/>
      <c r="K46" s="348"/>
      <c r="L46" s="348"/>
      <c r="M46" s="348"/>
      <c r="N46" s="154"/>
      <c r="O46" s="154"/>
      <c r="P46" s="154"/>
      <c r="Q46" s="154"/>
      <c r="R46" s="155"/>
      <c r="S46" s="155"/>
      <c r="T46" s="155"/>
      <c r="U46" s="155"/>
      <c r="V46" s="155"/>
      <c r="W46" s="155"/>
      <c r="X46" s="25"/>
      <c r="Y46" s="25"/>
      <c r="Z46" s="25"/>
      <c r="AA46" s="25"/>
      <c r="AB46" s="25"/>
      <c r="AC46" s="25"/>
      <c r="AD46" s="25"/>
      <c r="AE46" s="25"/>
      <c r="AF46" s="25"/>
      <c r="AG46" s="25"/>
      <c r="AH46" s="25"/>
      <c r="AI46" s="25"/>
      <c r="AJ46" s="25"/>
      <c r="AK46" s="25"/>
      <c r="AL46" s="25"/>
      <c r="AM46" s="25"/>
    </row>
    <row r="47" spans="1:39" ht="38.25" customHeight="1" thickBot="1">
      <c r="A47" s="144"/>
      <c r="B47" s="144"/>
      <c r="C47" s="301" t="s">
        <v>19</v>
      </c>
      <c r="D47" s="302"/>
      <c r="E47" s="302"/>
      <c r="F47" s="302"/>
      <c r="G47" s="303"/>
      <c r="H47" s="334" t="s">
        <v>146</v>
      </c>
      <c r="I47" s="335"/>
      <c r="J47" s="335"/>
      <c r="K47" s="336"/>
      <c r="L47" s="5"/>
      <c r="M47" s="5"/>
      <c r="N47" s="144"/>
      <c r="O47" s="156"/>
      <c r="P47" s="144"/>
      <c r="Q47" s="144"/>
      <c r="R47" s="145"/>
      <c r="S47" s="145"/>
      <c r="T47" s="145"/>
      <c r="U47" s="145"/>
      <c r="V47" s="145"/>
      <c r="W47" s="145"/>
    </row>
    <row r="48" spans="1:39" ht="14.1" customHeight="1" thickBot="1">
      <c r="A48" s="144"/>
      <c r="B48" s="144"/>
      <c r="C48" s="295" t="s">
        <v>20</v>
      </c>
      <c r="D48" s="296"/>
      <c r="E48" s="296"/>
      <c r="F48" s="296"/>
      <c r="G48" s="297"/>
      <c r="H48" s="298">
        <f>H49+H50+H51+H52+H53</f>
        <v>169500</v>
      </c>
      <c r="I48" s="299"/>
      <c r="J48" s="299"/>
      <c r="K48" s="300"/>
      <c r="L48" s="5"/>
      <c r="M48" s="5"/>
      <c r="N48" s="144"/>
      <c r="O48" s="156"/>
      <c r="P48" s="144"/>
      <c r="Q48" s="144"/>
      <c r="R48" s="145"/>
      <c r="S48" s="145"/>
      <c r="T48" s="145"/>
      <c r="U48" s="145"/>
      <c r="V48" s="145"/>
      <c r="W48" s="145"/>
    </row>
    <row r="49" spans="1:23" ht="14.1" customHeight="1">
      <c r="A49" s="144"/>
      <c r="B49" s="144"/>
      <c r="C49" s="349" t="s">
        <v>151</v>
      </c>
      <c r="D49" s="350"/>
      <c r="E49" s="350"/>
      <c r="F49" s="350"/>
      <c r="G49" s="351"/>
      <c r="H49" s="352">
        <v>0</v>
      </c>
      <c r="I49" s="353"/>
      <c r="J49" s="353"/>
      <c r="K49" s="354"/>
      <c r="L49" s="5"/>
      <c r="M49" s="5"/>
      <c r="N49" s="144"/>
      <c r="O49" s="156"/>
      <c r="P49" s="144"/>
      <c r="Q49" s="144"/>
      <c r="R49" s="145"/>
      <c r="S49" s="145"/>
      <c r="T49" s="145"/>
      <c r="U49" s="145"/>
      <c r="V49" s="145"/>
      <c r="W49" s="145"/>
    </row>
    <row r="50" spans="1:23" ht="24" customHeight="1">
      <c r="A50" s="144"/>
      <c r="B50" s="144"/>
      <c r="C50" s="342" t="s">
        <v>152</v>
      </c>
      <c r="D50" s="343"/>
      <c r="E50" s="343"/>
      <c r="F50" s="343"/>
      <c r="G50" s="344"/>
      <c r="H50" s="345">
        <v>0</v>
      </c>
      <c r="I50" s="293"/>
      <c r="J50" s="293"/>
      <c r="K50" s="294"/>
      <c r="L50" s="5"/>
      <c r="M50" s="5"/>
      <c r="N50" s="144"/>
      <c r="O50" s="156"/>
      <c r="P50" s="144"/>
      <c r="Q50" s="144"/>
      <c r="R50" s="145"/>
      <c r="S50" s="145"/>
      <c r="T50" s="145"/>
      <c r="U50" s="145"/>
      <c r="V50" s="145"/>
      <c r="W50" s="145"/>
    </row>
    <row r="51" spans="1:23" ht="14.1" customHeight="1">
      <c r="A51" s="144"/>
      <c r="B51" s="144"/>
      <c r="C51" s="328" t="s">
        <v>196</v>
      </c>
      <c r="D51" s="329"/>
      <c r="E51" s="329"/>
      <c r="F51" s="329"/>
      <c r="G51" s="346"/>
      <c r="H51" s="345">
        <v>169500</v>
      </c>
      <c r="I51" s="293"/>
      <c r="J51" s="293"/>
      <c r="K51" s="294"/>
      <c r="L51" s="5"/>
      <c r="M51" s="5"/>
      <c r="N51" s="144"/>
      <c r="O51" s="156"/>
      <c r="P51" s="144"/>
      <c r="Q51" s="144"/>
      <c r="R51" s="145"/>
      <c r="S51" s="145"/>
      <c r="T51" s="145"/>
      <c r="U51" s="145"/>
      <c r="V51" s="145"/>
      <c r="W51" s="145"/>
    </row>
    <row r="52" spans="1:23" ht="14.1" customHeight="1">
      <c r="A52" s="144"/>
      <c r="B52" s="144"/>
      <c r="C52" s="328" t="s">
        <v>153</v>
      </c>
      <c r="D52" s="329"/>
      <c r="E52" s="329"/>
      <c r="F52" s="329"/>
      <c r="G52" s="346"/>
      <c r="H52" s="345">
        <v>0</v>
      </c>
      <c r="I52" s="293"/>
      <c r="J52" s="293"/>
      <c r="K52" s="294"/>
      <c r="L52" s="5"/>
      <c r="M52" s="5"/>
      <c r="N52" s="144"/>
      <c r="O52" s="156"/>
      <c r="P52" s="144"/>
      <c r="Q52" s="144"/>
      <c r="R52" s="145"/>
      <c r="S52" s="145"/>
      <c r="T52" s="145"/>
      <c r="U52" s="145"/>
      <c r="V52" s="145"/>
      <c r="W52" s="145"/>
    </row>
    <row r="53" spans="1:23" ht="12.75" customHeight="1" thickBot="1">
      <c r="A53" s="144"/>
      <c r="B53" s="144"/>
      <c r="C53" s="342" t="s">
        <v>154</v>
      </c>
      <c r="D53" s="343"/>
      <c r="E53" s="343"/>
      <c r="F53" s="343"/>
      <c r="G53" s="344"/>
      <c r="H53" s="345">
        <v>0</v>
      </c>
      <c r="I53" s="293"/>
      <c r="J53" s="293"/>
      <c r="K53" s="294"/>
      <c r="L53" s="5"/>
      <c r="M53" s="5"/>
      <c r="N53" s="144"/>
      <c r="O53" s="156"/>
      <c r="P53" s="144"/>
      <c r="Q53" s="144"/>
      <c r="R53" s="145"/>
      <c r="S53" s="145"/>
      <c r="T53" s="145"/>
      <c r="U53" s="145"/>
      <c r="V53" s="145"/>
      <c r="W53" s="145"/>
    </row>
    <row r="54" spans="1:23" ht="14.1" customHeight="1" thickBot="1">
      <c r="A54" s="144"/>
      <c r="B54" s="144"/>
      <c r="C54" s="295" t="s">
        <v>21</v>
      </c>
      <c r="D54" s="296"/>
      <c r="E54" s="296"/>
      <c r="F54" s="296"/>
      <c r="G54" s="297"/>
      <c r="H54" s="298">
        <f>H55+H56+H57+H58+H59</f>
        <v>0</v>
      </c>
      <c r="I54" s="299"/>
      <c r="J54" s="299"/>
      <c r="K54" s="300"/>
      <c r="L54" s="5"/>
      <c r="M54" s="5"/>
      <c r="N54" s="144"/>
      <c r="O54" s="156"/>
      <c r="P54" s="144"/>
      <c r="Q54" s="144"/>
      <c r="R54" s="145"/>
      <c r="S54" s="145"/>
      <c r="T54" s="145"/>
      <c r="U54" s="145"/>
      <c r="V54" s="145"/>
      <c r="W54" s="145"/>
    </row>
    <row r="55" spans="1:23" ht="14.1" customHeight="1">
      <c r="A55" s="144"/>
      <c r="B55" s="144"/>
      <c r="C55" s="331" t="s">
        <v>155</v>
      </c>
      <c r="D55" s="332"/>
      <c r="E55" s="332"/>
      <c r="F55" s="332"/>
      <c r="G55" s="333"/>
      <c r="H55" s="340">
        <v>0</v>
      </c>
      <c r="I55" s="340"/>
      <c r="J55" s="340"/>
      <c r="K55" s="341"/>
      <c r="L55" s="5"/>
      <c r="M55" s="5"/>
      <c r="N55" s="144"/>
      <c r="O55" s="156"/>
      <c r="P55" s="144"/>
      <c r="Q55" s="144"/>
      <c r="R55" s="145"/>
      <c r="S55" s="145"/>
      <c r="T55" s="145"/>
      <c r="U55" s="145"/>
      <c r="V55" s="145"/>
      <c r="W55" s="145"/>
    </row>
    <row r="56" spans="1:23" ht="14.1" customHeight="1">
      <c r="A56" s="144"/>
      <c r="B56" s="144"/>
      <c r="C56" s="406" t="s">
        <v>156</v>
      </c>
      <c r="D56" s="407"/>
      <c r="E56" s="407"/>
      <c r="F56" s="407"/>
      <c r="G56" s="408"/>
      <c r="H56" s="293">
        <v>0</v>
      </c>
      <c r="I56" s="293"/>
      <c r="J56" s="293"/>
      <c r="K56" s="294"/>
      <c r="L56" s="5"/>
      <c r="M56" s="5"/>
      <c r="N56" s="144"/>
      <c r="O56" s="156"/>
      <c r="P56" s="144"/>
      <c r="Q56" s="144"/>
      <c r="R56" s="145"/>
      <c r="S56" s="145"/>
      <c r="T56" s="145"/>
      <c r="U56" s="145"/>
      <c r="V56" s="145"/>
      <c r="W56" s="145"/>
    </row>
    <row r="57" spans="1:23" ht="14.1" customHeight="1">
      <c r="A57" s="144"/>
      <c r="B57" s="144"/>
      <c r="C57" s="337" t="s">
        <v>157</v>
      </c>
      <c r="D57" s="338"/>
      <c r="E57" s="338"/>
      <c r="F57" s="338"/>
      <c r="G57" s="339"/>
      <c r="H57" s="293">
        <v>0</v>
      </c>
      <c r="I57" s="293"/>
      <c r="J57" s="293"/>
      <c r="K57" s="294"/>
      <c r="L57" s="5"/>
      <c r="M57" s="5"/>
      <c r="N57" s="144"/>
      <c r="O57" s="156"/>
      <c r="P57" s="144"/>
      <c r="Q57" s="144"/>
      <c r="R57" s="145"/>
      <c r="S57" s="145"/>
      <c r="T57" s="145"/>
      <c r="U57" s="145"/>
      <c r="V57" s="145"/>
      <c r="W57" s="145"/>
    </row>
    <row r="58" spans="1:23" ht="14.1" customHeight="1">
      <c r="A58" s="144"/>
      <c r="B58" s="144"/>
      <c r="C58" s="355" t="s">
        <v>158</v>
      </c>
      <c r="D58" s="356"/>
      <c r="E58" s="356"/>
      <c r="F58" s="356"/>
      <c r="G58" s="357"/>
      <c r="H58" s="293">
        <v>0</v>
      </c>
      <c r="I58" s="293"/>
      <c r="J58" s="293"/>
      <c r="K58" s="294"/>
      <c r="L58" s="5"/>
      <c r="M58" s="5"/>
      <c r="N58" s="144"/>
      <c r="O58" s="156"/>
      <c r="P58" s="144"/>
      <c r="Q58" s="144"/>
      <c r="R58" s="145"/>
      <c r="S58" s="145"/>
      <c r="T58" s="145"/>
      <c r="U58" s="145"/>
      <c r="V58" s="145"/>
      <c r="W58" s="145"/>
    </row>
    <row r="59" spans="1:23" ht="14.1" customHeight="1" thickBot="1">
      <c r="A59" s="144"/>
      <c r="B59" s="144"/>
      <c r="C59" s="328" t="s">
        <v>159</v>
      </c>
      <c r="D59" s="329"/>
      <c r="E59" s="329"/>
      <c r="F59" s="329"/>
      <c r="G59" s="330"/>
      <c r="H59" s="293">
        <v>0</v>
      </c>
      <c r="I59" s="293"/>
      <c r="J59" s="293"/>
      <c r="K59" s="294"/>
      <c r="L59" s="5"/>
      <c r="M59" s="5"/>
      <c r="N59" s="144"/>
      <c r="O59" s="156"/>
      <c r="P59" s="144"/>
      <c r="Q59" s="144"/>
      <c r="R59" s="145"/>
      <c r="S59" s="145"/>
      <c r="T59" s="145"/>
      <c r="U59" s="145"/>
      <c r="V59" s="145"/>
      <c r="W59" s="145"/>
    </row>
    <row r="60" spans="1:23" ht="14.1" customHeight="1" thickBot="1">
      <c r="A60" s="144"/>
      <c r="B60" s="144"/>
      <c r="C60" s="323" t="s">
        <v>22</v>
      </c>
      <c r="D60" s="324"/>
      <c r="E60" s="324"/>
      <c r="F60" s="324"/>
      <c r="G60" s="325"/>
      <c r="H60" s="1156">
        <f>H54+H48</f>
        <v>169500</v>
      </c>
      <c r="I60" s="1156"/>
      <c r="J60" s="1156"/>
      <c r="K60" s="1157"/>
      <c r="N60" s="144"/>
      <c r="O60" s="156"/>
      <c r="P60" s="144"/>
      <c r="Q60" s="144"/>
      <c r="R60" s="145"/>
      <c r="S60" s="145"/>
      <c r="T60" s="145"/>
      <c r="U60" s="145"/>
      <c r="V60" s="145"/>
      <c r="W60" s="145"/>
    </row>
    <row r="61" spans="1:23">
      <c r="A61" s="144"/>
      <c r="B61" s="144"/>
      <c r="C61" s="144"/>
      <c r="D61" s="144"/>
      <c r="E61" s="974"/>
      <c r="F61" s="144"/>
      <c r="G61" s="975"/>
      <c r="H61" s="144"/>
      <c r="I61" s="144"/>
      <c r="J61" s="144"/>
      <c r="K61" s="144"/>
      <c r="L61" s="144"/>
      <c r="M61" s="144"/>
      <c r="N61" s="144"/>
      <c r="O61" s="156"/>
      <c r="P61" s="144"/>
      <c r="Q61" s="144"/>
    </row>
    <row r="62" spans="1:23">
      <c r="A62" s="144"/>
      <c r="B62" s="144"/>
      <c r="C62" s="144"/>
      <c r="D62" s="144"/>
      <c r="E62" s="974"/>
      <c r="F62" s="144"/>
      <c r="G62" s="975"/>
      <c r="H62" s="144"/>
      <c r="I62" s="144"/>
      <c r="J62" s="144"/>
      <c r="K62" s="144"/>
      <c r="L62" s="144"/>
      <c r="M62" s="144"/>
      <c r="N62" s="144"/>
      <c r="O62" s="156"/>
      <c r="P62" s="144"/>
      <c r="Q62" s="144"/>
    </row>
  </sheetData>
  <mergeCells count="104">
    <mergeCell ref="C60:G60"/>
    <mergeCell ref="H60:K60"/>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C31:G31"/>
    <mergeCell ref="B32:G32"/>
    <mergeCell ref="B33:G33"/>
    <mergeCell ref="N33:Q33"/>
    <mergeCell ref="F46:M46"/>
    <mergeCell ref="C47:G47"/>
    <mergeCell ref="H47:K47"/>
    <mergeCell ref="D27:D28"/>
    <mergeCell ref="E27:E28"/>
    <mergeCell ref="F27:F28"/>
    <mergeCell ref="N27:N28"/>
    <mergeCell ref="A29:A30"/>
    <mergeCell ref="B29:B30"/>
    <mergeCell ref="C29:C30"/>
    <mergeCell ref="D29:D30"/>
    <mergeCell ref="E29:E30"/>
    <mergeCell ref="F29:F30"/>
    <mergeCell ref="A25:A26"/>
    <mergeCell ref="B25:B26"/>
    <mergeCell ref="C25:C26"/>
    <mergeCell ref="D25:D26"/>
    <mergeCell ref="E25:E26"/>
    <mergeCell ref="F25:F26"/>
    <mergeCell ref="N20:N22"/>
    <mergeCell ref="A23:A24"/>
    <mergeCell ref="B23:B24"/>
    <mergeCell ref="C23:C24"/>
    <mergeCell ref="D23:D24"/>
    <mergeCell ref="E23:E24"/>
    <mergeCell ref="F23:F24"/>
    <mergeCell ref="A20:A22"/>
    <mergeCell ref="B20:B22"/>
    <mergeCell ref="C20:C22"/>
    <mergeCell ref="D20:D22"/>
    <mergeCell ref="E20:E22"/>
    <mergeCell ref="F20:F22"/>
    <mergeCell ref="A17:A19"/>
    <mergeCell ref="B17:B19"/>
    <mergeCell ref="C17:C19"/>
    <mergeCell ref="D17:D19"/>
    <mergeCell ref="E17:E19"/>
    <mergeCell ref="F17:F19"/>
    <mergeCell ref="C12:G12"/>
    <mergeCell ref="C13:Q13"/>
    <mergeCell ref="A14:A16"/>
    <mergeCell ref="B14:B16"/>
    <mergeCell ref="C14:C16"/>
    <mergeCell ref="D14:D16"/>
    <mergeCell ref="E14:E16"/>
    <mergeCell ref="F14:F16"/>
    <mergeCell ref="N15:N16"/>
    <mergeCell ref="B7:Q7"/>
    <mergeCell ref="C8:Q8"/>
    <mergeCell ref="A9:A11"/>
    <mergeCell ref="B9:B11"/>
    <mergeCell ref="C9:C11"/>
    <mergeCell ref="D9:D11"/>
    <mergeCell ref="E9:E11"/>
    <mergeCell ref="F9:F11"/>
    <mergeCell ref="N9:N11"/>
    <mergeCell ref="L4:L6"/>
    <mergeCell ref="M4:M6"/>
    <mergeCell ref="N4:Q4"/>
    <mergeCell ref="H5:H6"/>
    <mergeCell ref="I5:J5"/>
    <mergeCell ref="K5:K6"/>
    <mergeCell ref="N5:N6"/>
    <mergeCell ref="O5:Q5"/>
    <mergeCell ref="L1:Q1"/>
    <mergeCell ref="D3:W3"/>
    <mergeCell ref="A4:A6"/>
    <mergeCell ref="B4:B6"/>
    <mergeCell ref="C4:C6"/>
    <mergeCell ref="D4:D6"/>
    <mergeCell ref="E4:E6"/>
    <mergeCell ref="F4:F6"/>
    <mergeCell ref="G4:G6"/>
    <mergeCell ref="H4:K4"/>
  </mergeCell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AM58"/>
  <sheetViews>
    <sheetView zoomScale="95" zoomScaleNormal="95" workbookViewId="0">
      <selection activeCell="L1" sqref="L1:Q1"/>
    </sheetView>
  </sheetViews>
  <sheetFormatPr defaultRowHeight="11.25"/>
  <cols>
    <col min="1" max="1" width="2.7109375" style="1" customWidth="1"/>
    <col min="2" max="3" width="2.5703125" style="1" customWidth="1"/>
    <col min="4" max="4" width="29.5703125" style="1" customWidth="1"/>
    <col min="5" max="5" width="7.85546875" style="2" customWidth="1"/>
    <col min="6" max="6" width="4.42578125" style="1" customWidth="1"/>
    <col min="7" max="7" width="5.28515625" style="3" customWidth="1"/>
    <col min="8" max="8" width="7.140625" style="1" customWidth="1"/>
    <col min="9" max="9" width="5.5703125" style="1" customWidth="1"/>
    <col min="10" max="10" width="4" style="1" customWidth="1"/>
    <col min="11" max="11" width="5.42578125" style="1" customWidth="1"/>
    <col min="12" max="12" width="8.5703125" style="1" customWidth="1"/>
    <col min="13" max="13" width="9.5703125" style="1" customWidth="1"/>
    <col min="14" max="14" width="24.42578125" style="1" customWidth="1"/>
    <col min="15" max="15" width="4" style="4" customWidth="1"/>
    <col min="16" max="16" width="3.7109375" style="1" customWidth="1"/>
    <col min="17" max="17" width="4.28515625" style="1" customWidth="1"/>
    <col min="18" max="16384" width="9.140625" style="5"/>
  </cols>
  <sheetData>
    <row r="1" spans="1:23" ht="76.5" customHeight="1">
      <c r="L1" s="450" t="s">
        <v>198</v>
      </c>
      <c r="M1" s="451"/>
      <c r="N1" s="451"/>
      <c r="O1" s="451"/>
      <c r="P1" s="451"/>
      <c r="Q1" s="451"/>
    </row>
    <row r="2" spans="1:23" ht="16.5" customHeight="1">
      <c r="L2" s="137"/>
      <c r="M2" s="453"/>
      <c r="N2" s="453"/>
      <c r="O2" s="453"/>
      <c r="P2" s="453"/>
      <c r="Q2" s="453"/>
    </row>
    <row r="3" spans="1:23" ht="13.5" customHeight="1">
      <c r="D3" s="5"/>
      <c r="E3" s="685" t="s">
        <v>380</v>
      </c>
      <c r="F3" s="684"/>
      <c r="G3" s="686"/>
      <c r="H3" s="684"/>
      <c r="I3" s="684"/>
      <c r="J3" s="133"/>
      <c r="L3" s="452"/>
      <c r="M3" s="453"/>
      <c r="N3" s="453"/>
      <c r="O3" s="453"/>
      <c r="P3" s="453"/>
      <c r="Q3" s="453"/>
    </row>
    <row r="4" spans="1:23" ht="13.5" customHeight="1" thickBot="1">
      <c r="A4" s="157"/>
      <c r="B4" s="158"/>
      <c r="C4" s="158"/>
      <c r="D4" s="454" t="s">
        <v>58</v>
      </c>
      <c r="E4" s="454"/>
      <c r="F4" s="454"/>
      <c r="G4" s="454"/>
      <c r="H4" s="454"/>
      <c r="I4" s="454"/>
      <c r="J4" s="454"/>
      <c r="K4" s="454"/>
      <c r="L4" s="454"/>
      <c r="M4" s="454"/>
      <c r="N4" s="454"/>
      <c r="O4" s="454"/>
      <c r="P4" s="454"/>
      <c r="Q4" s="454"/>
      <c r="R4" s="454"/>
      <c r="S4" s="454"/>
      <c r="T4" s="454"/>
      <c r="U4" s="454"/>
      <c r="V4" s="454"/>
      <c r="W4" s="454"/>
    </row>
    <row r="5" spans="1:23" ht="36.75" customHeight="1">
      <c r="A5" s="1158" t="s">
        <v>0</v>
      </c>
      <c r="B5" s="1159" t="s">
        <v>1</v>
      </c>
      <c r="C5" s="1159" t="s">
        <v>2</v>
      </c>
      <c r="D5" s="1160" t="s">
        <v>3</v>
      </c>
      <c r="E5" s="1161" t="s">
        <v>4</v>
      </c>
      <c r="F5" s="1162" t="s">
        <v>5</v>
      </c>
      <c r="G5" s="426" t="s">
        <v>6</v>
      </c>
      <c r="H5" s="334" t="s">
        <v>147</v>
      </c>
      <c r="I5" s="335"/>
      <c r="J5" s="335"/>
      <c r="K5" s="336"/>
      <c r="L5" s="396" t="s">
        <v>148</v>
      </c>
      <c r="M5" s="426" t="s">
        <v>149</v>
      </c>
      <c r="N5" s="429" t="s">
        <v>23</v>
      </c>
      <c r="O5" s="430"/>
      <c r="P5" s="430"/>
      <c r="Q5" s="431"/>
    </row>
    <row r="6" spans="1:23" ht="15" customHeight="1">
      <c r="A6" s="1163"/>
      <c r="B6" s="1164"/>
      <c r="C6" s="1164"/>
      <c r="D6" s="1165"/>
      <c r="E6" s="1166"/>
      <c r="F6" s="1167"/>
      <c r="G6" s="427"/>
      <c r="H6" s="1168" t="s">
        <v>7</v>
      </c>
      <c r="I6" s="1169" t="s">
        <v>8</v>
      </c>
      <c r="J6" s="1169"/>
      <c r="K6" s="1170" t="s">
        <v>9</v>
      </c>
      <c r="L6" s="397"/>
      <c r="M6" s="427"/>
      <c r="N6" s="1171" t="s">
        <v>57</v>
      </c>
      <c r="O6" s="1172" t="s">
        <v>10</v>
      </c>
      <c r="P6" s="1172"/>
      <c r="Q6" s="1173"/>
    </row>
    <row r="7" spans="1:23" ht="111.75" customHeight="1" thickBot="1">
      <c r="A7" s="1174"/>
      <c r="B7" s="1175"/>
      <c r="C7" s="1175"/>
      <c r="D7" s="1176"/>
      <c r="E7" s="1177"/>
      <c r="F7" s="1178"/>
      <c r="G7" s="428"/>
      <c r="H7" s="1179"/>
      <c r="I7" s="1180" t="s">
        <v>7</v>
      </c>
      <c r="J7" s="1181" t="s">
        <v>11</v>
      </c>
      <c r="K7" s="1182"/>
      <c r="L7" s="398"/>
      <c r="M7" s="428"/>
      <c r="N7" s="1183"/>
      <c r="O7" s="1184" t="s">
        <v>136</v>
      </c>
      <c r="P7" s="1184" t="s">
        <v>142</v>
      </c>
      <c r="Q7" s="1185" t="s">
        <v>145</v>
      </c>
    </row>
    <row r="8" spans="1:23" ht="18" customHeight="1" thickBot="1">
      <c r="A8" s="49" t="s">
        <v>12</v>
      </c>
      <c r="B8" s="388" t="s">
        <v>381</v>
      </c>
      <c r="C8" s="388"/>
      <c r="D8" s="388"/>
      <c r="E8" s="388"/>
      <c r="F8" s="388"/>
      <c r="G8" s="388"/>
      <c r="H8" s="388"/>
      <c r="I8" s="388"/>
      <c r="J8" s="388"/>
      <c r="K8" s="388"/>
      <c r="L8" s="388"/>
      <c r="M8" s="388"/>
      <c r="N8" s="388"/>
      <c r="O8" s="388"/>
      <c r="P8" s="388"/>
      <c r="Q8" s="389"/>
    </row>
    <row r="9" spans="1:23" ht="18.75" customHeight="1" thickBot="1">
      <c r="A9" s="50" t="s">
        <v>12</v>
      </c>
      <c r="B9" s="51" t="s">
        <v>12</v>
      </c>
      <c r="C9" s="390" t="s">
        <v>382</v>
      </c>
      <c r="D9" s="390"/>
      <c r="E9" s="390"/>
      <c r="F9" s="390"/>
      <c r="G9" s="390"/>
      <c r="H9" s="390"/>
      <c r="I9" s="390"/>
      <c r="J9" s="390"/>
      <c r="K9" s="390"/>
      <c r="L9" s="390"/>
      <c r="M9" s="390"/>
      <c r="N9" s="390"/>
      <c r="O9" s="390"/>
      <c r="P9" s="390"/>
      <c r="Q9" s="391"/>
    </row>
    <row r="10" spans="1:23" ht="24" customHeight="1">
      <c r="A10" s="432" t="s">
        <v>12</v>
      </c>
      <c r="B10" s="373" t="s">
        <v>12</v>
      </c>
      <c r="C10" s="1186" t="s">
        <v>12</v>
      </c>
      <c r="D10" s="377" t="s">
        <v>383</v>
      </c>
      <c r="E10" s="921" t="s">
        <v>90</v>
      </c>
      <c r="F10" s="1187" t="s">
        <v>323</v>
      </c>
      <c r="G10" s="1188" t="s">
        <v>116</v>
      </c>
      <c r="H10" s="1189">
        <v>0</v>
      </c>
      <c r="I10" s="1190"/>
      <c r="J10" s="1190"/>
      <c r="K10" s="1191"/>
      <c r="L10" s="1192">
        <v>80000</v>
      </c>
      <c r="M10" s="1193">
        <v>80000</v>
      </c>
      <c r="N10" s="1194" t="s">
        <v>384</v>
      </c>
      <c r="O10" s="1195"/>
      <c r="P10" s="1195"/>
      <c r="Q10" s="1196"/>
    </row>
    <row r="11" spans="1:23" ht="38.25" customHeight="1">
      <c r="A11" s="433"/>
      <c r="B11" s="374"/>
      <c r="C11" s="1197"/>
      <c r="D11" s="378"/>
      <c r="E11" s="1198"/>
      <c r="F11" s="1199"/>
      <c r="G11" s="1200"/>
      <c r="H11" s="1201"/>
      <c r="I11" s="1202"/>
      <c r="J11" s="1202"/>
      <c r="K11" s="1203"/>
      <c r="L11" s="1204"/>
      <c r="M11" s="1205"/>
      <c r="N11" s="1206"/>
      <c r="O11" s="1207">
        <v>0</v>
      </c>
      <c r="P11" s="1207">
        <v>10</v>
      </c>
      <c r="Q11" s="1208">
        <v>10</v>
      </c>
      <c r="T11" s="702"/>
    </row>
    <row r="12" spans="1:23" ht="27" customHeight="1" thickBot="1">
      <c r="A12" s="434"/>
      <c r="B12" s="375"/>
      <c r="C12" s="1209"/>
      <c r="D12" s="379"/>
      <c r="E12" s="932"/>
      <c r="F12" s="1210"/>
      <c r="G12" s="1211" t="s">
        <v>13</v>
      </c>
      <c r="H12" s="1212">
        <f>H10</f>
        <v>0</v>
      </c>
      <c r="I12" s="1213">
        <f>I10</f>
        <v>0</v>
      </c>
      <c r="J12" s="1213"/>
      <c r="K12" s="1214">
        <f>K10</f>
        <v>0</v>
      </c>
      <c r="L12" s="1215">
        <f>L10</f>
        <v>80000</v>
      </c>
      <c r="M12" s="1216">
        <f>M10</f>
        <v>80000</v>
      </c>
      <c r="N12" s="1217" t="s">
        <v>385</v>
      </c>
      <c r="O12" s="1218" t="s">
        <v>63</v>
      </c>
      <c r="P12" s="1218" t="s">
        <v>269</v>
      </c>
      <c r="Q12" s="1219" t="s">
        <v>269</v>
      </c>
      <c r="R12" s="575"/>
      <c r="T12" s="702"/>
    </row>
    <row r="13" spans="1:23" ht="18.75" customHeight="1" thickBot="1">
      <c r="A13" s="24" t="s">
        <v>12</v>
      </c>
      <c r="B13" s="73" t="s">
        <v>12</v>
      </c>
      <c r="C13" s="1220" t="s">
        <v>15</v>
      </c>
      <c r="D13" s="1221"/>
      <c r="E13" s="1221"/>
      <c r="F13" s="1221"/>
      <c r="G13" s="1221"/>
      <c r="H13" s="1222">
        <f>H12+H9</f>
        <v>0</v>
      </c>
      <c r="I13" s="1223">
        <f>I12+I9</f>
        <v>0</v>
      </c>
      <c r="J13" s="1223"/>
      <c r="K13" s="1224">
        <f>K12+K9</f>
        <v>0</v>
      </c>
      <c r="L13" s="1225">
        <f>L12+L9</f>
        <v>80000</v>
      </c>
      <c r="M13" s="1226">
        <f>M12</f>
        <v>80000</v>
      </c>
      <c r="N13" s="1227"/>
      <c r="O13" s="1228"/>
      <c r="P13" s="1228"/>
      <c r="Q13" s="1229"/>
      <c r="R13" s="575"/>
      <c r="T13" s="702"/>
    </row>
    <row r="14" spans="1:23" ht="24" customHeight="1" thickBot="1">
      <c r="A14" s="1230" t="s">
        <v>12</v>
      </c>
      <c r="B14" s="51" t="s">
        <v>14</v>
      </c>
      <c r="C14" s="1231" t="s">
        <v>386</v>
      </c>
      <c r="D14" s="1232"/>
      <c r="E14" s="1232"/>
      <c r="F14" s="1232"/>
      <c r="G14" s="1232"/>
      <c r="H14" s="1232"/>
      <c r="I14" s="1232"/>
      <c r="J14" s="1232"/>
      <c r="K14" s="1232"/>
      <c r="L14" s="1232"/>
      <c r="M14" s="1232"/>
      <c r="N14" s="1232"/>
      <c r="O14" s="1232"/>
      <c r="P14" s="1232"/>
      <c r="Q14" s="1233"/>
    </row>
    <row r="15" spans="1:23" customFormat="1" ht="14.25" customHeight="1">
      <c r="A15" s="1234" t="s">
        <v>12</v>
      </c>
      <c r="B15" s="358" t="s">
        <v>14</v>
      </c>
      <c r="C15" s="1186" t="s">
        <v>12</v>
      </c>
      <c r="D15" s="266" t="s">
        <v>387</v>
      </c>
      <c r="E15" s="921" t="s">
        <v>90</v>
      </c>
      <c r="F15" s="1187" t="s">
        <v>323</v>
      </c>
      <c r="G15" s="1235" t="s">
        <v>62</v>
      </c>
      <c r="H15" s="923">
        <v>26066</v>
      </c>
      <c r="I15" s="924">
        <v>0</v>
      </c>
      <c r="J15" s="925"/>
      <c r="K15" s="926">
        <v>0</v>
      </c>
      <c r="L15" s="1236">
        <v>50072</v>
      </c>
      <c r="M15" s="928">
        <v>0</v>
      </c>
      <c r="N15" s="272" t="s">
        <v>388</v>
      </c>
      <c r="O15" s="1237" t="s">
        <v>389</v>
      </c>
      <c r="P15" s="1237" t="s">
        <v>389</v>
      </c>
      <c r="Q15" s="1238"/>
      <c r="R15" s="1239"/>
      <c r="S15" s="1239"/>
      <c r="T15" s="1239"/>
      <c r="U15" s="1239"/>
      <c r="V15" s="1239"/>
      <c r="W15" s="1239"/>
    </row>
    <row r="16" spans="1:23" customFormat="1" ht="14.25" customHeight="1">
      <c r="A16" s="1240"/>
      <c r="B16" s="363"/>
      <c r="C16" s="1241"/>
      <c r="D16" s="267"/>
      <c r="E16" s="1198"/>
      <c r="F16" s="1199"/>
      <c r="G16" s="1242"/>
      <c r="H16" s="1243"/>
      <c r="I16" s="1244"/>
      <c r="J16" s="1245"/>
      <c r="K16" s="1246"/>
      <c r="L16" s="1247"/>
      <c r="M16" s="1248"/>
      <c r="N16" s="1249"/>
      <c r="O16" s="1250"/>
      <c r="P16" s="1250"/>
      <c r="Q16" s="1251"/>
      <c r="R16" s="1239"/>
      <c r="S16" s="1239"/>
      <c r="T16" s="1239"/>
      <c r="U16" s="1239"/>
      <c r="V16" s="1239"/>
      <c r="W16" s="1239"/>
    </row>
    <row r="17" spans="1:39" customFormat="1" ht="72" customHeight="1" thickBot="1">
      <c r="A17" s="1252"/>
      <c r="B17" s="359"/>
      <c r="C17" s="1209"/>
      <c r="D17" s="268"/>
      <c r="E17" s="932"/>
      <c r="F17" s="1210"/>
      <c r="G17" s="1211" t="s">
        <v>13</v>
      </c>
      <c r="H17" s="1253">
        <f>H15</f>
        <v>26066</v>
      </c>
      <c r="I17" s="1254">
        <f>SUM(I15:I16)</f>
        <v>0</v>
      </c>
      <c r="J17" s="1255"/>
      <c r="K17" s="1256">
        <f>SUM(K15:K16)</f>
        <v>0</v>
      </c>
      <c r="L17" s="1257">
        <f>L15</f>
        <v>50072</v>
      </c>
      <c r="M17" s="1258">
        <f>M15</f>
        <v>0</v>
      </c>
      <c r="N17" s="276"/>
      <c r="O17" s="1218"/>
      <c r="P17" s="1218"/>
      <c r="Q17" s="1219"/>
      <c r="R17" s="1239"/>
      <c r="S17" s="1239"/>
      <c r="T17" s="1239"/>
      <c r="U17" s="1239"/>
      <c r="V17" s="1239"/>
      <c r="W17" s="1239"/>
    </row>
    <row r="18" spans="1:39" ht="14.25" customHeight="1">
      <c r="A18" s="1234" t="s">
        <v>12</v>
      </c>
      <c r="B18" s="358" t="s">
        <v>14</v>
      </c>
      <c r="C18" s="1186" t="s">
        <v>14</v>
      </c>
      <c r="D18" s="266" t="s">
        <v>390</v>
      </c>
      <c r="E18" s="921" t="s">
        <v>90</v>
      </c>
      <c r="F18" s="1187" t="s">
        <v>323</v>
      </c>
      <c r="G18" s="1235"/>
      <c r="H18" s="923">
        <v>0</v>
      </c>
      <c r="I18" s="924">
        <v>0</v>
      </c>
      <c r="J18" s="925"/>
      <c r="K18" s="926">
        <v>0</v>
      </c>
      <c r="L18" s="927">
        <v>0</v>
      </c>
      <c r="M18" s="928">
        <v>0</v>
      </c>
      <c r="N18" s="272"/>
      <c r="O18" s="1259"/>
      <c r="P18" s="1237"/>
      <c r="Q18" s="1260"/>
      <c r="R18" s="145"/>
      <c r="S18" s="145"/>
      <c r="T18" s="146"/>
      <c r="U18" s="145"/>
      <c r="V18" s="145"/>
      <c r="W18" s="145"/>
    </row>
    <row r="19" spans="1:39" ht="12.75" customHeight="1">
      <c r="A19" s="1240"/>
      <c r="B19" s="363"/>
      <c r="C19" s="1241"/>
      <c r="D19" s="267"/>
      <c r="E19" s="1198"/>
      <c r="F19" s="1199"/>
      <c r="G19" s="1242"/>
      <c r="H19" s="1243"/>
      <c r="I19" s="1244"/>
      <c r="J19" s="1245"/>
      <c r="K19" s="1246"/>
      <c r="L19" s="1261"/>
      <c r="M19" s="1248"/>
      <c r="N19" s="1262"/>
      <c r="O19" s="1263"/>
      <c r="P19" s="1263"/>
      <c r="Q19" s="1264"/>
      <c r="R19" s="145"/>
      <c r="S19" s="145"/>
      <c r="T19" s="146"/>
      <c r="U19" s="145"/>
      <c r="V19" s="145"/>
      <c r="W19" s="145"/>
    </row>
    <row r="20" spans="1:39" ht="78" customHeight="1" thickBot="1">
      <c r="A20" s="1252"/>
      <c r="B20" s="359"/>
      <c r="C20" s="1209"/>
      <c r="D20" s="268"/>
      <c r="E20" s="932"/>
      <c r="F20" s="1210"/>
      <c r="G20" s="1211" t="s">
        <v>13</v>
      </c>
      <c r="H20" s="1265">
        <f>H18</f>
        <v>0</v>
      </c>
      <c r="I20" s="934">
        <f>SUM(I18:I19)</f>
        <v>0</v>
      </c>
      <c r="J20" s="935"/>
      <c r="K20" s="936">
        <f>SUM(K18:K19)</f>
        <v>0</v>
      </c>
      <c r="L20" s="937">
        <f>L18</f>
        <v>0</v>
      </c>
      <c r="M20" s="938">
        <f>M18</f>
        <v>0</v>
      </c>
      <c r="N20" s="273"/>
      <c r="O20" s="1266"/>
      <c r="P20" s="1266"/>
      <c r="Q20" s="1267"/>
      <c r="R20" s="145"/>
      <c r="S20" s="145"/>
      <c r="T20" s="146"/>
      <c r="U20" s="145"/>
      <c r="V20" s="145"/>
      <c r="W20" s="145"/>
    </row>
    <row r="21" spans="1:39" ht="13.5" customHeight="1">
      <c r="A21" s="1234" t="s">
        <v>12</v>
      </c>
      <c r="B21" s="358" t="s">
        <v>14</v>
      </c>
      <c r="C21" s="1186" t="s">
        <v>59</v>
      </c>
      <c r="D21" s="266" t="s">
        <v>391</v>
      </c>
      <c r="E21" s="921" t="s">
        <v>90</v>
      </c>
      <c r="F21" s="1187" t="s">
        <v>323</v>
      </c>
      <c r="G21" s="1235"/>
      <c r="H21" s="923">
        <v>0</v>
      </c>
      <c r="I21" s="924">
        <v>0</v>
      </c>
      <c r="J21" s="925"/>
      <c r="K21" s="926">
        <v>0</v>
      </c>
      <c r="L21" s="1236">
        <v>0</v>
      </c>
      <c r="M21" s="928">
        <v>0</v>
      </c>
      <c r="N21" s="272"/>
      <c r="O21" s="1237"/>
      <c r="P21" s="1237"/>
      <c r="Q21" s="1238"/>
      <c r="R21" s="145"/>
      <c r="S21" s="145"/>
      <c r="T21" s="146"/>
      <c r="U21" s="145"/>
      <c r="V21" s="145"/>
      <c r="W21" s="145"/>
    </row>
    <row r="22" spans="1:39" ht="12.75" customHeight="1">
      <c r="A22" s="1240"/>
      <c r="B22" s="363"/>
      <c r="C22" s="1241"/>
      <c r="D22" s="267"/>
      <c r="E22" s="1198"/>
      <c r="F22" s="1199"/>
      <c r="G22" s="1242"/>
      <c r="H22" s="1243"/>
      <c r="I22" s="1244"/>
      <c r="J22" s="1245"/>
      <c r="K22" s="1246"/>
      <c r="L22" s="1247"/>
      <c r="M22" s="1248"/>
      <c r="N22" s="1249"/>
      <c r="O22" s="1250"/>
      <c r="P22" s="1250"/>
      <c r="Q22" s="1251"/>
      <c r="R22" s="145"/>
      <c r="S22" s="145"/>
      <c r="T22" s="146"/>
      <c r="U22" s="145"/>
      <c r="V22" s="145"/>
      <c r="W22" s="145"/>
    </row>
    <row r="23" spans="1:39" ht="51.75" customHeight="1" thickBot="1">
      <c r="A23" s="1252"/>
      <c r="B23" s="359"/>
      <c r="C23" s="1209"/>
      <c r="D23" s="268"/>
      <c r="E23" s="932"/>
      <c r="F23" s="1210"/>
      <c r="G23" s="1211" t="s">
        <v>13</v>
      </c>
      <c r="H23" s="1265">
        <f>H21</f>
        <v>0</v>
      </c>
      <c r="I23" s="934">
        <f>SUM(I21:I22)</f>
        <v>0</v>
      </c>
      <c r="J23" s="935"/>
      <c r="K23" s="936">
        <f>SUM(K21:K22)</f>
        <v>0</v>
      </c>
      <c r="L23" s="937">
        <f>L21</f>
        <v>0</v>
      </c>
      <c r="M23" s="938">
        <f>M21</f>
        <v>0</v>
      </c>
      <c r="N23" s="276"/>
      <c r="O23" s="1218"/>
      <c r="P23" s="1218"/>
      <c r="Q23" s="1219"/>
      <c r="R23" s="145"/>
      <c r="S23" s="145"/>
      <c r="T23" s="146"/>
      <c r="U23" s="145"/>
      <c r="V23" s="145"/>
      <c r="W23" s="145"/>
    </row>
    <row r="24" spans="1:39" ht="14.25" customHeight="1" thickBot="1">
      <c r="A24" s="175" t="s">
        <v>12</v>
      </c>
      <c r="B24" s="304" t="s">
        <v>17</v>
      </c>
      <c r="C24" s="304"/>
      <c r="D24" s="304"/>
      <c r="E24" s="304"/>
      <c r="F24" s="304"/>
      <c r="G24" s="304"/>
      <c r="H24" s="681">
        <f t="shared" ref="H24:M24" si="0">H23+H20+H17+H13</f>
        <v>26066</v>
      </c>
      <c r="I24" s="681">
        <f t="shared" si="0"/>
        <v>0</v>
      </c>
      <c r="J24" s="681">
        <f t="shared" si="0"/>
        <v>0</v>
      </c>
      <c r="K24" s="681">
        <f t="shared" si="0"/>
        <v>0</v>
      </c>
      <c r="L24" s="681">
        <f>L23+L20+L17+L13</f>
        <v>130072</v>
      </c>
      <c r="M24" s="681">
        <f t="shared" si="0"/>
        <v>80000</v>
      </c>
      <c r="N24" s="1268"/>
      <c r="O24" s="1269"/>
      <c r="P24" s="1269"/>
      <c r="Q24" s="1270"/>
      <c r="S24" s="145"/>
      <c r="T24" s="145"/>
      <c r="U24" s="145"/>
      <c r="V24" s="145"/>
      <c r="W24" s="145"/>
    </row>
    <row r="25" spans="1:39" s="26" customFormat="1" ht="15.75" customHeight="1">
      <c r="A25" s="201"/>
      <c r="B25" s="202"/>
      <c r="C25" s="202"/>
      <c r="D25" s="202"/>
      <c r="E25" s="202"/>
      <c r="N25" s="154"/>
      <c r="O25" s="154"/>
      <c r="P25" s="154"/>
      <c r="Q25" s="154"/>
      <c r="R25" s="155"/>
      <c r="S25" s="155"/>
      <c r="T25" s="155"/>
      <c r="U25" s="155"/>
      <c r="V25" s="155"/>
      <c r="W25" s="155"/>
      <c r="X25" s="25"/>
      <c r="Y25" s="25"/>
      <c r="Z25" s="25"/>
      <c r="AA25" s="25"/>
      <c r="AB25" s="25"/>
      <c r="AC25" s="25"/>
      <c r="AD25" s="25"/>
      <c r="AE25" s="25"/>
      <c r="AF25" s="25"/>
      <c r="AG25" s="25"/>
      <c r="AH25" s="25"/>
      <c r="AI25" s="25"/>
      <c r="AJ25" s="25"/>
      <c r="AK25" s="25"/>
      <c r="AL25" s="25"/>
      <c r="AM25" s="25"/>
    </row>
    <row r="26" spans="1:39" s="26" customFormat="1" ht="15.75" customHeight="1">
      <c r="A26" s="201"/>
      <c r="B26" s="202"/>
      <c r="C26" s="202"/>
      <c r="D26" s="202"/>
      <c r="E26" s="202"/>
      <c r="N26" s="154"/>
      <c r="O26" s="154"/>
      <c r="P26" s="154"/>
      <c r="Q26" s="154"/>
      <c r="R26" s="155"/>
      <c r="S26" s="155"/>
      <c r="T26" s="155"/>
      <c r="U26" s="155"/>
      <c r="V26" s="155"/>
      <c r="W26" s="155"/>
      <c r="X26" s="25"/>
      <c r="Y26" s="25"/>
      <c r="Z26" s="25"/>
      <c r="AA26" s="25"/>
      <c r="AB26" s="25"/>
      <c r="AC26" s="25"/>
      <c r="AD26" s="25"/>
      <c r="AE26" s="25"/>
      <c r="AF26" s="25"/>
      <c r="AG26" s="25"/>
      <c r="AH26" s="25"/>
      <c r="AI26" s="25"/>
      <c r="AJ26" s="25"/>
      <c r="AK26" s="25"/>
      <c r="AL26" s="25"/>
      <c r="AM26" s="25"/>
    </row>
    <row r="27" spans="1:39" s="26" customFormat="1" ht="15.75" customHeight="1">
      <c r="A27" s="201"/>
      <c r="B27" s="202"/>
      <c r="C27" s="202"/>
      <c r="D27" s="202"/>
      <c r="E27" s="202"/>
      <c r="N27" s="154"/>
      <c r="O27" s="154"/>
      <c r="P27" s="154"/>
      <c r="Q27" s="154"/>
      <c r="R27" s="155"/>
      <c r="S27" s="155"/>
      <c r="T27" s="155"/>
      <c r="U27" s="155"/>
      <c r="V27" s="155"/>
      <c r="W27" s="155"/>
      <c r="X27" s="25"/>
      <c r="Y27" s="25"/>
      <c r="Z27" s="25"/>
      <c r="AA27" s="25"/>
      <c r="AB27" s="25"/>
      <c r="AC27" s="25"/>
      <c r="AD27" s="25"/>
      <c r="AE27" s="25"/>
      <c r="AF27" s="25"/>
      <c r="AG27" s="25"/>
      <c r="AH27" s="25"/>
      <c r="AI27" s="25"/>
      <c r="AJ27" s="25"/>
      <c r="AK27" s="25"/>
      <c r="AL27" s="25"/>
      <c r="AM27" s="25"/>
    </row>
    <row r="28" spans="1:39" s="26" customFormat="1" ht="15.75" customHeight="1">
      <c r="A28" s="201"/>
      <c r="B28" s="202"/>
      <c r="C28" s="202"/>
      <c r="D28" s="202"/>
      <c r="E28" s="202"/>
      <c r="N28" s="154"/>
      <c r="O28" s="154"/>
      <c r="P28" s="154"/>
      <c r="Q28" s="154"/>
      <c r="R28" s="155"/>
      <c r="S28" s="155"/>
      <c r="T28" s="155"/>
      <c r="U28" s="155"/>
      <c r="V28" s="155"/>
      <c r="W28" s="155"/>
      <c r="X28" s="25"/>
      <c r="Y28" s="25"/>
      <c r="Z28" s="25"/>
      <c r="AA28" s="25"/>
      <c r="AB28" s="25"/>
      <c r="AC28" s="25"/>
      <c r="AD28" s="25"/>
      <c r="AE28" s="25"/>
      <c r="AF28" s="25"/>
      <c r="AG28" s="25"/>
      <c r="AH28" s="25"/>
      <c r="AI28" s="25"/>
      <c r="AJ28" s="25"/>
      <c r="AK28" s="25"/>
      <c r="AL28" s="25"/>
      <c r="AM28" s="25"/>
    </row>
    <row r="29" spans="1:39" s="26" customFormat="1" ht="15.75" customHeight="1">
      <c r="A29" s="201"/>
      <c r="B29" s="202"/>
      <c r="C29" s="202"/>
      <c r="D29" s="202"/>
      <c r="E29" s="202"/>
      <c r="N29" s="154"/>
      <c r="O29" s="154"/>
      <c r="P29" s="154"/>
      <c r="Q29" s="154"/>
      <c r="R29" s="155"/>
      <c r="S29" s="155"/>
      <c r="T29" s="155"/>
      <c r="U29" s="155"/>
      <c r="V29" s="155"/>
      <c r="W29" s="155"/>
      <c r="X29" s="25"/>
      <c r="Y29" s="25"/>
      <c r="Z29" s="25"/>
      <c r="AA29" s="25"/>
      <c r="AB29" s="25"/>
      <c r="AC29" s="25"/>
      <c r="AD29" s="25"/>
      <c r="AE29" s="25"/>
      <c r="AF29" s="25"/>
      <c r="AG29" s="25"/>
      <c r="AH29" s="25"/>
      <c r="AI29" s="25"/>
      <c r="AJ29" s="25"/>
      <c r="AK29" s="25"/>
      <c r="AL29" s="25"/>
      <c r="AM29" s="25"/>
    </row>
    <row r="30" spans="1:39" s="26" customFormat="1" ht="15.75" customHeight="1">
      <c r="A30" s="201"/>
      <c r="B30" s="202"/>
      <c r="C30" s="202"/>
      <c r="D30" s="202"/>
      <c r="E30" s="202"/>
      <c r="N30" s="154"/>
      <c r="O30" s="154"/>
      <c r="P30" s="154"/>
      <c r="Q30" s="154"/>
      <c r="R30" s="155"/>
      <c r="S30" s="155"/>
      <c r="T30" s="155"/>
      <c r="U30" s="155"/>
      <c r="V30" s="155"/>
      <c r="W30" s="155"/>
      <c r="X30" s="25"/>
      <c r="Y30" s="25"/>
      <c r="Z30" s="25"/>
      <c r="AA30" s="25"/>
      <c r="AB30" s="25"/>
      <c r="AC30" s="25"/>
      <c r="AD30" s="25"/>
      <c r="AE30" s="25"/>
      <c r="AF30" s="25"/>
      <c r="AG30" s="25"/>
      <c r="AH30" s="25"/>
      <c r="AI30" s="25"/>
      <c r="AJ30" s="25"/>
      <c r="AK30" s="25"/>
      <c r="AL30" s="25"/>
      <c r="AM30" s="25"/>
    </row>
    <row r="31" spans="1:39" s="26" customFormat="1" ht="15.75" customHeight="1">
      <c r="A31" s="201"/>
      <c r="B31" s="202"/>
      <c r="C31" s="202"/>
      <c r="D31" s="202"/>
      <c r="E31" s="202"/>
      <c r="N31" s="154"/>
      <c r="O31" s="154"/>
      <c r="P31" s="154"/>
      <c r="Q31" s="154"/>
      <c r="R31" s="155"/>
      <c r="S31" s="155"/>
      <c r="T31" s="155"/>
      <c r="U31" s="155"/>
      <c r="V31" s="155"/>
      <c r="W31" s="155"/>
      <c r="X31" s="25"/>
      <c r="Y31" s="25"/>
      <c r="Z31" s="25"/>
      <c r="AA31" s="25"/>
      <c r="AB31" s="25"/>
      <c r="AC31" s="25"/>
      <c r="AD31" s="25"/>
      <c r="AE31" s="25"/>
      <c r="AF31" s="25"/>
      <c r="AG31" s="25"/>
      <c r="AH31" s="25"/>
      <c r="AI31" s="25"/>
      <c r="AJ31" s="25"/>
      <c r="AK31" s="25"/>
      <c r="AL31" s="25"/>
      <c r="AM31" s="25"/>
    </row>
    <row r="32" spans="1:39" s="26" customFormat="1" ht="15.75" customHeight="1">
      <c r="A32" s="201"/>
      <c r="B32" s="202"/>
      <c r="C32" s="202"/>
      <c r="D32" s="202"/>
      <c r="E32" s="202"/>
      <c r="N32" s="154"/>
      <c r="O32" s="154"/>
      <c r="P32" s="154"/>
      <c r="Q32" s="154"/>
      <c r="R32" s="155"/>
      <c r="S32" s="155"/>
      <c r="T32" s="155"/>
      <c r="U32" s="155"/>
      <c r="V32" s="155"/>
      <c r="W32" s="155"/>
      <c r="X32" s="25"/>
      <c r="Y32" s="25"/>
      <c r="Z32" s="25"/>
      <c r="AA32" s="25"/>
      <c r="AB32" s="25"/>
      <c r="AC32" s="25"/>
      <c r="AD32" s="25"/>
      <c r="AE32" s="25"/>
      <c r="AF32" s="25"/>
      <c r="AG32" s="25"/>
      <c r="AH32" s="25"/>
      <c r="AI32" s="25"/>
      <c r="AJ32" s="25"/>
      <c r="AK32" s="25"/>
      <c r="AL32" s="25"/>
      <c r="AM32" s="25"/>
    </row>
    <row r="33" spans="1:39" s="26" customFormat="1" ht="15.75" customHeight="1">
      <c r="A33" s="201"/>
      <c r="B33" s="202"/>
      <c r="C33" s="202"/>
      <c r="D33" s="202"/>
      <c r="E33" s="202"/>
      <c r="N33" s="154"/>
      <c r="O33" s="154"/>
      <c r="P33" s="154"/>
      <c r="Q33" s="154"/>
      <c r="R33" s="155"/>
      <c r="S33" s="155"/>
      <c r="T33" s="155"/>
      <c r="U33" s="155"/>
      <c r="V33" s="155"/>
      <c r="W33" s="155"/>
      <c r="X33" s="25"/>
      <c r="Y33" s="25"/>
      <c r="Z33" s="25"/>
      <c r="AA33" s="25"/>
      <c r="AB33" s="25"/>
      <c r="AC33" s="25"/>
      <c r="AD33" s="25"/>
      <c r="AE33" s="25"/>
      <c r="AF33" s="25"/>
      <c r="AG33" s="25"/>
      <c r="AH33" s="25"/>
      <c r="AI33" s="25"/>
      <c r="AJ33" s="25"/>
      <c r="AK33" s="25"/>
      <c r="AL33" s="25"/>
      <c r="AM33" s="25"/>
    </row>
    <row r="34" spans="1:39" s="26" customFormat="1" ht="15.75" customHeight="1">
      <c r="A34" s="201"/>
      <c r="B34" s="202"/>
      <c r="C34" s="202"/>
      <c r="D34" s="202"/>
      <c r="E34" s="202"/>
      <c r="N34" s="154"/>
      <c r="O34" s="154"/>
      <c r="P34" s="154"/>
      <c r="Q34" s="154"/>
      <c r="R34" s="155"/>
      <c r="S34" s="155"/>
      <c r="T34" s="155"/>
      <c r="U34" s="155"/>
      <c r="V34" s="155"/>
      <c r="W34" s="155"/>
      <c r="X34" s="25"/>
      <c r="Y34" s="25"/>
      <c r="Z34" s="25"/>
      <c r="AA34" s="25"/>
      <c r="AB34" s="25"/>
      <c r="AC34" s="25"/>
      <c r="AD34" s="25"/>
      <c r="AE34" s="25"/>
      <c r="AF34" s="25"/>
      <c r="AG34" s="25"/>
      <c r="AH34" s="25"/>
      <c r="AI34" s="25"/>
      <c r="AJ34" s="25"/>
      <c r="AK34" s="25"/>
      <c r="AL34" s="25"/>
      <c r="AM34" s="25"/>
    </row>
    <row r="35" spans="1:39" s="26" customFormat="1" ht="15.75" customHeight="1">
      <c r="A35" s="201"/>
      <c r="B35" s="202"/>
      <c r="C35" s="202"/>
      <c r="D35" s="202"/>
      <c r="E35" s="202"/>
      <c r="N35" s="154"/>
      <c r="O35" s="154"/>
      <c r="P35" s="154"/>
      <c r="Q35" s="154"/>
      <c r="R35" s="155"/>
      <c r="S35" s="155"/>
      <c r="T35" s="155"/>
      <c r="U35" s="155"/>
      <c r="V35" s="155"/>
      <c r="W35" s="155"/>
      <c r="X35" s="25"/>
      <c r="Y35" s="25"/>
      <c r="Z35" s="25"/>
      <c r="AA35" s="25"/>
      <c r="AB35" s="25"/>
      <c r="AC35" s="25"/>
      <c r="AD35" s="25"/>
      <c r="AE35" s="25"/>
      <c r="AF35" s="25"/>
      <c r="AG35" s="25"/>
      <c r="AH35" s="25"/>
      <c r="AI35" s="25"/>
      <c r="AJ35" s="25"/>
      <c r="AK35" s="25"/>
      <c r="AL35" s="25"/>
      <c r="AM35" s="25"/>
    </row>
    <row r="36" spans="1:39" s="26" customFormat="1" ht="15.75" customHeight="1" thickBot="1">
      <c r="A36" s="201"/>
      <c r="B36" s="202"/>
      <c r="C36" s="202"/>
      <c r="D36" s="202"/>
      <c r="E36" s="202"/>
      <c r="F36" s="347" t="s">
        <v>18</v>
      </c>
      <c r="G36" s="348"/>
      <c r="H36" s="348"/>
      <c r="I36" s="348"/>
      <c r="J36" s="348"/>
      <c r="K36" s="348"/>
      <c r="L36" s="348"/>
      <c r="M36" s="348"/>
      <c r="N36" s="154"/>
      <c r="O36" s="154"/>
      <c r="P36" s="154"/>
      <c r="Q36" s="154"/>
      <c r="R36" s="155"/>
      <c r="S36" s="155"/>
      <c r="T36" s="155"/>
      <c r="U36" s="155"/>
      <c r="V36" s="155"/>
      <c r="W36" s="155"/>
      <c r="X36" s="25"/>
      <c r="Y36" s="25"/>
      <c r="Z36" s="25"/>
      <c r="AA36" s="25"/>
      <c r="AB36" s="25"/>
      <c r="AC36" s="25"/>
      <c r="AD36" s="25"/>
      <c r="AE36" s="25"/>
      <c r="AF36" s="25"/>
      <c r="AG36" s="25"/>
      <c r="AH36" s="25"/>
      <c r="AI36" s="25"/>
      <c r="AJ36" s="25"/>
      <c r="AK36" s="25"/>
      <c r="AL36" s="25"/>
      <c r="AM36" s="25"/>
    </row>
    <row r="37" spans="1:39" ht="38.25" customHeight="1" thickBot="1">
      <c r="C37" s="301" t="s">
        <v>19</v>
      </c>
      <c r="D37" s="302"/>
      <c r="E37" s="302"/>
      <c r="F37" s="302"/>
      <c r="G37" s="303"/>
      <c r="H37" s="1271" t="s">
        <v>146</v>
      </c>
      <c r="I37" s="1272"/>
      <c r="J37" s="1272"/>
      <c r="K37" s="1273"/>
      <c r="L37" s="5"/>
      <c r="M37" s="5"/>
      <c r="N37" s="144"/>
      <c r="O37" s="156"/>
      <c r="P37" s="144"/>
      <c r="Q37" s="144"/>
      <c r="R37" s="145"/>
      <c r="S37" s="145"/>
      <c r="T37" s="145"/>
      <c r="U37" s="145"/>
      <c r="V37" s="145"/>
      <c r="W37" s="145"/>
    </row>
    <row r="38" spans="1:39" ht="14.1" customHeight="1" thickBot="1">
      <c r="C38" s="1274" t="s">
        <v>20</v>
      </c>
      <c r="D38" s="296"/>
      <c r="E38" s="296"/>
      <c r="F38" s="296"/>
      <c r="G38" s="297"/>
      <c r="H38" s="1275">
        <f>H39+H40+H41+H42+H43</f>
        <v>26066</v>
      </c>
      <c r="I38" s="1276"/>
      <c r="J38" s="1276"/>
      <c r="K38" s="1277"/>
      <c r="L38" s="5"/>
      <c r="M38" s="5"/>
      <c r="N38" s="144"/>
      <c r="O38" s="156"/>
      <c r="P38" s="144"/>
      <c r="Q38" s="144"/>
      <c r="R38" s="145"/>
      <c r="S38" s="145"/>
      <c r="T38" s="145"/>
      <c r="U38" s="145"/>
      <c r="V38" s="145"/>
      <c r="W38" s="145"/>
    </row>
    <row r="39" spans="1:39" ht="14.1" customHeight="1">
      <c r="C39" s="1278" t="s">
        <v>392</v>
      </c>
      <c r="D39" s="350"/>
      <c r="E39" s="350"/>
      <c r="F39" s="350"/>
      <c r="G39" s="351"/>
      <c r="H39" s="1279">
        <v>26066</v>
      </c>
      <c r="I39" s="1280"/>
      <c r="J39" s="1280"/>
      <c r="K39" s="1281"/>
      <c r="L39" s="5"/>
      <c r="M39" s="5"/>
      <c r="N39" s="144"/>
      <c r="O39" s="156"/>
      <c r="P39" s="144"/>
      <c r="Q39" s="144"/>
      <c r="R39" s="145"/>
      <c r="S39" s="145"/>
      <c r="T39" s="145"/>
      <c r="U39" s="145"/>
      <c r="V39" s="145"/>
      <c r="W39" s="145"/>
    </row>
    <row r="40" spans="1:39" ht="26.25" customHeight="1">
      <c r="C40" s="1282" t="s">
        <v>393</v>
      </c>
      <c r="D40" s="343"/>
      <c r="E40" s="343"/>
      <c r="F40" s="343"/>
      <c r="G40" s="344"/>
      <c r="H40" s="1283">
        <v>0</v>
      </c>
      <c r="I40" s="1284"/>
      <c r="J40" s="1284"/>
      <c r="K40" s="1285"/>
      <c r="L40" s="5"/>
      <c r="M40" s="5"/>
      <c r="N40" s="144"/>
      <c r="O40" s="156"/>
      <c r="P40" s="144"/>
      <c r="Q40" s="144"/>
      <c r="R40" s="145"/>
      <c r="S40" s="145"/>
      <c r="T40" s="145"/>
      <c r="U40" s="145"/>
      <c r="V40" s="145"/>
      <c r="W40" s="145"/>
    </row>
    <row r="41" spans="1:39" ht="14.1" customHeight="1">
      <c r="C41" s="1286" t="s">
        <v>394</v>
      </c>
      <c r="D41" s="329"/>
      <c r="E41" s="329"/>
      <c r="F41" s="329"/>
      <c r="G41" s="346"/>
      <c r="H41" s="1283">
        <v>0</v>
      </c>
      <c r="I41" s="1284"/>
      <c r="J41" s="1284"/>
      <c r="K41" s="1285"/>
      <c r="L41" s="5"/>
      <c r="M41" s="5"/>
      <c r="N41" s="144"/>
      <c r="O41" s="156"/>
      <c r="P41" s="144"/>
      <c r="Q41" s="144"/>
      <c r="R41" s="145"/>
      <c r="S41" s="145"/>
      <c r="T41" s="145"/>
      <c r="U41" s="145"/>
      <c r="V41" s="145"/>
      <c r="W41" s="145"/>
    </row>
    <row r="42" spans="1:39" ht="26.25" customHeight="1">
      <c r="C42" s="1286" t="s">
        <v>395</v>
      </c>
      <c r="D42" s="329"/>
      <c r="E42" s="329"/>
      <c r="F42" s="329"/>
      <c r="G42" s="346"/>
      <c r="H42" s="1283">
        <v>0</v>
      </c>
      <c r="I42" s="1284"/>
      <c r="J42" s="1284"/>
      <c r="K42" s="1285"/>
      <c r="L42" s="5"/>
      <c r="M42" s="5"/>
      <c r="N42" s="144"/>
      <c r="O42" s="156"/>
      <c r="P42" s="144"/>
      <c r="Q42" s="144"/>
      <c r="R42" s="145"/>
      <c r="S42" s="145"/>
      <c r="T42" s="145"/>
      <c r="U42" s="145"/>
      <c r="V42" s="145"/>
      <c r="W42" s="145"/>
    </row>
    <row r="43" spans="1:39" ht="12.75" customHeight="1" thickBot="1">
      <c r="C43" s="1282" t="s">
        <v>396</v>
      </c>
      <c r="D43" s="343"/>
      <c r="E43" s="343"/>
      <c r="F43" s="343"/>
      <c r="G43" s="344"/>
      <c r="H43" s="1283">
        <v>0</v>
      </c>
      <c r="I43" s="1284"/>
      <c r="J43" s="1284"/>
      <c r="K43" s="1285"/>
      <c r="L43" s="5"/>
      <c r="M43" s="5"/>
      <c r="N43" s="144"/>
      <c r="O43" s="156"/>
      <c r="P43" s="144"/>
      <c r="Q43" s="144"/>
      <c r="R43" s="145"/>
      <c r="S43" s="145"/>
      <c r="T43" s="145"/>
      <c r="U43" s="145"/>
      <c r="V43" s="145"/>
      <c r="W43" s="145"/>
    </row>
    <row r="44" spans="1:39" ht="14.1" customHeight="1" thickBot="1">
      <c r="C44" s="1274" t="s">
        <v>21</v>
      </c>
      <c r="D44" s="296"/>
      <c r="E44" s="296"/>
      <c r="F44" s="296"/>
      <c r="G44" s="297"/>
      <c r="H44" s="1275">
        <f>H45+H46+H47+H48+H49</f>
        <v>0</v>
      </c>
      <c r="I44" s="1276"/>
      <c r="J44" s="1276"/>
      <c r="K44" s="1277"/>
      <c r="L44" s="5"/>
      <c r="M44" s="5"/>
      <c r="N44" s="144"/>
      <c r="O44" s="156"/>
      <c r="P44" s="144"/>
      <c r="Q44" s="144"/>
      <c r="R44" s="145"/>
      <c r="S44" s="145"/>
      <c r="T44" s="145"/>
      <c r="U44" s="145"/>
      <c r="V44" s="145"/>
      <c r="W44" s="145"/>
    </row>
    <row r="45" spans="1:39" ht="14.1" customHeight="1">
      <c r="C45" s="1287" t="s">
        <v>397</v>
      </c>
      <c r="D45" s="332"/>
      <c r="E45" s="332"/>
      <c r="F45" s="332"/>
      <c r="G45" s="333"/>
      <c r="H45" s="1288">
        <v>0</v>
      </c>
      <c r="I45" s="1288"/>
      <c r="J45" s="1288"/>
      <c r="K45" s="1289"/>
      <c r="L45" s="5"/>
      <c r="M45" s="5"/>
      <c r="N45" s="144"/>
      <c r="O45" s="156"/>
      <c r="P45" s="144"/>
      <c r="Q45" s="144"/>
      <c r="R45" s="145"/>
      <c r="S45" s="145"/>
      <c r="T45" s="145"/>
      <c r="U45" s="145"/>
      <c r="V45" s="145"/>
      <c r="W45" s="145"/>
    </row>
    <row r="46" spans="1:39" ht="14.1" customHeight="1">
      <c r="C46" s="595" t="s">
        <v>398</v>
      </c>
      <c r="D46" s="1290"/>
      <c r="E46" s="1290"/>
      <c r="F46" s="1290"/>
      <c r="G46" s="1291"/>
      <c r="H46" s="1284">
        <v>0</v>
      </c>
      <c r="I46" s="1284"/>
      <c r="J46" s="1284"/>
      <c r="K46" s="1285"/>
      <c r="L46" s="5"/>
      <c r="M46" s="5"/>
      <c r="N46" s="144"/>
      <c r="O46" s="156"/>
      <c r="P46" s="144"/>
      <c r="Q46" s="144"/>
      <c r="R46" s="145"/>
      <c r="S46" s="145"/>
      <c r="T46" s="145"/>
      <c r="U46" s="145"/>
      <c r="V46" s="145"/>
      <c r="W46" s="145"/>
    </row>
    <row r="47" spans="1:39" ht="14.1" customHeight="1">
      <c r="C47" s="1292" t="s">
        <v>399</v>
      </c>
      <c r="D47" s="338"/>
      <c r="E47" s="338"/>
      <c r="F47" s="338"/>
      <c r="G47" s="339"/>
      <c r="H47" s="1284">
        <v>0</v>
      </c>
      <c r="I47" s="1284"/>
      <c r="J47" s="1284"/>
      <c r="K47" s="1285"/>
      <c r="L47" s="5"/>
      <c r="M47" s="5"/>
      <c r="N47" s="144"/>
      <c r="O47" s="156"/>
      <c r="P47" s="144"/>
      <c r="Q47" s="144"/>
      <c r="R47" s="145"/>
      <c r="S47" s="145"/>
      <c r="T47" s="145"/>
      <c r="U47" s="145"/>
      <c r="V47" s="145"/>
      <c r="W47" s="145"/>
    </row>
    <row r="48" spans="1:39" ht="14.1" customHeight="1">
      <c r="C48" s="1293" t="s">
        <v>400</v>
      </c>
      <c r="D48" s="356"/>
      <c r="E48" s="356"/>
      <c r="F48" s="356"/>
      <c r="G48" s="357"/>
      <c r="H48" s="1284">
        <v>0</v>
      </c>
      <c r="I48" s="1284"/>
      <c r="J48" s="1284"/>
      <c r="K48" s="1285"/>
      <c r="L48" s="5"/>
      <c r="M48" s="5"/>
      <c r="N48" s="144"/>
      <c r="O48" s="156"/>
      <c r="P48" s="144"/>
      <c r="Q48" s="144"/>
      <c r="R48" s="145"/>
      <c r="S48" s="145"/>
      <c r="T48" s="145"/>
      <c r="U48" s="145"/>
      <c r="V48" s="145"/>
      <c r="W48" s="145"/>
    </row>
    <row r="49" spans="3:23" ht="14.1" customHeight="1" thickBot="1">
      <c r="C49" s="328" t="s">
        <v>159</v>
      </c>
      <c r="D49" s="1294"/>
      <c r="E49" s="1294"/>
      <c r="F49" s="1294"/>
      <c r="G49" s="1295"/>
      <c r="H49" s="293">
        <v>0</v>
      </c>
      <c r="I49" s="293"/>
      <c r="J49" s="293"/>
      <c r="K49" s="294"/>
      <c r="L49" s="1296"/>
      <c r="M49" s="5"/>
      <c r="N49" s="144"/>
      <c r="O49" s="156"/>
      <c r="P49" s="144"/>
      <c r="Q49" s="144"/>
      <c r="R49" s="145"/>
      <c r="S49" s="145"/>
      <c r="T49" s="145"/>
      <c r="U49" s="145"/>
      <c r="V49" s="145"/>
      <c r="W49" s="145"/>
    </row>
    <row r="50" spans="3:23" ht="14.1" customHeight="1" thickBot="1">
      <c r="C50" s="323" t="s">
        <v>22</v>
      </c>
      <c r="D50" s="1297"/>
      <c r="E50" s="1297"/>
      <c r="F50" s="1297"/>
      <c r="G50" s="1298"/>
      <c r="H50" s="326">
        <f>H44+H38</f>
        <v>26066</v>
      </c>
      <c r="I50" s="326"/>
      <c r="J50" s="326"/>
      <c r="K50" s="327"/>
      <c r="L50" s="1299"/>
      <c r="N50" s="144"/>
      <c r="O50" s="156"/>
      <c r="P50" s="144"/>
      <c r="Q50" s="144"/>
      <c r="R50" s="145"/>
      <c r="S50" s="145"/>
      <c r="T50" s="145"/>
      <c r="U50" s="145"/>
      <c r="V50" s="145"/>
      <c r="W50" s="145"/>
    </row>
    <row r="54" spans="3:23" ht="15.75">
      <c r="E54" s="27"/>
    </row>
    <row r="56" spans="3:23" ht="12.75">
      <c r="D56" s="6"/>
      <c r="E56" s="6"/>
      <c r="F56" s="6"/>
      <c r="G56" s="6"/>
      <c r="H56" s="6"/>
      <c r="I56" s="6"/>
      <c r="J56" s="6"/>
      <c r="K56" s="6"/>
      <c r="L56" s="6"/>
      <c r="M56" s="6"/>
      <c r="N56" s="6"/>
      <c r="O56" s="6"/>
      <c r="P56" s="6"/>
      <c r="Q56" s="6"/>
      <c r="R56" s="6"/>
      <c r="S56" s="6"/>
      <c r="T56" s="6"/>
    </row>
    <row r="58" spans="3:23" ht="15.75">
      <c r="E58" s="27"/>
    </row>
  </sheetData>
  <mergeCells count="81">
    <mergeCell ref="C48:G48"/>
    <mergeCell ref="H48:K48"/>
    <mergeCell ref="C49:G49"/>
    <mergeCell ref="H49:K49"/>
    <mergeCell ref="C50:G50"/>
    <mergeCell ref="H50:K50"/>
    <mergeCell ref="C45:G45"/>
    <mergeCell ref="H45:K45"/>
    <mergeCell ref="C46:G46"/>
    <mergeCell ref="H46:K46"/>
    <mergeCell ref="C47:G47"/>
    <mergeCell ref="H47:K47"/>
    <mergeCell ref="C42:G42"/>
    <mergeCell ref="H42:K42"/>
    <mergeCell ref="C43:G43"/>
    <mergeCell ref="H43:K43"/>
    <mergeCell ref="C44:G44"/>
    <mergeCell ref="H44:K44"/>
    <mergeCell ref="C39:G39"/>
    <mergeCell ref="H39:K39"/>
    <mergeCell ref="C40:G40"/>
    <mergeCell ref="H40:K40"/>
    <mergeCell ref="C41:G41"/>
    <mergeCell ref="H41:K41"/>
    <mergeCell ref="B24:G24"/>
    <mergeCell ref="N24:Q24"/>
    <mergeCell ref="F36:M36"/>
    <mergeCell ref="C37:G37"/>
    <mergeCell ref="H37:K37"/>
    <mergeCell ref="C38:G38"/>
    <mergeCell ref="H38:K38"/>
    <mergeCell ref="N18:N20"/>
    <mergeCell ref="A21:A23"/>
    <mergeCell ref="B21:B23"/>
    <mergeCell ref="C21:C23"/>
    <mergeCell ref="D21:D23"/>
    <mergeCell ref="E21:E23"/>
    <mergeCell ref="F21:F23"/>
    <mergeCell ref="N21:N23"/>
    <mergeCell ref="A18:A20"/>
    <mergeCell ref="B18:B20"/>
    <mergeCell ref="C18:C20"/>
    <mergeCell ref="D18:D20"/>
    <mergeCell ref="E18:E20"/>
    <mergeCell ref="F18:F20"/>
    <mergeCell ref="C13:G13"/>
    <mergeCell ref="C14:Q14"/>
    <mergeCell ref="A15:A17"/>
    <mergeCell ref="B15:B17"/>
    <mergeCell ref="C15:C17"/>
    <mergeCell ref="D15:D17"/>
    <mergeCell ref="E15:E17"/>
    <mergeCell ref="F15:F17"/>
    <mergeCell ref="N15:N17"/>
    <mergeCell ref="B8:Q8"/>
    <mergeCell ref="C9:Q9"/>
    <mergeCell ref="A10:A12"/>
    <mergeCell ref="B10:B12"/>
    <mergeCell ref="C10:C12"/>
    <mergeCell ref="D10:D12"/>
    <mergeCell ref="E10:E12"/>
    <mergeCell ref="F10:F12"/>
    <mergeCell ref="N10:N11"/>
    <mergeCell ref="L5:L7"/>
    <mergeCell ref="M5:M7"/>
    <mergeCell ref="N5:Q5"/>
    <mergeCell ref="H6:H7"/>
    <mergeCell ref="I6:J6"/>
    <mergeCell ref="K6:K7"/>
    <mergeCell ref="N6:N7"/>
    <mergeCell ref="O6:Q6"/>
    <mergeCell ref="L1:Q1"/>
    <mergeCell ref="D4:W4"/>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W67"/>
  <sheetViews>
    <sheetView workbookViewId="0">
      <selection activeCell="L1" sqref="L1:Q1"/>
    </sheetView>
  </sheetViews>
  <sheetFormatPr defaultRowHeight="11.25"/>
  <cols>
    <col min="1" max="1" width="2.7109375" style="1" customWidth="1"/>
    <col min="2" max="3" width="2.5703125" style="1" customWidth="1"/>
    <col min="4" max="4" width="36.140625" style="1" customWidth="1"/>
    <col min="5" max="5" width="7.7109375" style="2" customWidth="1"/>
    <col min="6" max="6" width="4.42578125" style="1" customWidth="1"/>
    <col min="7" max="7" width="6" style="3" customWidth="1"/>
    <col min="8" max="8" width="8.42578125" style="1" customWidth="1"/>
    <col min="9" max="9" width="4.7109375" style="1" customWidth="1"/>
    <col min="10" max="10" width="4" style="1" customWidth="1"/>
    <col min="11" max="11" width="4.5703125" style="1" customWidth="1"/>
    <col min="12" max="12" width="7" style="1" customWidth="1"/>
    <col min="13" max="13" width="6.85546875" style="1" customWidth="1"/>
    <col min="14" max="14" width="20.5703125" style="1" customWidth="1"/>
    <col min="15" max="15" width="4.5703125" style="4" customWidth="1"/>
    <col min="16" max="16" width="4.28515625" style="1" customWidth="1"/>
    <col min="17" max="17" width="4.5703125" style="1" customWidth="1"/>
    <col min="18" max="16384" width="9.140625" style="5"/>
  </cols>
  <sheetData>
    <row r="1" spans="1:23" ht="67.5" customHeight="1">
      <c r="L1" s="450" t="s">
        <v>318</v>
      </c>
      <c r="M1" s="451"/>
      <c r="N1" s="451"/>
      <c r="O1" s="451"/>
      <c r="P1" s="451"/>
      <c r="Q1" s="451"/>
    </row>
    <row r="2" spans="1:23" ht="12.75" customHeight="1">
      <c r="B2" s="133"/>
      <c r="C2" s="133"/>
      <c r="D2" s="133"/>
      <c r="E2" s="134" t="s">
        <v>401</v>
      </c>
      <c r="F2" s="135"/>
      <c r="G2" s="136"/>
      <c r="H2" s="135"/>
      <c r="I2" s="135"/>
      <c r="J2" s="135"/>
      <c r="K2" s="133"/>
      <c r="L2" s="137"/>
      <c r="M2" s="133"/>
      <c r="N2" s="133"/>
      <c r="O2" s="133"/>
      <c r="P2" s="133"/>
      <c r="Q2" s="133"/>
      <c r="R2" s="138"/>
      <c r="S2" s="138"/>
      <c r="T2" s="138"/>
      <c r="U2" s="138"/>
      <c r="V2" s="138"/>
      <c r="W2" s="138"/>
    </row>
    <row r="3" spans="1:23" ht="16.5" customHeight="1">
      <c r="A3" s="157"/>
      <c r="B3" s="1300"/>
      <c r="C3" s="1300"/>
      <c r="D3" s="322" t="s">
        <v>58</v>
      </c>
      <c r="E3" s="322"/>
      <c r="F3" s="322"/>
      <c r="G3" s="322"/>
      <c r="H3" s="322"/>
      <c r="I3" s="322"/>
      <c r="J3" s="322"/>
      <c r="K3" s="322"/>
      <c r="L3" s="322"/>
      <c r="M3" s="322"/>
      <c r="N3" s="322"/>
      <c r="O3" s="322"/>
      <c r="P3" s="322"/>
      <c r="Q3" s="322"/>
      <c r="R3" s="322"/>
      <c r="S3" s="322"/>
      <c r="T3" s="322"/>
      <c r="U3" s="322"/>
      <c r="V3" s="322"/>
      <c r="W3" s="322"/>
    </row>
    <row r="4" spans="1:23" ht="1.5" customHeight="1" thickBot="1">
      <c r="O4" s="1301"/>
    </row>
    <row r="5" spans="1:23" ht="36.75" customHeight="1">
      <c r="A5" s="409" t="s">
        <v>0</v>
      </c>
      <c r="B5" s="412" t="s">
        <v>1</v>
      </c>
      <c r="C5" s="412" t="s">
        <v>2</v>
      </c>
      <c r="D5" s="415" t="s">
        <v>3</v>
      </c>
      <c r="E5" s="418" t="s">
        <v>4</v>
      </c>
      <c r="F5" s="380" t="s">
        <v>5</v>
      </c>
      <c r="G5" s="399" t="s">
        <v>6</v>
      </c>
      <c r="H5" s="334" t="s">
        <v>147</v>
      </c>
      <c r="I5" s="335"/>
      <c r="J5" s="335"/>
      <c r="K5" s="336"/>
      <c r="L5" s="396" t="s">
        <v>148</v>
      </c>
      <c r="M5" s="426" t="s">
        <v>149</v>
      </c>
      <c r="N5" s="429" t="s">
        <v>23</v>
      </c>
      <c r="O5" s="430"/>
      <c r="P5" s="430"/>
      <c r="Q5" s="431"/>
    </row>
    <row r="6" spans="1:23" ht="15" customHeight="1">
      <c r="A6" s="410"/>
      <c r="B6" s="413"/>
      <c r="C6" s="413"/>
      <c r="D6" s="416"/>
      <c r="E6" s="419"/>
      <c r="F6" s="381"/>
      <c r="G6" s="400"/>
      <c r="H6" s="402" t="s">
        <v>7</v>
      </c>
      <c r="I6" s="404" t="s">
        <v>8</v>
      </c>
      <c r="J6" s="404"/>
      <c r="K6" s="386" t="s">
        <v>9</v>
      </c>
      <c r="L6" s="397"/>
      <c r="M6" s="427"/>
      <c r="N6" s="392" t="s">
        <v>57</v>
      </c>
      <c r="O6" s="394" t="s">
        <v>10</v>
      </c>
      <c r="P6" s="394"/>
      <c r="Q6" s="395"/>
    </row>
    <row r="7" spans="1:23" ht="94.5" customHeight="1" thickBot="1">
      <c r="A7" s="411"/>
      <c r="B7" s="414"/>
      <c r="C7" s="414"/>
      <c r="D7" s="417"/>
      <c r="E7" s="420"/>
      <c r="F7" s="382"/>
      <c r="G7" s="401"/>
      <c r="H7" s="403"/>
      <c r="I7" s="241" t="s">
        <v>7</v>
      </c>
      <c r="J7" s="34" t="s">
        <v>11</v>
      </c>
      <c r="K7" s="387"/>
      <c r="L7" s="398"/>
      <c r="M7" s="428"/>
      <c r="N7" s="393"/>
      <c r="O7" s="7" t="s">
        <v>136</v>
      </c>
      <c r="P7" s="7" t="s">
        <v>142</v>
      </c>
      <c r="Q7" s="8" t="s">
        <v>145</v>
      </c>
    </row>
    <row r="8" spans="1:23" ht="14.25" customHeight="1" thickBot="1">
      <c r="A8" s="49" t="s">
        <v>12</v>
      </c>
      <c r="B8" s="388" t="s">
        <v>402</v>
      </c>
      <c r="C8" s="388"/>
      <c r="D8" s="388"/>
      <c r="E8" s="388"/>
      <c r="F8" s="388"/>
      <c r="G8" s="388"/>
      <c r="H8" s="388"/>
      <c r="I8" s="388"/>
      <c r="J8" s="388"/>
      <c r="K8" s="388"/>
      <c r="L8" s="388"/>
      <c r="M8" s="388"/>
      <c r="N8" s="388"/>
      <c r="O8" s="388"/>
      <c r="P8" s="388"/>
      <c r="Q8" s="389"/>
      <c r="R8" s="145"/>
      <c r="S8" s="145"/>
      <c r="T8" s="145"/>
      <c r="U8" s="145"/>
      <c r="V8" s="145"/>
      <c r="W8" s="145"/>
    </row>
    <row r="9" spans="1:23" ht="14.25" customHeight="1" thickBot="1">
      <c r="A9" s="50" t="s">
        <v>12</v>
      </c>
      <c r="B9" s="51" t="s">
        <v>12</v>
      </c>
      <c r="C9" s="390" t="s">
        <v>403</v>
      </c>
      <c r="D9" s="390"/>
      <c r="E9" s="390"/>
      <c r="F9" s="390"/>
      <c r="G9" s="390"/>
      <c r="H9" s="390"/>
      <c r="I9" s="390"/>
      <c r="J9" s="390"/>
      <c r="K9" s="390"/>
      <c r="L9" s="390"/>
      <c r="M9" s="390"/>
      <c r="N9" s="390"/>
      <c r="O9" s="390"/>
      <c r="P9" s="390"/>
      <c r="Q9" s="391"/>
      <c r="R9" s="145"/>
      <c r="S9" s="145"/>
      <c r="T9" s="145"/>
      <c r="U9" s="145"/>
      <c r="V9" s="145"/>
      <c r="W9" s="145"/>
    </row>
    <row r="10" spans="1:23" ht="14.25" customHeight="1">
      <c r="A10" s="432" t="s">
        <v>12</v>
      </c>
      <c r="B10" s="373" t="s">
        <v>12</v>
      </c>
      <c r="C10" s="285" t="s">
        <v>12</v>
      </c>
      <c r="D10" s="377" t="s">
        <v>404</v>
      </c>
      <c r="E10" s="263" t="s">
        <v>90</v>
      </c>
      <c r="F10" s="383" t="s">
        <v>70</v>
      </c>
      <c r="G10" s="91" t="s">
        <v>62</v>
      </c>
      <c r="H10" s="458">
        <v>20563</v>
      </c>
      <c r="I10" s="459"/>
      <c r="J10" s="459"/>
      <c r="K10" s="460"/>
      <c r="L10" s="461">
        <v>21000</v>
      </c>
      <c r="M10" s="462">
        <v>21000</v>
      </c>
      <c r="N10" s="1302" t="s">
        <v>405</v>
      </c>
      <c r="O10" s="464"/>
      <c r="P10" s="464"/>
      <c r="Q10" s="465"/>
      <c r="R10" s="145"/>
      <c r="S10" s="145"/>
      <c r="T10" s="145"/>
      <c r="U10" s="145"/>
      <c r="V10" s="145"/>
      <c r="W10" s="145"/>
    </row>
    <row r="11" spans="1:23" ht="14.25" customHeight="1" thickBot="1">
      <c r="A11" s="433"/>
      <c r="B11" s="374"/>
      <c r="C11" s="376"/>
      <c r="D11" s="378"/>
      <c r="E11" s="269"/>
      <c r="F11" s="384"/>
      <c r="G11" s="159"/>
      <c r="H11" s="139"/>
      <c r="I11" s="140"/>
      <c r="J11" s="140"/>
      <c r="K11" s="141"/>
      <c r="L11" s="1303"/>
      <c r="M11" s="1304"/>
      <c r="N11" s="1305"/>
      <c r="O11" s="1306">
        <v>50</v>
      </c>
      <c r="P11" s="1306">
        <v>50</v>
      </c>
      <c r="Q11" s="1307">
        <v>50</v>
      </c>
      <c r="R11" s="145"/>
      <c r="S11" s="145"/>
      <c r="T11" s="146"/>
      <c r="U11" s="145"/>
      <c r="V11" s="145"/>
      <c r="W11" s="145"/>
    </row>
    <row r="12" spans="1:23" ht="35.25" customHeight="1" thickBot="1">
      <c r="A12" s="434"/>
      <c r="B12" s="375"/>
      <c r="C12" s="286"/>
      <c r="D12" s="379"/>
      <c r="E12" s="264"/>
      <c r="F12" s="385"/>
      <c r="G12" s="9" t="s">
        <v>13</v>
      </c>
      <c r="H12" s="11">
        <v>20563</v>
      </c>
      <c r="I12" s="11"/>
      <c r="J12" s="11"/>
      <c r="K12" s="11"/>
      <c r="L12" s="11">
        <v>21000</v>
      </c>
      <c r="M12" s="11">
        <v>21000</v>
      </c>
      <c r="N12" s="676" t="s">
        <v>406</v>
      </c>
      <c r="O12" s="1308">
        <v>500</v>
      </c>
      <c r="P12" s="1308">
        <v>500</v>
      </c>
      <c r="Q12" s="1309">
        <v>500</v>
      </c>
      <c r="R12" s="147"/>
      <c r="S12" s="145"/>
      <c r="T12" s="146"/>
      <c r="U12" s="145"/>
      <c r="V12" s="145"/>
      <c r="W12" s="145"/>
    </row>
    <row r="13" spans="1:23" ht="19.5" customHeight="1">
      <c r="A13" s="432" t="s">
        <v>12</v>
      </c>
      <c r="B13" s="373" t="s">
        <v>12</v>
      </c>
      <c r="C13" s="285" t="s">
        <v>14</v>
      </c>
      <c r="D13" s="281" t="s">
        <v>407</v>
      </c>
      <c r="E13" s="263" t="s">
        <v>90</v>
      </c>
      <c r="F13" s="383" t="s">
        <v>70</v>
      </c>
      <c r="G13" s="91" t="s">
        <v>62</v>
      </c>
      <c r="H13" s="1310">
        <v>0</v>
      </c>
      <c r="I13" s="1311"/>
      <c r="J13" s="1311"/>
      <c r="K13" s="1312"/>
      <c r="L13" s="1313"/>
      <c r="M13" s="1314"/>
      <c r="N13" s="1315" t="s">
        <v>408</v>
      </c>
      <c r="O13" s="1316" t="s">
        <v>105</v>
      </c>
      <c r="P13" s="1316" t="s">
        <v>105</v>
      </c>
      <c r="Q13" s="1317" t="s">
        <v>105</v>
      </c>
      <c r="R13" s="147"/>
      <c r="S13" s="145"/>
      <c r="T13" s="146"/>
      <c r="U13" s="145"/>
      <c r="V13" s="145"/>
      <c r="W13" s="145"/>
    </row>
    <row r="14" spans="1:23" ht="22.5" customHeight="1">
      <c r="A14" s="433"/>
      <c r="B14" s="374"/>
      <c r="C14" s="376"/>
      <c r="D14" s="368"/>
      <c r="E14" s="269"/>
      <c r="F14" s="384"/>
      <c r="G14" s="1318"/>
      <c r="H14" s="1319"/>
      <c r="I14" s="1320"/>
      <c r="J14" s="1320"/>
      <c r="K14" s="1321"/>
      <c r="L14" s="1322"/>
      <c r="M14" s="1323"/>
      <c r="N14" s="1324"/>
      <c r="O14" s="1325"/>
      <c r="P14" s="1325"/>
      <c r="Q14" s="1326"/>
      <c r="R14" s="147"/>
      <c r="S14" s="145"/>
      <c r="T14" s="146"/>
      <c r="U14" s="145"/>
      <c r="V14" s="145"/>
      <c r="W14" s="145"/>
    </row>
    <row r="15" spans="1:23" ht="12.75" customHeight="1" thickBot="1">
      <c r="A15" s="434"/>
      <c r="B15" s="375"/>
      <c r="C15" s="286"/>
      <c r="D15" s="282"/>
      <c r="E15" s="264"/>
      <c r="F15" s="385"/>
      <c r="G15" s="9" t="s">
        <v>13</v>
      </c>
      <c r="H15" s="1327">
        <f>H13+H14</f>
        <v>0</v>
      </c>
      <c r="I15" s="1328">
        <v>0</v>
      </c>
      <c r="J15" s="1328"/>
      <c r="K15" s="1329">
        <v>0</v>
      </c>
      <c r="L15" s="1330"/>
      <c r="M15" s="1331"/>
      <c r="N15" s="676"/>
      <c r="O15" s="1332"/>
      <c r="P15" s="1332"/>
      <c r="Q15" s="1333"/>
      <c r="R15" s="147"/>
      <c r="S15" s="145"/>
      <c r="T15" s="146"/>
      <c r="U15" s="145"/>
      <c r="V15" s="145"/>
      <c r="W15" s="145"/>
    </row>
    <row r="16" spans="1:23" ht="14.25" customHeight="1">
      <c r="A16" s="21" t="s">
        <v>12</v>
      </c>
      <c r="B16" s="22" t="s">
        <v>12</v>
      </c>
      <c r="C16" s="279" t="s">
        <v>59</v>
      </c>
      <c r="D16" s="281" t="s">
        <v>409</v>
      </c>
      <c r="E16" s="263" t="s">
        <v>90</v>
      </c>
      <c r="F16" s="283" t="s">
        <v>70</v>
      </c>
      <c r="G16" s="14" t="s">
        <v>62</v>
      </c>
      <c r="H16" s="16">
        <v>5213</v>
      </c>
      <c r="I16" s="15"/>
      <c r="J16" s="15"/>
      <c r="K16" s="17"/>
      <c r="L16" s="18">
        <v>5300</v>
      </c>
      <c r="M16" s="19">
        <v>5300</v>
      </c>
      <c r="N16" s="1334" t="s">
        <v>410</v>
      </c>
      <c r="O16" s="1308">
        <v>2000</v>
      </c>
      <c r="P16" s="1308">
        <v>2000</v>
      </c>
      <c r="Q16" s="1309">
        <v>2000</v>
      </c>
      <c r="R16" s="147"/>
      <c r="S16" s="145"/>
      <c r="T16" s="146"/>
      <c r="U16" s="145"/>
      <c r="V16" s="145"/>
      <c r="W16" s="145"/>
    </row>
    <row r="17" spans="1:23" ht="14.25" customHeight="1">
      <c r="A17" s="52"/>
      <c r="B17" s="53"/>
      <c r="C17" s="364"/>
      <c r="D17" s="368"/>
      <c r="E17" s="269"/>
      <c r="F17" s="365"/>
      <c r="G17" s="223"/>
      <c r="H17" s="92"/>
      <c r="I17" s="93"/>
      <c r="J17" s="93"/>
      <c r="K17" s="94"/>
      <c r="L17" s="95"/>
      <c r="M17" s="96"/>
      <c r="N17" s="1335"/>
      <c r="O17" s="1308"/>
      <c r="P17" s="1308"/>
      <c r="Q17" s="1309"/>
      <c r="R17" s="147"/>
      <c r="S17" s="145"/>
      <c r="T17" s="146"/>
      <c r="U17" s="145"/>
      <c r="V17" s="145"/>
      <c r="W17" s="145"/>
    </row>
    <row r="18" spans="1:23" ht="16.5" customHeight="1" thickBot="1">
      <c r="A18" s="24"/>
      <c r="B18" s="23"/>
      <c r="C18" s="280"/>
      <c r="D18" s="282"/>
      <c r="E18" s="264"/>
      <c r="F18" s="284"/>
      <c r="G18" s="9" t="s">
        <v>13</v>
      </c>
      <c r="H18" s="10">
        <f>H16*1</f>
        <v>5213</v>
      </c>
      <c r="I18" s="10">
        <f>I16</f>
        <v>0</v>
      </c>
      <c r="J18" s="10"/>
      <c r="K18" s="12">
        <f>K16</f>
        <v>0</v>
      </c>
      <c r="L18" s="12">
        <v>5300</v>
      </c>
      <c r="M18" s="12">
        <v>5300</v>
      </c>
      <c r="N18" s="676"/>
      <c r="O18" s="1306"/>
      <c r="P18" s="1306"/>
      <c r="Q18" s="1307"/>
      <c r="R18" s="147"/>
      <c r="S18" s="145"/>
      <c r="T18" s="146"/>
      <c r="U18" s="145"/>
      <c r="V18" s="145"/>
      <c r="W18" s="145"/>
    </row>
    <row r="19" spans="1:23" ht="21" customHeight="1" thickBot="1">
      <c r="A19" s="1336" t="s">
        <v>12</v>
      </c>
      <c r="B19" s="1337" t="s">
        <v>12</v>
      </c>
      <c r="C19" s="1338" t="s">
        <v>15</v>
      </c>
      <c r="D19" s="1339"/>
      <c r="E19" s="1339"/>
      <c r="F19" s="1339"/>
      <c r="G19" s="1340"/>
      <c r="H19" s="1341">
        <f>H18+H12+H15</f>
        <v>25776</v>
      </c>
      <c r="I19" s="1341">
        <f t="shared" ref="I19:M19" si="0">I18+I12+I15</f>
        <v>0</v>
      </c>
      <c r="J19" s="1341">
        <f t="shared" si="0"/>
        <v>0</v>
      </c>
      <c r="K19" s="1341">
        <f t="shared" si="0"/>
        <v>0</v>
      </c>
      <c r="L19" s="1341">
        <f t="shared" si="0"/>
        <v>26300</v>
      </c>
      <c r="M19" s="1341">
        <f t="shared" si="0"/>
        <v>26300</v>
      </c>
      <c r="N19" s="1342"/>
      <c r="O19" s="1343"/>
      <c r="P19" s="1343"/>
      <c r="Q19" s="1344"/>
      <c r="R19" s="147"/>
      <c r="S19" s="145"/>
      <c r="T19" s="145"/>
      <c r="U19" s="145"/>
      <c r="V19" s="145"/>
      <c r="W19" s="145"/>
    </row>
    <row r="20" spans="1:23" ht="24" customHeight="1" thickBot="1">
      <c r="A20" s="50" t="s">
        <v>12</v>
      </c>
      <c r="B20" s="51" t="s">
        <v>14</v>
      </c>
      <c r="C20" s="369" t="s">
        <v>411</v>
      </c>
      <c r="D20" s="370"/>
      <c r="E20" s="370"/>
      <c r="F20" s="370"/>
      <c r="G20" s="370"/>
      <c r="H20" s="370"/>
      <c r="I20" s="370"/>
      <c r="J20" s="370"/>
      <c r="K20" s="370"/>
      <c r="L20" s="370"/>
      <c r="M20" s="370"/>
      <c r="N20" s="370"/>
      <c r="O20" s="370"/>
      <c r="P20" s="370"/>
      <c r="Q20" s="372"/>
      <c r="R20" s="145"/>
      <c r="S20" s="145"/>
      <c r="T20" s="145"/>
      <c r="U20" s="145"/>
      <c r="V20" s="145"/>
      <c r="W20" s="145"/>
    </row>
    <row r="21" spans="1:23" ht="48.75" customHeight="1">
      <c r="A21" s="360" t="s">
        <v>12</v>
      </c>
      <c r="B21" s="358" t="s">
        <v>14</v>
      </c>
      <c r="C21" s="285" t="s">
        <v>12</v>
      </c>
      <c r="D21" s="266" t="s">
        <v>412</v>
      </c>
      <c r="E21" s="263" t="s">
        <v>90</v>
      </c>
      <c r="F21" s="265" t="s">
        <v>413</v>
      </c>
      <c r="G21" s="99" t="s">
        <v>62</v>
      </c>
      <c r="H21" s="100">
        <v>7240</v>
      </c>
      <c r="I21" s="59">
        <v>0</v>
      </c>
      <c r="J21" s="101"/>
      <c r="K21" s="102">
        <v>0</v>
      </c>
      <c r="L21" s="103">
        <v>7300</v>
      </c>
      <c r="M21" s="102">
        <v>8000</v>
      </c>
      <c r="N21" s="1345" t="s">
        <v>414</v>
      </c>
      <c r="O21" s="1346">
        <v>3</v>
      </c>
      <c r="P21" s="1346">
        <v>4</v>
      </c>
      <c r="Q21" s="1347">
        <v>4</v>
      </c>
      <c r="R21" s="145"/>
      <c r="S21" s="145"/>
      <c r="T21" s="146"/>
      <c r="U21" s="145"/>
      <c r="V21" s="145"/>
      <c r="W21" s="145"/>
    </row>
    <row r="22" spans="1:23" ht="28.5" customHeight="1">
      <c r="A22" s="362"/>
      <c r="B22" s="363"/>
      <c r="C22" s="364"/>
      <c r="D22" s="267"/>
      <c r="E22" s="447"/>
      <c r="F22" s="695"/>
      <c r="G22" s="121"/>
      <c r="H22" s="106"/>
      <c r="I22" s="657"/>
      <c r="J22" s="108"/>
      <c r="K22" s="658"/>
      <c r="L22" s="110"/>
      <c r="M22" s="658"/>
      <c r="N22" s="666" t="s">
        <v>415</v>
      </c>
      <c r="O22" s="700">
        <v>4</v>
      </c>
      <c r="P22" s="700">
        <v>5</v>
      </c>
      <c r="Q22" s="701">
        <v>6</v>
      </c>
      <c r="R22" s="145"/>
      <c r="S22" s="145"/>
      <c r="T22" s="146"/>
      <c r="U22" s="145"/>
      <c r="V22" s="145"/>
      <c r="W22" s="145"/>
    </row>
    <row r="23" spans="1:23" ht="24" customHeight="1">
      <c r="A23" s="362"/>
      <c r="B23" s="363"/>
      <c r="C23" s="364"/>
      <c r="D23" s="267"/>
      <c r="E23" s="447"/>
      <c r="F23" s="695"/>
      <c r="G23" s="121"/>
      <c r="H23" s="106"/>
      <c r="I23" s="657"/>
      <c r="J23" s="108"/>
      <c r="K23" s="658"/>
      <c r="L23" s="110"/>
      <c r="M23" s="658"/>
      <c r="N23" s="1348" t="s">
        <v>416</v>
      </c>
      <c r="O23" s="1349">
        <v>3</v>
      </c>
      <c r="P23" s="1349">
        <v>5</v>
      </c>
      <c r="Q23" s="1350">
        <v>6</v>
      </c>
      <c r="R23" s="145"/>
      <c r="S23" s="145"/>
      <c r="T23" s="146"/>
      <c r="U23" s="145"/>
      <c r="V23" s="145"/>
      <c r="W23" s="145"/>
    </row>
    <row r="24" spans="1:23" ht="40.5" customHeight="1">
      <c r="A24" s="362"/>
      <c r="B24" s="363"/>
      <c r="C24" s="364"/>
      <c r="D24" s="267"/>
      <c r="E24" s="447"/>
      <c r="F24" s="695"/>
      <c r="G24" s="121"/>
      <c r="H24" s="106"/>
      <c r="I24" s="657"/>
      <c r="J24" s="108"/>
      <c r="K24" s="658"/>
      <c r="L24" s="110"/>
      <c r="M24" s="1351"/>
      <c r="N24" s="1352" t="s">
        <v>417</v>
      </c>
      <c r="O24" s="700">
        <v>2</v>
      </c>
      <c r="P24" s="700">
        <v>2</v>
      </c>
      <c r="Q24" s="701">
        <v>2</v>
      </c>
      <c r="R24" s="145"/>
      <c r="S24" s="145"/>
      <c r="T24" s="146"/>
      <c r="U24" s="145"/>
      <c r="V24" s="145"/>
      <c r="W24" s="145"/>
    </row>
    <row r="25" spans="1:23" ht="56.25" customHeight="1" thickBot="1">
      <c r="A25" s="361"/>
      <c r="B25" s="359"/>
      <c r="C25" s="286"/>
      <c r="D25" s="268"/>
      <c r="E25" s="264"/>
      <c r="F25" s="264"/>
      <c r="G25" s="114" t="s">
        <v>13</v>
      </c>
      <c r="H25" s="115">
        <v>7240</v>
      </c>
      <c r="I25" s="115">
        <f t="shared" ref="I25:K25" si="1">I21*1</f>
        <v>0</v>
      </c>
      <c r="J25" s="115">
        <f t="shared" si="1"/>
        <v>0</v>
      </c>
      <c r="K25" s="115">
        <f t="shared" si="1"/>
        <v>0</v>
      </c>
      <c r="L25" s="115">
        <v>7300</v>
      </c>
      <c r="M25" s="115">
        <v>8000</v>
      </c>
      <c r="N25" s="1353" t="s">
        <v>418</v>
      </c>
      <c r="O25" s="559">
        <v>1</v>
      </c>
      <c r="P25" s="560">
        <v>1</v>
      </c>
      <c r="Q25" s="561">
        <v>1</v>
      </c>
      <c r="R25" s="145"/>
      <c r="S25" s="145"/>
      <c r="T25" s="146"/>
      <c r="U25" s="145"/>
      <c r="V25" s="145"/>
      <c r="W25" s="145"/>
    </row>
    <row r="26" spans="1:23" ht="14.25" customHeight="1">
      <c r="A26" s="360" t="s">
        <v>12</v>
      </c>
      <c r="B26" s="358" t="s">
        <v>14</v>
      </c>
      <c r="C26" s="285" t="s">
        <v>14</v>
      </c>
      <c r="D26" s="266" t="s">
        <v>419</v>
      </c>
      <c r="E26" s="263" t="s">
        <v>90</v>
      </c>
      <c r="F26" s="1354" t="s">
        <v>413</v>
      </c>
      <c r="G26" s="99" t="s">
        <v>62</v>
      </c>
      <c r="H26" s="100">
        <v>0</v>
      </c>
      <c r="I26" s="59">
        <v>0</v>
      </c>
      <c r="J26" s="101"/>
      <c r="K26" s="102">
        <v>0</v>
      </c>
      <c r="L26" s="126">
        <v>0</v>
      </c>
      <c r="M26" s="61">
        <v>0</v>
      </c>
      <c r="N26" s="1355"/>
      <c r="O26" s="1356"/>
      <c r="P26" s="1356"/>
      <c r="Q26" s="1357"/>
      <c r="R26" s="145"/>
      <c r="S26" s="145"/>
      <c r="T26" s="146"/>
      <c r="U26" s="145"/>
      <c r="V26" s="145"/>
      <c r="W26" s="145"/>
    </row>
    <row r="27" spans="1:23" ht="15.75" customHeight="1" thickBot="1">
      <c r="A27" s="361"/>
      <c r="B27" s="359"/>
      <c r="C27" s="286"/>
      <c r="D27" s="268"/>
      <c r="E27" s="264"/>
      <c r="F27" s="278"/>
      <c r="G27" s="114" t="s">
        <v>13</v>
      </c>
      <c r="H27" s="116">
        <f>H26*1</f>
        <v>0</v>
      </c>
      <c r="I27" s="116">
        <f>SUM(I26:I26)</f>
        <v>0</v>
      </c>
      <c r="J27" s="117"/>
      <c r="K27" s="118">
        <f>SUM(K26:K26)</f>
        <v>0</v>
      </c>
      <c r="L27" s="118">
        <f>SUM(L26:L26)</f>
        <v>0</v>
      </c>
      <c r="M27" s="118">
        <f>SUM(M26:M26)</f>
        <v>0</v>
      </c>
      <c r="N27" s="1358"/>
      <c r="O27" s="1359"/>
      <c r="P27" s="1360"/>
      <c r="Q27" s="1361"/>
      <c r="R27" s="145"/>
      <c r="S27" s="145"/>
      <c r="T27" s="146"/>
      <c r="U27" s="145"/>
      <c r="V27" s="145"/>
      <c r="W27" s="145"/>
    </row>
    <row r="28" spans="1:23" ht="12" customHeight="1" thickBot="1">
      <c r="A28" s="128" t="s">
        <v>12</v>
      </c>
      <c r="B28" s="97" t="s">
        <v>14</v>
      </c>
      <c r="C28" s="289" t="s">
        <v>15</v>
      </c>
      <c r="D28" s="290"/>
      <c r="E28" s="291"/>
      <c r="F28" s="291"/>
      <c r="G28" s="292"/>
      <c r="H28" s="127">
        <f>H27+H25</f>
        <v>7240</v>
      </c>
      <c r="I28" s="127">
        <f t="shared" ref="I28:M28" si="2">I27+I25</f>
        <v>0</v>
      </c>
      <c r="J28" s="127">
        <f t="shared" si="2"/>
        <v>0</v>
      </c>
      <c r="K28" s="127">
        <f t="shared" si="2"/>
        <v>0</v>
      </c>
      <c r="L28" s="127">
        <f t="shared" si="2"/>
        <v>7300</v>
      </c>
      <c r="M28" s="127">
        <f t="shared" si="2"/>
        <v>8000</v>
      </c>
      <c r="N28" s="98"/>
      <c r="O28" s="129"/>
      <c r="P28" s="129"/>
      <c r="Q28" s="130"/>
      <c r="R28" s="145"/>
      <c r="S28" s="145"/>
      <c r="T28" s="145"/>
      <c r="U28" s="145"/>
      <c r="V28" s="145"/>
      <c r="W28" s="145"/>
    </row>
    <row r="29" spans="1:23" ht="14.25" customHeight="1" thickBot="1">
      <c r="A29" s="50" t="s">
        <v>12</v>
      </c>
      <c r="B29" s="51" t="s">
        <v>59</v>
      </c>
      <c r="C29" s="1362" t="s">
        <v>420</v>
      </c>
      <c r="D29" s="308"/>
      <c r="E29" s="308"/>
      <c r="F29" s="308"/>
      <c r="G29" s="308"/>
      <c r="H29" s="308"/>
      <c r="I29" s="308"/>
      <c r="J29" s="308"/>
      <c r="K29" s="308"/>
      <c r="L29" s="308"/>
      <c r="M29" s="308"/>
      <c r="N29" s="308"/>
      <c r="O29" s="308"/>
      <c r="P29" s="308"/>
      <c r="Q29" s="309"/>
      <c r="R29" s="145"/>
      <c r="S29" s="145"/>
      <c r="T29" s="145"/>
      <c r="U29" s="145"/>
      <c r="V29" s="145"/>
      <c r="W29" s="145"/>
    </row>
    <row r="30" spans="1:23" ht="14.25" customHeight="1">
      <c r="A30" s="21" t="s">
        <v>12</v>
      </c>
      <c r="B30" s="22" t="s">
        <v>59</v>
      </c>
      <c r="C30" s="320" t="s">
        <v>12</v>
      </c>
      <c r="D30" s="281" t="s">
        <v>421</v>
      </c>
      <c r="E30" s="263" t="s">
        <v>90</v>
      </c>
      <c r="F30" s="287" t="s">
        <v>70</v>
      </c>
      <c r="G30" s="440"/>
      <c r="H30" s="58">
        <v>12163</v>
      </c>
      <c r="I30" s="59">
        <v>0</v>
      </c>
      <c r="J30" s="59"/>
      <c r="K30" s="60">
        <v>0</v>
      </c>
      <c r="L30" s="945">
        <v>9000</v>
      </c>
      <c r="M30" s="60">
        <v>9000</v>
      </c>
      <c r="N30" s="1363" t="s">
        <v>422</v>
      </c>
      <c r="O30" s="1364" t="s">
        <v>105</v>
      </c>
      <c r="P30" s="1364" t="s">
        <v>105</v>
      </c>
      <c r="Q30" s="1365" t="s">
        <v>105</v>
      </c>
      <c r="R30" s="145"/>
      <c r="S30" s="145"/>
      <c r="T30" s="146"/>
      <c r="U30" s="145"/>
      <c r="V30" s="145"/>
      <c r="W30" s="145"/>
    </row>
    <row r="31" spans="1:23" ht="12" customHeight="1">
      <c r="A31" s="52"/>
      <c r="B31" s="53"/>
      <c r="C31" s="446"/>
      <c r="D31" s="368"/>
      <c r="E31" s="269"/>
      <c r="F31" s="444"/>
      <c r="G31" s="442"/>
      <c r="H31" s="62"/>
      <c r="I31" s="63"/>
      <c r="J31" s="63"/>
      <c r="K31" s="64"/>
      <c r="L31" s="1366"/>
      <c r="M31" s="64"/>
      <c r="N31" s="1367"/>
      <c r="O31" s="1308"/>
      <c r="P31" s="1308"/>
      <c r="Q31" s="1309"/>
      <c r="R31" s="145"/>
      <c r="S31" s="145"/>
      <c r="T31" s="146"/>
      <c r="U31" s="145"/>
      <c r="V31" s="145"/>
      <c r="W31" s="145"/>
    </row>
    <row r="32" spans="1:23" ht="13.5" customHeight="1" thickBot="1">
      <c r="A32" s="66"/>
      <c r="B32" s="23"/>
      <c r="C32" s="321"/>
      <c r="D32" s="282"/>
      <c r="E32" s="264"/>
      <c r="F32" s="288"/>
      <c r="G32" s="67" t="s">
        <v>13</v>
      </c>
      <c r="H32" s="68">
        <f>H30</f>
        <v>12163</v>
      </c>
      <c r="I32" s="69">
        <f>I30</f>
        <v>0</v>
      </c>
      <c r="J32" s="69"/>
      <c r="K32" s="70">
        <f>K30</f>
        <v>0</v>
      </c>
      <c r="L32" s="1368">
        <v>9000</v>
      </c>
      <c r="M32" s="70">
        <v>9000</v>
      </c>
      <c r="N32" s="676"/>
      <c r="O32" s="1306"/>
      <c r="P32" s="1306"/>
      <c r="Q32" s="1307"/>
      <c r="R32" s="145"/>
      <c r="S32" s="145"/>
      <c r="T32" s="146"/>
      <c r="U32" s="145"/>
      <c r="V32" s="145"/>
      <c r="W32" s="145"/>
    </row>
    <row r="33" spans="1:23" ht="13.5" customHeight="1">
      <c r="A33" s="21" t="s">
        <v>12</v>
      </c>
      <c r="B33" s="22" t="s">
        <v>59</v>
      </c>
      <c r="C33" s="320" t="s">
        <v>14</v>
      </c>
      <c r="D33" s="281" t="s">
        <v>423</v>
      </c>
      <c r="E33" s="263" t="s">
        <v>90</v>
      </c>
      <c r="F33" s="287" t="s">
        <v>70</v>
      </c>
      <c r="G33" s="440"/>
      <c r="H33" s="58">
        <v>0</v>
      </c>
      <c r="I33" s="59">
        <v>0</v>
      </c>
      <c r="J33" s="59"/>
      <c r="K33" s="60">
        <v>0</v>
      </c>
      <c r="L33" s="61">
        <v>2000</v>
      </c>
      <c r="M33" s="61">
        <v>2000</v>
      </c>
      <c r="N33" s="1363" t="s">
        <v>424</v>
      </c>
      <c r="O33" s="1364">
        <v>0</v>
      </c>
      <c r="P33" s="1364">
        <v>1</v>
      </c>
      <c r="Q33" s="1365">
        <v>1</v>
      </c>
      <c r="R33" s="145"/>
      <c r="S33" s="145"/>
      <c r="T33" s="146"/>
      <c r="U33" s="145"/>
      <c r="V33" s="145"/>
      <c r="W33" s="145"/>
    </row>
    <row r="34" spans="1:23" ht="7.5" customHeight="1">
      <c r="A34" s="52"/>
      <c r="B34" s="53"/>
      <c r="C34" s="446"/>
      <c r="D34" s="368"/>
      <c r="E34" s="269"/>
      <c r="F34" s="444"/>
      <c r="G34" s="442"/>
      <c r="H34" s="62"/>
      <c r="I34" s="63"/>
      <c r="J34" s="63"/>
      <c r="K34" s="64"/>
      <c r="L34" s="65"/>
      <c r="M34" s="65"/>
      <c r="N34" s="1367"/>
      <c r="O34" s="1308"/>
      <c r="P34" s="1308"/>
      <c r="Q34" s="1309"/>
      <c r="R34" s="145"/>
      <c r="S34" s="145"/>
      <c r="T34" s="146"/>
      <c r="U34" s="145"/>
      <c r="V34" s="145"/>
      <c r="W34" s="145"/>
    </row>
    <row r="35" spans="1:23" ht="13.5" customHeight="1" thickBot="1">
      <c r="A35" s="66"/>
      <c r="B35" s="23"/>
      <c r="C35" s="321"/>
      <c r="D35" s="282"/>
      <c r="E35" s="264"/>
      <c r="F35" s="288"/>
      <c r="G35" s="67" t="s">
        <v>13</v>
      </c>
      <c r="H35" s="68">
        <f>H33</f>
        <v>0</v>
      </c>
      <c r="I35" s="69">
        <f>I33</f>
        <v>0</v>
      </c>
      <c r="J35" s="69"/>
      <c r="K35" s="70">
        <f>K33</f>
        <v>0</v>
      </c>
      <c r="L35" s="71">
        <v>2000</v>
      </c>
      <c r="M35" s="71">
        <v>2000</v>
      </c>
      <c r="N35" s="676"/>
      <c r="O35" s="1306"/>
      <c r="P35" s="1306"/>
      <c r="Q35" s="1307"/>
      <c r="R35" s="145"/>
      <c r="S35" s="145"/>
      <c r="T35" s="146"/>
      <c r="U35" s="145"/>
      <c r="V35" s="145"/>
      <c r="W35" s="145"/>
    </row>
    <row r="36" spans="1:23" ht="22.5" customHeight="1">
      <c r="A36" s="21" t="s">
        <v>12</v>
      </c>
      <c r="B36" s="22" t="s">
        <v>59</v>
      </c>
      <c r="C36" s="320" t="s">
        <v>59</v>
      </c>
      <c r="D36" s="281" t="s">
        <v>425</v>
      </c>
      <c r="E36" s="263" t="s">
        <v>90</v>
      </c>
      <c r="F36" s="287" t="s">
        <v>70</v>
      </c>
      <c r="G36" s="222"/>
      <c r="H36" s="58">
        <v>6685</v>
      </c>
      <c r="I36" s="59">
        <v>0</v>
      </c>
      <c r="J36" s="59"/>
      <c r="K36" s="60">
        <v>0</v>
      </c>
      <c r="L36" s="61">
        <v>11000</v>
      </c>
      <c r="M36" s="61">
        <v>11000</v>
      </c>
      <c r="N36" s="1369" t="s">
        <v>426</v>
      </c>
      <c r="O36" s="1370">
        <v>3</v>
      </c>
      <c r="P36" s="1370">
        <v>4</v>
      </c>
      <c r="Q36" s="1371">
        <v>4</v>
      </c>
      <c r="R36" s="145"/>
      <c r="S36" s="145"/>
      <c r="T36" s="146"/>
      <c r="U36" s="145"/>
      <c r="V36" s="145"/>
      <c r="W36" s="145"/>
    </row>
    <row r="37" spans="1:23" ht="15" customHeight="1" thickBot="1">
      <c r="A37" s="66"/>
      <c r="B37" s="23"/>
      <c r="C37" s="321"/>
      <c r="D37" s="282"/>
      <c r="E37" s="264"/>
      <c r="F37" s="288"/>
      <c r="G37" s="67" t="s">
        <v>13</v>
      </c>
      <c r="H37" s="68">
        <f>H36</f>
        <v>6685</v>
      </c>
      <c r="I37" s="68">
        <f t="shared" ref="I37:K37" si="3">I36</f>
        <v>0</v>
      </c>
      <c r="J37" s="68">
        <f t="shared" si="3"/>
        <v>0</v>
      </c>
      <c r="K37" s="68">
        <f t="shared" si="3"/>
        <v>0</v>
      </c>
      <c r="L37" s="68">
        <v>11000</v>
      </c>
      <c r="M37" s="68">
        <v>12000</v>
      </c>
      <c r="N37" s="1372"/>
      <c r="O37" s="1306"/>
      <c r="P37" s="1306"/>
      <c r="Q37" s="1307"/>
      <c r="R37" s="145"/>
      <c r="S37" s="145"/>
      <c r="T37" s="146"/>
      <c r="U37" s="145"/>
      <c r="V37" s="145"/>
      <c r="W37" s="145"/>
    </row>
    <row r="38" spans="1:23" ht="18" customHeight="1">
      <c r="A38" s="21" t="s">
        <v>12</v>
      </c>
      <c r="B38" s="22" t="s">
        <v>59</v>
      </c>
      <c r="C38" s="320" t="s">
        <v>60</v>
      </c>
      <c r="D38" s="710" t="s">
        <v>427</v>
      </c>
      <c r="E38" s="263" t="s">
        <v>90</v>
      </c>
      <c r="F38" s="287" t="s">
        <v>70</v>
      </c>
      <c r="G38" s="222"/>
      <c r="H38" s="58">
        <v>2350</v>
      </c>
      <c r="I38" s="59">
        <v>0</v>
      </c>
      <c r="J38" s="59"/>
      <c r="K38" s="60">
        <v>0</v>
      </c>
      <c r="L38" s="61">
        <v>1500</v>
      </c>
      <c r="M38" s="61">
        <v>1500</v>
      </c>
      <c r="N38" s="1373" t="s">
        <v>428</v>
      </c>
      <c r="O38" s="1364">
        <v>1</v>
      </c>
      <c r="P38" s="1364">
        <v>1</v>
      </c>
      <c r="Q38" s="1365">
        <v>1</v>
      </c>
      <c r="R38" s="145"/>
      <c r="S38" s="145"/>
      <c r="T38" s="146"/>
      <c r="U38" s="145"/>
      <c r="V38" s="145"/>
      <c r="W38" s="145"/>
    </row>
    <row r="39" spans="1:23" ht="12" customHeight="1" thickBot="1">
      <c r="A39" s="66"/>
      <c r="B39" s="23"/>
      <c r="C39" s="321"/>
      <c r="D39" s="1374"/>
      <c r="E39" s="264"/>
      <c r="F39" s="288"/>
      <c r="G39" s="67" t="s">
        <v>13</v>
      </c>
      <c r="H39" s="68">
        <f>H38</f>
        <v>2350</v>
      </c>
      <c r="I39" s="68">
        <f t="shared" ref="I39:K39" si="4">I38</f>
        <v>0</v>
      </c>
      <c r="J39" s="68">
        <f t="shared" si="4"/>
        <v>0</v>
      </c>
      <c r="K39" s="68">
        <f t="shared" si="4"/>
        <v>0</v>
      </c>
      <c r="L39" s="68">
        <v>1500</v>
      </c>
      <c r="M39" s="68">
        <v>2000</v>
      </c>
      <c r="N39" s="676"/>
      <c r="O39" s="1306"/>
      <c r="P39" s="1306"/>
      <c r="Q39" s="1307"/>
      <c r="R39" s="145"/>
      <c r="S39" s="145"/>
      <c r="T39" s="146"/>
      <c r="U39" s="145"/>
      <c r="V39" s="145"/>
      <c r="W39" s="145"/>
    </row>
    <row r="40" spans="1:23" ht="14.25" hidden="1" customHeight="1" thickBot="1">
      <c r="A40" s="1375"/>
      <c r="B40" s="1376"/>
      <c r="C40" s="1377"/>
      <c r="D40" s="1378"/>
      <c r="E40" s="1379"/>
      <c r="F40" s="1380"/>
      <c r="G40" s="1381" t="s">
        <v>13</v>
      </c>
      <c r="H40" s="1382" t="e">
        <f>#REF!</f>
        <v>#REF!</v>
      </c>
      <c r="I40" s="1383" t="e">
        <f>#REF!</f>
        <v>#REF!</v>
      </c>
      <c r="J40" s="1383"/>
      <c r="K40" s="1384" t="e">
        <f>#REF!</f>
        <v>#REF!</v>
      </c>
      <c r="L40" s="71" t="e">
        <f>#REF!+#REF!</f>
        <v>#REF!</v>
      </c>
      <c r="M40" s="72" t="e">
        <f>#REF!+#REF!</f>
        <v>#REF!</v>
      </c>
      <c r="N40" s="1385"/>
      <c r="O40" s="1386"/>
      <c r="P40" s="1387"/>
      <c r="Q40" s="1388"/>
      <c r="R40" s="145"/>
      <c r="S40" s="145"/>
      <c r="T40" s="146"/>
      <c r="U40" s="145"/>
      <c r="V40" s="145"/>
      <c r="W40" s="145"/>
    </row>
    <row r="41" spans="1:23" ht="14.25" customHeight="1" thickBot="1">
      <c r="A41" s="24" t="s">
        <v>12</v>
      </c>
      <c r="B41" s="73" t="s">
        <v>59</v>
      </c>
      <c r="C41" s="310" t="s">
        <v>15</v>
      </c>
      <c r="D41" s="311"/>
      <c r="E41" s="311"/>
      <c r="F41" s="311"/>
      <c r="G41" s="311"/>
      <c r="H41" s="74">
        <f t="shared" ref="H41:M41" si="5">H32+H39+H37+H35</f>
        <v>21198</v>
      </c>
      <c r="I41" s="74">
        <f t="shared" si="5"/>
        <v>0</v>
      </c>
      <c r="J41" s="74">
        <f t="shared" si="5"/>
        <v>0</v>
      </c>
      <c r="K41" s="74">
        <f t="shared" si="5"/>
        <v>0</v>
      </c>
      <c r="L41" s="74">
        <f t="shared" si="5"/>
        <v>23500</v>
      </c>
      <c r="M41" s="74">
        <f t="shared" si="5"/>
        <v>25000</v>
      </c>
      <c r="N41" s="75"/>
      <c r="O41" s="76"/>
      <c r="P41" s="76"/>
      <c r="Q41" s="77"/>
    </row>
    <row r="42" spans="1:23" ht="14.25" customHeight="1" thickBot="1">
      <c r="A42" s="50" t="s">
        <v>12</v>
      </c>
      <c r="B42" s="312" t="s">
        <v>16</v>
      </c>
      <c r="C42" s="313"/>
      <c r="D42" s="313"/>
      <c r="E42" s="313"/>
      <c r="F42" s="313"/>
      <c r="G42" s="313"/>
      <c r="H42" s="78">
        <f t="shared" ref="H42:M42" si="6">H41+H28+H19</f>
        <v>54214</v>
      </c>
      <c r="I42" s="78">
        <f t="shared" si="6"/>
        <v>0</v>
      </c>
      <c r="J42" s="78">
        <f t="shared" si="6"/>
        <v>0</v>
      </c>
      <c r="K42" s="78">
        <f t="shared" si="6"/>
        <v>0</v>
      </c>
      <c r="L42" s="78">
        <f t="shared" si="6"/>
        <v>57100</v>
      </c>
      <c r="M42" s="78">
        <f t="shared" si="6"/>
        <v>59300</v>
      </c>
      <c r="N42" s="79"/>
      <c r="O42" s="80"/>
      <c r="P42" s="80"/>
      <c r="Q42" s="81"/>
    </row>
    <row r="43" spans="1:23" ht="14.25" customHeight="1" thickBot="1">
      <c r="A43" s="175" t="s">
        <v>12</v>
      </c>
      <c r="B43" s="304" t="s">
        <v>17</v>
      </c>
      <c r="C43" s="304"/>
      <c r="D43" s="304"/>
      <c r="E43" s="304"/>
      <c r="F43" s="304"/>
      <c r="G43" s="304"/>
      <c r="H43" s="681">
        <f>H42</f>
        <v>54214</v>
      </c>
      <c r="I43" s="681">
        <f t="shared" ref="I43:M43" si="7">I42</f>
        <v>0</v>
      </c>
      <c r="J43" s="681">
        <f t="shared" si="7"/>
        <v>0</v>
      </c>
      <c r="K43" s="681">
        <f t="shared" si="7"/>
        <v>0</v>
      </c>
      <c r="L43" s="681">
        <f t="shared" si="7"/>
        <v>57100</v>
      </c>
      <c r="M43" s="681">
        <f t="shared" si="7"/>
        <v>59300</v>
      </c>
      <c r="N43" s="971"/>
      <c r="O43" s="972"/>
      <c r="P43" s="972"/>
      <c r="Q43" s="973"/>
      <c r="R43" s="145"/>
      <c r="S43" s="145"/>
      <c r="T43" s="145"/>
      <c r="U43" s="145"/>
      <c r="V43" s="145"/>
      <c r="W43" s="145"/>
    </row>
    <row r="44" spans="1:23" ht="14.25" customHeight="1">
      <c r="A44" s="1389"/>
      <c r="B44" s="1390"/>
      <c r="C44" s="1390"/>
      <c r="D44" s="1390"/>
      <c r="E44" s="1390"/>
      <c r="F44" s="1390"/>
      <c r="G44" s="1390"/>
      <c r="H44" s="1391"/>
      <c r="I44" s="1391"/>
      <c r="J44" s="1391"/>
      <c r="K44" s="1391"/>
      <c r="L44" s="1391"/>
      <c r="M44" s="1391"/>
      <c r="N44" s="1392"/>
      <c r="O44" s="1392"/>
      <c r="P44" s="1392"/>
      <c r="Q44" s="1392"/>
    </row>
    <row r="45" spans="1:23" ht="13.5" thickBot="1">
      <c r="C45" s="575"/>
      <c r="D45" s="576"/>
      <c r="E45" s="1393"/>
      <c r="F45" s="347" t="s">
        <v>18</v>
      </c>
      <c r="G45" s="1394"/>
      <c r="H45" s="1394"/>
      <c r="I45" s="1394"/>
      <c r="J45" s="1394"/>
      <c r="K45" s="1394"/>
      <c r="L45" s="1394"/>
      <c r="M45" s="1394"/>
      <c r="R45" s="25"/>
    </row>
    <row r="46" spans="1:23" ht="38.25" customHeight="1" thickBot="1">
      <c r="C46" s="301" t="s">
        <v>19</v>
      </c>
      <c r="D46" s="302"/>
      <c r="E46" s="302"/>
      <c r="F46" s="302"/>
      <c r="G46" s="303"/>
      <c r="H46" s="334" t="s">
        <v>146</v>
      </c>
      <c r="I46" s="335"/>
      <c r="J46" s="335"/>
      <c r="K46" s="336"/>
      <c r="L46" s="5"/>
      <c r="M46" s="5"/>
    </row>
    <row r="47" spans="1:23" ht="14.1" customHeight="1" thickBot="1">
      <c r="C47" s="295" t="s">
        <v>20</v>
      </c>
      <c r="D47" s="1395"/>
      <c r="E47" s="1395"/>
      <c r="F47" s="1395"/>
      <c r="G47" s="1396"/>
      <c r="H47" s="298">
        <f>H48+H49+H50+H51+H52</f>
        <v>54214</v>
      </c>
      <c r="I47" s="299"/>
      <c r="J47" s="299"/>
      <c r="K47" s="300"/>
      <c r="L47" s="5"/>
      <c r="M47" s="5"/>
    </row>
    <row r="48" spans="1:23" ht="14.1" customHeight="1">
      <c r="C48" s="349" t="s">
        <v>151</v>
      </c>
      <c r="D48" s="1397"/>
      <c r="E48" s="1397"/>
      <c r="F48" s="1397"/>
      <c r="G48" s="1398"/>
      <c r="H48" s="352">
        <v>54214</v>
      </c>
      <c r="I48" s="353"/>
      <c r="J48" s="353"/>
      <c r="K48" s="354"/>
      <c r="L48" s="5"/>
      <c r="M48" s="5"/>
    </row>
    <row r="49" spans="3:13" ht="26.25" customHeight="1">
      <c r="C49" s="342" t="s">
        <v>152</v>
      </c>
      <c r="D49" s="1399"/>
      <c r="E49" s="1399"/>
      <c r="F49" s="1399"/>
      <c r="G49" s="1400"/>
      <c r="H49" s="345">
        <v>0</v>
      </c>
      <c r="I49" s="293"/>
      <c r="J49" s="293"/>
      <c r="K49" s="294"/>
      <c r="L49" s="5"/>
      <c r="M49" s="5"/>
    </row>
    <row r="50" spans="3:13" ht="14.1" customHeight="1">
      <c r="C50" s="328" t="s">
        <v>196</v>
      </c>
      <c r="D50" s="682"/>
      <c r="E50" s="682"/>
      <c r="F50" s="682"/>
      <c r="G50" s="1401"/>
      <c r="H50" s="345">
        <v>0</v>
      </c>
      <c r="I50" s="293"/>
      <c r="J50" s="293"/>
      <c r="K50" s="294"/>
      <c r="L50" s="5"/>
      <c r="M50" s="5"/>
    </row>
    <row r="51" spans="3:13" ht="14.1" customHeight="1">
      <c r="C51" s="328" t="s">
        <v>153</v>
      </c>
      <c r="D51" s="682"/>
      <c r="E51" s="682"/>
      <c r="F51" s="682"/>
      <c r="G51" s="1401"/>
      <c r="H51" s="345">
        <v>0</v>
      </c>
      <c r="I51" s="293"/>
      <c r="J51" s="293"/>
      <c r="K51" s="294"/>
      <c r="L51" s="5"/>
      <c r="M51" s="5"/>
    </row>
    <row r="52" spans="3:13" ht="12.75" customHeight="1" thickBot="1">
      <c r="C52" s="342" t="s">
        <v>154</v>
      </c>
      <c r="D52" s="1399"/>
      <c r="E52" s="1399"/>
      <c r="F52" s="1399"/>
      <c r="G52" s="1400"/>
      <c r="H52" s="345">
        <v>0</v>
      </c>
      <c r="I52" s="293"/>
      <c r="J52" s="293"/>
      <c r="K52" s="294"/>
      <c r="L52" s="5"/>
      <c r="M52" s="5"/>
    </row>
    <row r="53" spans="3:13" ht="14.1" customHeight="1" thickBot="1">
      <c r="C53" s="295" t="s">
        <v>21</v>
      </c>
      <c r="D53" s="1395"/>
      <c r="E53" s="1395"/>
      <c r="F53" s="1395"/>
      <c r="G53" s="1396"/>
      <c r="H53" s="298">
        <f>H54+H55+H56+H57+H58</f>
        <v>0</v>
      </c>
      <c r="I53" s="299"/>
      <c r="J53" s="299"/>
      <c r="K53" s="300"/>
      <c r="L53" s="5"/>
      <c r="M53" s="5"/>
    </row>
    <row r="54" spans="3:13" ht="14.1" customHeight="1">
      <c r="C54" s="331" t="s">
        <v>155</v>
      </c>
      <c r="D54" s="1402"/>
      <c r="E54" s="1402"/>
      <c r="F54" s="1402"/>
      <c r="G54" s="1403"/>
      <c r="H54" s="340">
        <v>0</v>
      </c>
      <c r="I54" s="340"/>
      <c r="J54" s="340"/>
      <c r="K54" s="341"/>
      <c r="L54" s="5"/>
      <c r="M54" s="5"/>
    </row>
    <row r="55" spans="3:13" ht="14.1" customHeight="1">
      <c r="C55" s="406" t="s">
        <v>156</v>
      </c>
      <c r="D55" s="407"/>
      <c r="E55" s="407"/>
      <c r="F55" s="407"/>
      <c r="G55" s="408"/>
      <c r="H55" s="293">
        <v>0</v>
      </c>
      <c r="I55" s="293"/>
      <c r="J55" s="293"/>
      <c r="K55" s="294"/>
      <c r="L55" s="5"/>
      <c r="M55" s="5"/>
    </row>
    <row r="56" spans="3:13" ht="14.1" customHeight="1">
      <c r="C56" s="337" t="s">
        <v>157</v>
      </c>
      <c r="D56" s="338"/>
      <c r="E56" s="338"/>
      <c r="F56" s="338"/>
      <c r="G56" s="339"/>
      <c r="H56" s="293">
        <v>0</v>
      </c>
      <c r="I56" s="293"/>
      <c r="J56" s="293"/>
      <c r="K56" s="294"/>
      <c r="L56" s="5"/>
      <c r="M56" s="5"/>
    </row>
    <row r="57" spans="3:13" ht="14.1" customHeight="1">
      <c r="C57" s="355" t="s">
        <v>158</v>
      </c>
      <c r="D57" s="356"/>
      <c r="E57" s="356"/>
      <c r="F57" s="356"/>
      <c r="G57" s="357"/>
      <c r="H57" s="293">
        <v>0</v>
      </c>
      <c r="I57" s="293"/>
      <c r="J57" s="293"/>
      <c r="K57" s="294"/>
      <c r="L57" s="5"/>
      <c r="M57" s="5"/>
    </row>
    <row r="58" spans="3:13" ht="14.1" customHeight="1" thickBot="1">
      <c r="C58" s="328" t="s">
        <v>159</v>
      </c>
      <c r="D58" s="682"/>
      <c r="E58" s="682"/>
      <c r="F58" s="682"/>
      <c r="G58" s="683"/>
      <c r="H58" s="293">
        <v>0</v>
      </c>
      <c r="I58" s="293"/>
      <c r="J58" s="293"/>
      <c r="K58" s="294"/>
      <c r="L58" s="5"/>
      <c r="M58" s="5"/>
    </row>
    <row r="59" spans="3:13" ht="14.1" customHeight="1" thickBot="1">
      <c r="C59" s="323" t="s">
        <v>22</v>
      </c>
      <c r="D59" s="1404"/>
      <c r="E59" s="1404"/>
      <c r="F59" s="1404"/>
      <c r="G59" s="1405"/>
      <c r="H59" s="326">
        <f>H53+H47</f>
        <v>54214</v>
      </c>
      <c r="I59" s="326"/>
      <c r="J59" s="326"/>
      <c r="K59" s="327"/>
    </row>
    <row r="63" spans="3:13" ht="15.75">
      <c r="E63" s="27"/>
    </row>
    <row r="65" spans="4:20" ht="12.75">
      <c r="D65" s="6"/>
      <c r="E65" s="6"/>
      <c r="F65" s="6"/>
      <c r="G65" s="6"/>
      <c r="H65" s="6"/>
      <c r="I65" s="6"/>
      <c r="J65" s="6"/>
      <c r="K65" s="6"/>
      <c r="L65" s="6"/>
      <c r="M65" s="6"/>
      <c r="N65" s="6"/>
      <c r="O65" s="6"/>
      <c r="P65" s="6"/>
      <c r="Q65" s="6"/>
      <c r="S65" s="6"/>
      <c r="T65" s="6"/>
    </row>
    <row r="66" spans="4:20" ht="12.75">
      <c r="R66" s="6"/>
    </row>
    <row r="67" spans="4:20" ht="15.75">
      <c r="E67" s="27"/>
    </row>
  </sheetData>
  <mergeCells count="105">
    <mergeCell ref="C57:G57"/>
    <mergeCell ref="H57:K57"/>
    <mergeCell ref="C58:G58"/>
    <mergeCell ref="H58:K58"/>
    <mergeCell ref="C59:G59"/>
    <mergeCell ref="H59:K59"/>
    <mergeCell ref="C54:G54"/>
    <mergeCell ref="H54:K54"/>
    <mergeCell ref="C55:G55"/>
    <mergeCell ref="H55:K55"/>
    <mergeCell ref="C56:G56"/>
    <mergeCell ref="H56:K56"/>
    <mergeCell ref="C51:G51"/>
    <mergeCell ref="H51:K51"/>
    <mergeCell ref="C52:G52"/>
    <mergeCell ref="H52:K52"/>
    <mergeCell ref="C53:G53"/>
    <mergeCell ref="H53:K53"/>
    <mergeCell ref="C48:G48"/>
    <mergeCell ref="H48:K48"/>
    <mergeCell ref="C49:G49"/>
    <mergeCell ref="H49:K49"/>
    <mergeCell ref="C50:G50"/>
    <mergeCell ref="H50:K50"/>
    <mergeCell ref="B43:G43"/>
    <mergeCell ref="N43:Q43"/>
    <mergeCell ref="F45:M45"/>
    <mergeCell ref="C46:G46"/>
    <mergeCell ref="H46:K46"/>
    <mergeCell ref="C47:G47"/>
    <mergeCell ref="H47:K47"/>
    <mergeCell ref="C38:C39"/>
    <mergeCell ref="D38:D39"/>
    <mergeCell ref="E38:E39"/>
    <mergeCell ref="F38:F39"/>
    <mergeCell ref="C41:G41"/>
    <mergeCell ref="B42:G42"/>
    <mergeCell ref="C33:C35"/>
    <mergeCell ref="D33:D35"/>
    <mergeCell ref="E33:E35"/>
    <mergeCell ref="F33:F35"/>
    <mergeCell ref="G33:G34"/>
    <mergeCell ref="C36:C37"/>
    <mergeCell ref="D36:D37"/>
    <mergeCell ref="E36:E37"/>
    <mergeCell ref="F36:F37"/>
    <mergeCell ref="C28:G28"/>
    <mergeCell ref="C29:Q29"/>
    <mergeCell ref="C30:C32"/>
    <mergeCell ref="D30:D32"/>
    <mergeCell ref="E30:E32"/>
    <mergeCell ref="F30:F32"/>
    <mergeCell ref="G30:G31"/>
    <mergeCell ref="A26:A27"/>
    <mergeCell ref="B26:B27"/>
    <mergeCell ref="C26:C27"/>
    <mergeCell ref="D26:D27"/>
    <mergeCell ref="E26:E27"/>
    <mergeCell ref="F26:F27"/>
    <mergeCell ref="C19:G19"/>
    <mergeCell ref="C20:Q20"/>
    <mergeCell ref="A21:A25"/>
    <mergeCell ref="B21:B25"/>
    <mergeCell ref="C21:C25"/>
    <mergeCell ref="D21:D25"/>
    <mergeCell ref="E21:E25"/>
    <mergeCell ref="F21:F25"/>
    <mergeCell ref="N13:N14"/>
    <mergeCell ref="C16:C18"/>
    <mergeCell ref="D16:D18"/>
    <mergeCell ref="E16:E18"/>
    <mergeCell ref="F16:F18"/>
    <mergeCell ref="N16:N17"/>
    <mergeCell ref="A13:A15"/>
    <mergeCell ref="B13:B15"/>
    <mergeCell ref="C13:C15"/>
    <mergeCell ref="D13:D15"/>
    <mergeCell ref="E13:E15"/>
    <mergeCell ref="F13:F15"/>
    <mergeCell ref="B8:Q8"/>
    <mergeCell ref="C9:Q9"/>
    <mergeCell ref="A10:A12"/>
    <mergeCell ref="B10:B12"/>
    <mergeCell ref="C10:C12"/>
    <mergeCell ref="D10:D12"/>
    <mergeCell ref="E10:E12"/>
    <mergeCell ref="F10:F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AM58"/>
  <sheetViews>
    <sheetView zoomScaleNormal="100" zoomScaleSheetLayoutView="100" workbookViewId="0">
      <selection activeCell="D1" sqref="D1"/>
    </sheetView>
  </sheetViews>
  <sheetFormatPr defaultRowHeight="11.25"/>
  <cols>
    <col min="1" max="1" width="2.7109375" style="1" customWidth="1"/>
    <col min="2" max="3" width="2.5703125" style="1" customWidth="1"/>
    <col min="4" max="4" width="23.5703125" style="1" customWidth="1"/>
    <col min="5" max="5" width="7.85546875" style="2" customWidth="1"/>
    <col min="6" max="6" width="4.42578125" style="1" customWidth="1"/>
    <col min="7" max="7" width="5.5703125" style="3" customWidth="1"/>
    <col min="8" max="8" width="6.5703125" style="1" customWidth="1"/>
    <col min="9" max="9" width="5.5703125" style="1" customWidth="1"/>
    <col min="10" max="10" width="3.140625" style="1" customWidth="1"/>
    <col min="11" max="11" width="6.7109375" style="1" customWidth="1"/>
    <col min="12" max="12" width="6.5703125" style="1" customWidth="1"/>
    <col min="13" max="13" width="7.140625" style="1" customWidth="1"/>
    <col min="14" max="14" width="28.42578125" style="1" customWidth="1"/>
    <col min="15" max="15" width="5.5703125" style="4" customWidth="1"/>
    <col min="16" max="16" width="6" style="1" customWidth="1"/>
    <col min="17" max="17" width="5.85546875" style="1" customWidth="1"/>
    <col min="18" max="16384" width="9.140625" style="5"/>
  </cols>
  <sheetData>
    <row r="1" spans="1:23" ht="66.75" customHeight="1">
      <c r="L1" s="450" t="s">
        <v>318</v>
      </c>
      <c r="M1" s="451"/>
      <c r="N1" s="451"/>
      <c r="O1" s="451"/>
      <c r="P1" s="451"/>
      <c r="Q1" s="451"/>
    </row>
    <row r="2" spans="1:23" ht="13.5" customHeight="1">
      <c r="E2" s="1406" t="s">
        <v>429</v>
      </c>
      <c r="L2" s="452"/>
      <c r="M2" s="1407"/>
      <c r="N2" s="1407"/>
      <c r="O2" s="1407"/>
      <c r="P2" s="1407"/>
      <c r="Q2" s="1407"/>
    </row>
    <row r="3" spans="1:23" ht="15.75" customHeight="1">
      <c r="A3" s="157"/>
      <c r="B3" s="1408"/>
      <c r="C3" s="1408"/>
      <c r="D3" s="322" t="s">
        <v>58</v>
      </c>
      <c r="E3" s="322"/>
      <c r="F3" s="322"/>
      <c r="G3" s="322"/>
      <c r="H3" s="322"/>
      <c r="I3" s="322"/>
      <c r="J3" s="322"/>
      <c r="K3" s="322"/>
      <c r="L3" s="322"/>
      <c r="M3" s="322"/>
      <c r="N3" s="322"/>
      <c r="O3" s="322"/>
      <c r="P3" s="322"/>
      <c r="Q3" s="322"/>
      <c r="R3" s="322"/>
      <c r="S3" s="322"/>
      <c r="T3" s="322"/>
      <c r="U3" s="322"/>
      <c r="V3" s="322"/>
      <c r="W3" s="322"/>
    </row>
    <row r="4" spans="1:23" ht="9.75" customHeight="1" thickBot="1">
      <c r="O4" s="1301"/>
    </row>
    <row r="5" spans="1:23" ht="36.75" customHeight="1">
      <c r="A5" s="409" t="s">
        <v>0</v>
      </c>
      <c r="B5" s="412" t="s">
        <v>1</v>
      </c>
      <c r="C5" s="412" t="s">
        <v>2</v>
      </c>
      <c r="D5" s="415" t="s">
        <v>3</v>
      </c>
      <c r="E5" s="418" t="s">
        <v>4</v>
      </c>
      <c r="F5" s="380" t="s">
        <v>5</v>
      </c>
      <c r="G5" s="399" t="s">
        <v>6</v>
      </c>
      <c r="H5" s="334" t="s">
        <v>147</v>
      </c>
      <c r="I5" s="335"/>
      <c r="J5" s="335"/>
      <c r="K5" s="336"/>
      <c r="L5" s="396" t="s">
        <v>148</v>
      </c>
      <c r="M5" s="426" t="s">
        <v>149</v>
      </c>
      <c r="N5" s="429" t="s">
        <v>23</v>
      </c>
      <c r="O5" s="430"/>
      <c r="P5" s="430"/>
      <c r="Q5" s="431"/>
    </row>
    <row r="6" spans="1:23" ht="15" customHeight="1">
      <c r="A6" s="410"/>
      <c r="B6" s="413"/>
      <c r="C6" s="413"/>
      <c r="D6" s="416"/>
      <c r="E6" s="419"/>
      <c r="F6" s="381"/>
      <c r="G6" s="400"/>
      <c r="H6" s="402" t="s">
        <v>7</v>
      </c>
      <c r="I6" s="404" t="s">
        <v>8</v>
      </c>
      <c r="J6" s="404"/>
      <c r="K6" s="386" t="s">
        <v>9</v>
      </c>
      <c r="L6" s="397"/>
      <c r="M6" s="427"/>
      <c r="N6" s="392" t="s">
        <v>57</v>
      </c>
      <c r="O6" s="394" t="s">
        <v>10</v>
      </c>
      <c r="P6" s="394"/>
      <c r="Q6" s="395"/>
    </row>
    <row r="7" spans="1:23" ht="94.5" customHeight="1" thickBot="1">
      <c r="A7" s="411"/>
      <c r="B7" s="414"/>
      <c r="C7" s="414"/>
      <c r="D7" s="417"/>
      <c r="E7" s="420"/>
      <c r="F7" s="382"/>
      <c r="G7" s="401"/>
      <c r="H7" s="403"/>
      <c r="I7" s="241" t="s">
        <v>7</v>
      </c>
      <c r="J7" s="34" t="s">
        <v>11</v>
      </c>
      <c r="K7" s="387"/>
      <c r="L7" s="398"/>
      <c r="M7" s="428"/>
      <c r="N7" s="393"/>
      <c r="O7" s="7" t="s">
        <v>136</v>
      </c>
      <c r="P7" s="7" t="s">
        <v>142</v>
      </c>
      <c r="Q7" s="8" t="s">
        <v>145</v>
      </c>
    </row>
    <row r="8" spans="1:23" ht="22.5" customHeight="1" thickBot="1">
      <c r="A8" s="49" t="s">
        <v>12</v>
      </c>
      <c r="B8" s="388" t="s">
        <v>430</v>
      </c>
      <c r="C8" s="388"/>
      <c r="D8" s="388"/>
      <c r="E8" s="388"/>
      <c r="F8" s="388"/>
      <c r="G8" s="388"/>
      <c r="H8" s="388"/>
      <c r="I8" s="388"/>
      <c r="J8" s="388"/>
      <c r="K8" s="388"/>
      <c r="L8" s="388"/>
      <c r="M8" s="388"/>
      <c r="N8" s="388"/>
      <c r="O8" s="388"/>
      <c r="P8" s="388"/>
      <c r="Q8" s="389"/>
    </row>
    <row r="9" spans="1:23" ht="24" customHeight="1" thickBot="1">
      <c r="A9" s="50" t="s">
        <v>12</v>
      </c>
      <c r="B9" s="51" t="s">
        <v>12</v>
      </c>
      <c r="C9" s="390" t="s">
        <v>431</v>
      </c>
      <c r="D9" s="390"/>
      <c r="E9" s="390"/>
      <c r="F9" s="390"/>
      <c r="G9" s="390"/>
      <c r="H9" s="390"/>
      <c r="I9" s="390"/>
      <c r="J9" s="390"/>
      <c r="K9" s="390"/>
      <c r="L9" s="390"/>
      <c r="M9" s="390"/>
      <c r="N9" s="390"/>
      <c r="O9" s="390"/>
      <c r="P9" s="390"/>
      <c r="Q9" s="391"/>
    </row>
    <row r="10" spans="1:23" ht="14.25" customHeight="1">
      <c r="A10" s="432" t="s">
        <v>12</v>
      </c>
      <c r="B10" s="373" t="s">
        <v>12</v>
      </c>
      <c r="C10" s="285" t="s">
        <v>12</v>
      </c>
      <c r="D10" s="1409" t="s">
        <v>432</v>
      </c>
      <c r="E10" s="263" t="s">
        <v>90</v>
      </c>
      <c r="F10" s="383" t="s">
        <v>433</v>
      </c>
      <c r="G10" s="91" t="s">
        <v>62</v>
      </c>
      <c r="H10" s="458">
        <v>0</v>
      </c>
      <c r="I10" s="459">
        <v>0</v>
      </c>
      <c r="J10" s="459"/>
      <c r="K10" s="460">
        <v>0</v>
      </c>
      <c r="L10" s="461">
        <v>3</v>
      </c>
      <c r="M10" s="462">
        <v>3</v>
      </c>
      <c r="N10" s="1410" t="s">
        <v>434</v>
      </c>
      <c r="O10" s="464"/>
      <c r="P10" s="464">
        <v>15</v>
      </c>
      <c r="Q10" s="465">
        <v>15</v>
      </c>
    </row>
    <row r="11" spans="1:23" ht="27" customHeight="1" thickBot="1">
      <c r="A11" s="434"/>
      <c r="B11" s="375"/>
      <c r="C11" s="286"/>
      <c r="D11" s="1411"/>
      <c r="E11" s="264"/>
      <c r="F11" s="385"/>
      <c r="G11" s="9" t="s">
        <v>13</v>
      </c>
      <c r="H11" s="11">
        <f>SUM(H10:H10)</f>
        <v>0</v>
      </c>
      <c r="I11" s="10">
        <f>I10</f>
        <v>0</v>
      </c>
      <c r="J11" s="10"/>
      <c r="K11" s="12">
        <f>SUM(K10:K10)</f>
        <v>0</v>
      </c>
      <c r="L11" s="12">
        <f>SUM(L10:L10)</f>
        <v>3</v>
      </c>
      <c r="M11" s="12">
        <f>SUM(M10:M10)</f>
        <v>3</v>
      </c>
      <c r="N11" s="1412"/>
      <c r="O11" s="475"/>
      <c r="P11" s="475"/>
      <c r="Q11" s="476"/>
    </row>
    <row r="12" spans="1:23" ht="12.75" customHeight="1">
      <c r="A12" s="21" t="s">
        <v>12</v>
      </c>
      <c r="B12" s="22" t="s">
        <v>12</v>
      </c>
      <c r="C12" s="279" t="s">
        <v>14</v>
      </c>
      <c r="D12" s="1413" t="s">
        <v>435</v>
      </c>
      <c r="E12" s="263" t="s">
        <v>90</v>
      </c>
      <c r="F12" s="383" t="s">
        <v>433</v>
      </c>
      <c r="G12" s="14" t="s">
        <v>62</v>
      </c>
      <c r="H12" s="16">
        <v>5000</v>
      </c>
      <c r="I12" s="15">
        <v>0</v>
      </c>
      <c r="J12" s="15"/>
      <c r="K12" s="17">
        <v>0</v>
      </c>
      <c r="L12" s="18">
        <v>5000</v>
      </c>
      <c r="M12" s="19">
        <v>5000</v>
      </c>
      <c r="N12" s="1414" t="s">
        <v>436</v>
      </c>
      <c r="O12" s="1415">
        <v>1</v>
      </c>
      <c r="P12" s="1416">
        <v>1</v>
      </c>
      <c r="Q12" s="1417">
        <v>2</v>
      </c>
    </row>
    <row r="13" spans="1:23" ht="25.5" customHeight="1" thickBot="1">
      <c r="A13" s="24"/>
      <c r="B13" s="23"/>
      <c r="C13" s="280"/>
      <c r="D13" s="1418"/>
      <c r="E13" s="264"/>
      <c r="F13" s="385"/>
      <c r="G13" s="9" t="s">
        <v>13</v>
      </c>
      <c r="H13" s="11">
        <f>H12</f>
        <v>5000</v>
      </c>
      <c r="I13" s="10">
        <f>I12</f>
        <v>0</v>
      </c>
      <c r="J13" s="10"/>
      <c r="K13" s="12">
        <f>K12</f>
        <v>0</v>
      </c>
      <c r="L13" s="12">
        <f>L12</f>
        <v>5000</v>
      </c>
      <c r="M13" s="12">
        <f>M12</f>
        <v>5000</v>
      </c>
      <c r="N13" s="1419"/>
      <c r="O13" s="1420"/>
      <c r="P13" s="1421"/>
      <c r="Q13" s="1422"/>
    </row>
    <row r="14" spans="1:23" ht="15.75" customHeight="1">
      <c r="A14" s="21" t="s">
        <v>12</v>
      </c>
      <c r="B14" s="22" t="s">
        <v>12</v>
      </c>
      <c r="C14" s="279" t="s">
        <v>59</v>
      </c>
      <c r="D14" s="1413" t="s">
        <v>437</v>
      </c>
      <c r="E14" s="263" t="s">
        <v>90</v>
      </c>
      <c r="F14" s="383" t="s">
        <v>433</v>
      </c>
      <c r="G14" s="14" t="s">
        <v>62</v>
      </c>
      <c r="H14" s="16">
        <v>0</v>
      </c>
      <c r="I14" s="15">
        <v>0</v>
      </c>
      <c r="J14" s="15"/>
      <c r="K14" s="17">
        <v>0</v>
      </c>
      <c r="L14" s="18">
        <v>3</v>
      </c>
      <c r="M14" s="19">
        <v>3</v>
      </c>
      <c r="N14" s="1423" t="s">
        <v>438</v>
      </c>
      <c r="O14" s="1424">
        <v>0.6</v>
      </c>
      <c r="P14" s="1424">
        <v>0.3</v>
      </c>
      <c r="Q14" s="1425">
        <v>0.1</v>
      </c>
    </row>
    <row r="15" spans="1:23" ht="18" customHeight="1">
      <c r="A15" s="52"/>
      <c r="B15" s="53"/>
      <c r="C15" s="364"/>
      <c r="D15" s="1426"/>
      <c r="E15" s="269"/>
      <c r="F15" s="384"/>
      <c r="G15" s="223"/>
      <c r="H15" s="92"/>
      <c r="I15" s="93"/>
      <c r="J15" s="93"/>
      <c r="K15" s="94"/>
      <c r="L15" s="95"/>
      <c r="M15" s="96"/>
      <c r="N15" s="1427"/>
      <c r="O15" s="478"/>
      <c r="P15" s="478"/>
      <c r="Q15" s="479"/>
    </row>
    <row r="16" spans="1:23" ht="39" customHeight="1" thickBot="1">
      <c r="A16" s="24"/>
      <c r="B16" s="23"/>
      <c r="C16" s="280"/>
      <c r="D16" s="1418"/>
      <c r="E16" s="264"/>
      <c r="F16" s="385"/>
      <c r="G16" s="9" t="s">
        <v>13</v>
      </c>
      <c r="H16" s="11">
        <f>H14</f>
        <v>0</v>
      </c>
      <c r="I16" s="10">
        <f>I14</f>
        <v>0</v>
      </c>
      <c r="J16" s="10"/>
      <c r="K16" s="12">
        <f>K14</f>
        <v>0</v>
      </c>
      <c r="L16" s="12">
        <f>L14</f>
        <v>3</v>
      </c>
      <c r="M16" s="12">
        <f>M14</f>
        <v>3</v>
      </c>
      <c r="N16" s="1428"/>
      <c r="O16" s="599"/>
      <c r="P16" s="599"/>
      <c r="Q16" s="600"/>
    </row>
    <row r="17" spans="1:18" ht="14.25" customHeight="1">
      <c r="A17" s="21" t="s">
        <v>12</v>
      </c>
      <c r="B17" s="22" t="s">
        <v>12</v>
      </c>
      <c r="C17" s="279" t="s">
        <v>60</v>
      </c>
      <c r="D17" s="1413" t="s">
        <v>439</v>
      </c>
      <c r="E17" s="263" t="s">
        <v>90</v>
      </c>
      <c r="F17" s="383" t="s">
        <v>433</v>
      </c>
      <c r="G17" s="14" t="s">
        <v>62</v>
      </c>
      <c r="H17" s="16">
        <v>0</v>
      </c>
      <c r="I17" s="15">
        <v>0</v>
      </c>
      <c r="J17" s="15"/>
      <c r="K17" s="17">
        <v>0</v>
      </c>
      <c r="L17" s="18">
        <v>5</v>
      </c>
      <c r="M17" s="19">
        <v>5</v>
      </c>
      <c r="N17" s="1423" t="s">
        <v>440</v>
      </c>
      <c r="O17" s="1424">
        <v>0.6</v>
      </c>
      <c r="P17" s="1424">
        <v>0.3</v>
      </c>
      <c r="Q17" s="1425">
        <v>0.1</v>
      </c>
      <c r="R17" s="1429"/>
    </row>
    <row r="18" spans="1:18" ht="30" customHeight="1">
      <c r="A18" s="52"/>
      <c r="B18" s="53"/>
      <c r="C18" s="364"/>
      <c r="D18" s="1426"/>
      <c r="E18" s="269"/>
      <c r="F18" s="384"/>
      <c r="G18" s="223"/>
      <c r="H18" s="92"/>
      <c r="I18" s="93"/>
      <c r="J18" s="93"/>
      <c r="K18" s="94"/>
      <c r="L18" s="95"/>
      <c r="M18" s="96"/>
      <c r="N18" s="1427"/>
      <c r="O18" s="478"/>
      <c r="P18" s="478"/>
      <c r="Q18" s="479"/>
      <c r="R18" s="1429"/>
    </row>
    <row r="19" spans="1:18" ht="27" customHeight="1" thickBot="1">
      <c r="A19" s="24"/>
      <c r="B19" s="23"/>
      <c r="C19" s="280"/>
      <c r="D19" s="1418"/>
      <c r="E19" s="264"/>
      <c r="F19" s="385"/>
      <c r="G19" s="9" t="s">
        <v>13</v>
      </c>
      <c r="H19" s="11">
        <f>H17</f>
        <v>0</v>
      </c>
      <c r="I19" s="10">
        <f>I17</f>
        <v>0</v>
      </c>
      <c r="J19" s="10"/>
      <c r="K19" s="12">
        <f>K17</f>
        <v>0</v>
      </c>
      <c r="L19" s="12">
        <f>L17</f>
        <v>5</v>
      </c>
      <c r="M19" s="12">
        <f>M17</f>
        <v>5</v>
      </c>
      <c r="N19" s="1428"/>
      <c r="O19" s="599"/>
      <c r="P19" s="599"/>
      <c r="Q19" s="600"/>
      <c r="R19" s="1429"/>
    </row>
    <row r="20" spans="1:18" ht="14.25" customHeight="1" thickBot="1">
      <c r="A20" s="50"/>
      <c r="B20" s="97"/>
      <c r="C20" s="289" t="s">
        <v>15</v>
      </c>
      <c r="D20" s="290"/>
      <c r="E20" s="290"/>
      <c r="F20" s="290"/>
      <c r="G20" s="292"/>
      <c r="H20" s="206">
        <f t="shared" ref="H20:M20" si="0">H19+H16+H13+H11</f>
        <v>5000</v>
      </c>
      <c r="I20" s="206">
        <f t="shared" si="0"/>
        <v>0</v>
      </c>
      <c r="J20" s="206">
        <f t="shared" si="0"/>
        <v>0</v>
      </c>
      <c r="K20" s="206">
        <f t="shared" si="0"/>
        <v>0</v>
      </c>
      <c r="L20" s="206">
        <f t="shared" si="0"/>
        <v>5011</v>
      </c>
      <c r="M20" s="206">
        <f t="shared" si="0"/>
        <v>5011</v>
      </c>
      <c r="N20" s="98"/>
      <c r="O20" s="129"/>
      <c r="P20" s="129"/>
      <c r="Q20" s="130"/>
    </row>
    <row r="21" spans="1:18" ht="14.25" customHeight="1" thickBot="1">
      <c r="A21" s="50" t="s">
        <v>12</v>
      </c>
      <c r="B21" s="51" t="s">
        <v>14</v>
      </c>
      <c r="C21" s="308" t="s">
        <v>441</v>
      </c>
      <c r="D21" s="308"/>
      <c r="E21" s="308"/>
      <c r="F21" s="308"/>
      <c r="G21" s="308"/>
      <c r="H21" s="308"/>
      <c r="I21" s="308"/>
      <c r="J21" s="308"/>
      <c r="K21" s="308"/>
      <c r="L21" s="308"/>
      <c r="M21" s="308"/>
      <c r="N21" s="308"/>
      <c r="O21" s="308"/>
      <c r="P21" s="308"/>
      <c r="Q21" s="309"/>
    </row>
    <row r="22" spans="1:18" ht="14.25" customHeight="1">
      <c r="A22" s="21" t="s">
        <v>12</v>
      </c>
      <c r="B22" s="22" t="s">
        <v>14</v>
      </c>
      <c r="C22" s="320" t="s">
        <v>12</v>
      </c>
      <c r="D22" s="1413" t="s">
        <v>442</v>
      </c>
      <c r="E22" s="263" t="s">
        <v>185</v>
      </c>
      <c r="F22" s="383" t="s">
        <v>433</v>
      </c>
      <c r="G22" s="14" t="s">
        <v>62</v>
      </c>
      <c r="H22" s="61">
        <v>55441</v>
      </c>
      <c r="I22" s="58">
        <v>0</v>
      </c>
      <c r="J22" s="59"/>
      <c r="K22" s="60">
        <v>46401</v>
      </c>
      <c r="L22" s="61">
        <v>35000</v>
      </c>
      <c r="M22" s="126">
        <v>35000</v>
      </c>
      <c r="N22" s="677" t="s">
        <v>443</v>
      </c>
      <c r="O22" s="82" t="s">
        <v>105</v>
      </c>
      <c r="P22" s="82" t="s">
        <v>105</v>
      </c>
      <c r="Q22" s="83" t="s">
        <v>105</v>
      </c>
    </row>
    <row r="23" spans="1:18" ht="25.5" customHeight="1">
      <c r="A23" s="52"/>
      <c r="B23" s="53"/>
      <c r="C23" s="445"/>
      <c r="D23" s="1426"/>
      <c r="E23" s="447"/>
      <c r="F23" s="365"/>
      <c r="G23" s="223"/>
      <c r="H23" s="189"/>
      <c r="I23" s="186"/>
      <c r="J23" s="187"/>
      <c r="K23" s="188"/>
      <c r="L23" s="189"/>
      <c r="M23" s="1430"/>
      <c r="N23" s="1431"/>
      <c r="O23" s="700"/>
      <c r="P23" s="700"/>
      <c r="Q23" s="701"/>
    </row>
    <row r="24" spans="1:18" ht="51.75" customHeight="1" thickBot="1">
      <c r="A24" s="66"/>
      <c r="B24" s="23"/>
      <c r="C24" s="321"/>
      <c r="D24" s="1418"/>
      <c r="E24" s="264"/>
      <c r="F24" s="385"/>
      <c r="G24" s="9" t="s">
        <v>13</v>
      </c>
      <c r="H24" s="71">
        <f t="shared" ref="H24:M24" si="1">H22*1</f>
        <v>55441</v>
      </c>
      <c r="I24" s="71">
        <f t="shared" si="1"/>
        <v>0</v>
      </c>
      <c r="J24" s="71">
        <f t="shared" si="1"/>
        <v>0</v>
      </c>
      <c r="K24" s="71">
        <f t="shared" si="1"/>
        <v>46401</v>
      </c>
      <c r="L24" s="71">
        <f t="shared" si="1"/>
        <v>35000</v>
      </c>
      <c r="M24" s="71">
        <f t="shared" si="1"/>
        <v>35000</v>
      </c>
      <c r="N24" s="1432" t="s">
        <v>444</v>
      </c>
      <c r="O24" s="559" t="s">
        <v>105</v>
      </c>
      <c r="P24" s="560" t="s">
        <v>105</v>
      </c>
      <c r="Q24" s="561" t="s">
        <v>105</v>
      </c>
    </row>
    <row r="25" spans="1:18" ht="14.25" customHeight="1">
      <c r="A25" s="21" t="s">
        <v>12</v>
      </c>
      <c r="B25" s="22" t="s">
        <v>14</v>
      </c>
      <c r="C25" s="320" t="s">
        <v>60</v>
      </c>
      <c r="D25" s="1413" t="s">
        <v>445</v>
      </c>
      <c r="E25" s="263" t="s">
        <v>90</v>
      </c>
      <c r="F25" s="383" t="s">
        <v>433</v>
      </c>
      <c r="G25" s="91" t="s">
        <v>62</v>
      </c>
      <c r="H25" s="61">
        <v>0</v>
      </c>
      <c r="I25" s="58">
        <v>0</v>
      </c>
      <c r="J25" s="59"/>
      <c r="K25" s="60">
        <v>0</v>
      </c>
      <c r="L25" s="61">
        <v>25</v>
      </c>
      <c r="M25" s="61">
        <v>25</v>
      </c>
      <c r="N25" s="1433" t="s">
        <v>446</v>
      </c>
      <c r="O25" s="82" t="s">
        <v>105</v>
      </c>
      <c r="P25" s="82" t="s">
        <v>105</v>
      </c>
      <c r="Q25" s="83" t="s">
        <v>105</v>
      </c>
    </row>
    <row r="26" spans="1:18" ht="26.25" customHeight="1" thickBot="1">
      <c r="A26" s="66"/>
      <c r="B26" s="23"/>
      <c r="C26" s="321"/>
      <c r="D26" s="1418"/>
      <c r="E26" s="264"/>
      <c r="F26" s="385"/>
      <c r="G26" s="67" t="s">
        <v>13</v>
      </c>
      <c r="H26" s="71">
        <f>H25</f>
        <v>0</v>
      </c>
      <c r="I26" s="1368">
        <f>I25</f>
        <v>0</v>
      </c>
      <c r="J26" s="803"/>
      <c r="K26" s="118">
        <f>K25</f>
        <v>0</v>
      </c>
      <c r="L26" s="71">
        <f>L25</f>
        <v>25</v>
      </c>
      <c r="M26" s="71">
        <f>M25</f>
        <v>25</v>
      </c>
      <c r="N26" s="822"/>
      <c r="O26" s="559"/>
      <c r="P26" s="560"/>
      <c r="Q26" s="561"/>
    </row>
    <row r="27" spans="1:18" ht="14.25" customHeight="1">
      <c r="A27" s="21" t="s">
        <v>12</v>
      </c>
      <c r="B27" s="22" t="s">
        <v>14</v>
      </c>
      <c r="C27" s="320" t="s">
        <v>64</v>
      </c>
      <c r="D27" s="1413" t="s">
        <v>447</v>
      </c>
      <c r="E27" s="263" t="s">
        <v>90</v>
      </c>
      <c r="F27" s="383" t="s">
        <v>433</v>
      </c>
      <c r="G27" s="91" t="s">
        <v>62</v>
      </c>
      <c r="H27" s="61">
        <v>500</v>
      </c>
      <c r="I27" s="58">
        <v>0</v>
      </c>
      <c r="J27" s="59"/>
      <c r="K27" s="60">
        <v>0</v>
      </c>
      <c r="L27" s="61">
        <v>3000</v>
      </c>
      <c r="M27" s="126">
        <v>3000</v>
      </c>
      <c r="N27" s="1434" t="s">
        <v>448</v>
      </c>
      <c r="O27" s="82" t="s">
        <v>105</v>
      </c>
      <c r="P27" s="82" t="s">
        <v>105</v>
      </c>
      <c r="Q27" s="83" t="s">
        <v>105</v>
      </c>
    </row>
    <row r="28" spans="1:18" ht="11.25" customHeight="1">
      <c r="A28" s="52"/>
      <c r="B28" s="53"/>
      <c r="C28" s="446"/>
      <c r="D28" s="1426"/>
      <c r="E28" s="269"/>
      <c r="F28" s="384"/>
      <c r="G28" s="1435" t="s">
        <v>62</v>
      </c>
      <c r="H28" s="1436"/>
      <c r="I28" s="62"/>
      <c r="J28" s="63"/>
      <c r="K28" s="1437"/>
      <c r="L28" s="65"/>
      <c r="M28" s="549"/>
      <c r="N28" s="1438"/>
      <c r="O28" s="551"/>
      <c r="P28" s="552"/>
      <c r="Q28" s="553"/>
    </row>
    <row r="29" spans="1:18" ht="12" customHeight="1" thickBot="1">
      <c r="A29" s="66"/>
      <c r="B29" s="23"/>
      <c r="C29" s="321"/>
      <c r="D29" s="1418"/>
      <c r="E29" s="264"/>
      <c r="F29" s="385"/>
      <c r="G29" s="67" t="s">
        <v>13</v>
      </c>
      <c r="H29" s="71">
        <f>H27+H28</f>
        <v>500</v>
      </c>
      <c r="I29" s="1368">
        <f>I27+I28</f>
        <v>0</v>
      </c>
      <c r="J29" s="803"/>
      <c r="K29" s="118">
        <f>K27+K28</f>
        <v>0</v>
      </c>
      <c r="L29" s="71">
        <f>L27+L28</f>
        <v>3000</v>
      </c>
      <c r="M29" s="71">
        <f>M27+M28</f>
        <v>3000</v>
      </c>
      <c r="N29" s="1439"/>
      <c r="O29" s="559"/>
      <c r="P29" s="560"/>
      <c r="Q29" s="561"/>
    </row>
    <row r="30" spans="1:18" ht="18" customHeight="1">
      <c r="A30" s="21" t="s">
        <v>12</v>
      </c>
      <c r="B30" s="22" t="s">
        <v>14</v>
      </c>
      <c r="C30" s="320" t="s">
        <v>65</v>
      </c>
      <c r="D30" s="1413" t="s">
        <v>449</v>
      </c>
      <c r="E30" s="263" t="s">
        <v>90</v>
      </c>
      <c r="F30" s="383" t="s">
        <v>433</v>
      </c>
      <c r="G30" s="91" t="s">
        <v>62</v>
      </c>
      <c r="H30" s="61">
        <v>0</v>
      </c>
      <c r="I30" s="58">
        <v>0</v>
      </c>
      <c r="J30" s="59"/>
      <c r="K30" s="60">
        <v>0</v>
      </c>
      <c r="L30" s="61">
        <v>10</v>
      </c>
      <c r="M30" s="126">
        <v>10</v>
      </c>
      <c r="N30" s="1434" t="s">
        <v>450</v>
      </c>
      <c r="O30" s="82" t="s">
        <v>105</v>
      </c>
      <c r="P30" s="82" t="s">
        <v>105</v>
      </c>
      <c r="Q30" s="83" t="s">
        <v>105</v>
      </c>
    </row>
    <row r="31" spans="1:18" ht="7.5" customHeight="1">
      <c r="A31" s="52"/>
      <c r="B31" s="53"/>
      <c r="C31" s="446"/>
      <c r="D31" s="1426"/>
      <c r="E31" s="269"/>
      <c r="F31" s="384"/>
      <c r="G31" s="1440"/>
      <c r="H31" s="65"/>
      <c r="I31" s="62"/>
      <c r="J31" s="63"/>
      <c r="K31" s="64"/>
      <c r="L31" s="65"/>
      <c r="M31" s="549"/>
      <c r="N31" s="1438"/>
      <c r="O31" s="551"/>
      <c r="P31" s="552"/>
      <c r="Q31" s="553"/>
    </row>
    <row r="32" spans="1:18" ht="12.75" customHeight="1" thickBot="1">
      <c r="A32" s="66"/>
      <c r="B32" s="23"/>
      <c r="C32" s="321"/>
      <c r="D32" s="1418"/>
      <c r="E32" s="264"/>
      <c r="F32" s="385"/>
      <c r="G32" s="67" t="s">
        <v>13</v>
      </c>
      <c r="H32" s="71">
        <f>H30+H31</f>
        <v>0</v>
      </c>
      <c r="I32" s="1368">
        <f>I30+I31</f>
        <v>0</v>
      </c>
      <c r="J32" s="803"/>
      <c r="K32" s="118">
        <f>K30+K31</f>
        <v>0</v>
      </c>
      <c r="L32" s="71">
        <f>L30+L31</f>
        <v>10</v>
      </c>
      <c r="M32" s="71">
        <f>M30+M31</f>
        <v>10</v>
      </c>
      <c r="N32" s="1439"/>
      <c r="O32" s="559"/>
      <c r="P32" s="560"/>
      <c r="Q32" s="561"/>
    </row>
    <row r="33" spans="1:39" ht="15.75" customHeight="1">
      <c r="A33" s="21" t="s">
        <v>12</v>
      </c>
      <c r="B33" s="22" t="s">
        <v>14</v>
      </c>
      <c r="C33" s="320" t="s">
        <v>66</v>
      </c>
      <c r="D33" s="1413" t="s">
        <v>451</v>
      </c>
      <c r="E33" s="263" t="s">
        <v>90</v>
      </c>
      <c r="F33" s="383" t="s">
        <v>433</v>
      </c>
      <c r="G33" s="91" t="s">
        <v>62</v>
      </c>
      <c r="H33" s="61">
        <v>18504</v>
      </c>
      <c r="I33" s="58">
        <v>0</v>
      </c>
      <c r="J33" s="59"/>
      <c r="K33" s="60">
        <v>7599</v>
      </c>
      <c r="L33" s="61">
        <v>33000</v>
      </c>
      <c r="M33" s="126">
        <v>33000</v>
      </c>
      <c r="N33" s="1434" t="s">
        <v>452</v>
      </c>
      <c r="O33" s="82" t="s">
        <v>105</v>
      </c>
      <c r="P33" s="1441" t="s">
        <v>105</v>
      </c>
      <c r="Q33" s="1441" t="s">
        <v>105</v>
      </c>
    </row>
    <row r="34" spans="1:39" ht="20.25" customHeight="1" thickBot="1">
      <c r="A34" s="66"/>
      <c r="B34" s="23"/>
      <c r="C34" s="321"/>
      <c r="D34" s="1418"/>
      <c r="E34" s="264"/>
      <c r="F34" s="385"/>
      <c r="G34" s="67" t="s">
        <v>13</v>
      </c>
      <c r="H34" s="71">
        <f t="shared" ref="H34:M34" si="2">H33</f>
        <v>18504</v>
      </c>
      <c r="I34" s="71">
        <f t="shared" si="2"/>
        <v>0</v>
      </c>
      <c r="J34" s="71">
        <f t="shared" si="2"/>
        <v>0</v>
      </c>
      <c r="K34" s="71">
        <f t="shared" si="2"/>
        <v>7599</v>
      </c>
      <c r="L34" s="71">
        <f t="shared" si="2"/>
        <v>33000</v>
      </c>
      <c r="M34" s="71">
        <f t="shared" si="2"/>
        <v>33000</v>
      </c>
      <c r="N34" s="1439"/>
      <c r="O34" s="559"/>
      <c r="P34" s="560"/>
      <c r="Q34" s="561"/>
    </row>
    <row r="35" spans="1:39" ht="12.75" customHeight="1" thickBot="1">
      <c r="A35" s="1442" t="s">
        <v>12</v>
      </c>
      <c r="B35" s="22" t="s">
        <v>14</v>
      </c>
      <c r="C35" s="214" t="s">
        <v>67</v>
      </c>
      <c r="D35" s="1443"/>
      <c r="E35" s="218"/>
      <c r="F35" s="254"/>
      <c r="G35" s="91"/>
      <c r="H35" s="61"/>
      <c r="I35" s="58"/>
      <c r="J35" s="59"/>
      <c r="K35" s="60"/>
      <c r="L35" s="61"/>
      <c r="M35" s="126"/>
      <c r="N35" s="1444"/>
      <c r="O35" s="82"/>
      <c r="P35" s="82"/>
      <c r="Q35" s="83"/>
    </row>
    <row r="36" spans="1:39" ht="14.25" customHeight="1" thickBot="1">
      <c r="A36" s="50"/>
      <c r="B36" s="97"/>
      <c r="C36" s="289" t="s">
        <v>15</v>
      </c>
      <c r="D36" s="290"/>
      <c r="E36" s="290"/>
      <c r="F36" s="290"/>
      <c r="G36" s="292"/>
      <c r="H36" s="206">
        <f t="shared" ref="H36:M36" si="3">H34+H32+H29+H26+H24</f>
        <v>74445</v>
      </c>
      <c r="I36" s="206">
        <f t="shared" si="3"/>
        <v>0</v>
      </c>
      <c r="J36" s="206">
        <f t="shared" si="3"/>
        <v>0</v>
      </c>
      <c r="K36" s="206">
        <f t="shared" si="3"/>
        <v>54000</v>
      </c>
      <c r="L36" s="206">
        <f t="shared" si="3"/>
        <v>71035</v>
      </c>
      <c r="M36" s="206">
        <f t="shared" si="3"/>
        <v>71035</v>
      </c>
      <c r="N36" s="98"/>
      <c r="O36" s="129"/>
      <c r="P36" s="129"/>
      <c r="Q36" s="130"/>
    </row>
    <row r="37" spans="1:39" ht="14.25" customHeight="1" thickBot="1">
      <c r="A37" s="24"/>
      <c r="B37" s="73"/>
      <c r="C37" s="310" t="s">
        <v>16</v>
      </c>
      <c r="D37" s="311"/>
      <c r="E37" s="311"/>
      <c r="F37" s="311"/>
      <c r="G37" s="311"/>
      <c r="H37" s="1445">
        <f t="shared" ref="H37:M37" si="4">H36+H20</f>
        <v>79445</v>
      </c>
      <c r="I37" s="1445">
        <f t="shared" si="4"/>
        <v>0</v>
      </c>
      <c r="J37" s="1445">
        <f t="shared" si="4"/>
        <v>0</v>
      </c>
      <c r="K37" s="1445">
        <f t="shared" si="4"/>
        <v>54000</v>
      </c>
      <c r="L37" s="1445">
        <f t="shared" si="4"/>
        <v>76046</v>
      </c>
      <c r="M37" s="1445">
        <f t="shared" si="4"/>
        <v>76046</v>
      </c>
      <c r="N37" s="75"/>
      <c r="O37" s="76"/>
      <c r="P37" s="76"/>
      <c r="Q37" s="77"/>
    </row>
    <row r="38" spans="1:39" ht="14.25" customHeight="1" thickBot="1">
      <c r="A38" s="1446"/>
      <c r="B38" s="969" t="s">
        <v>17</v>
      </c>
      <c r="C38" s="304"/>
      <c r="D38" s="304"/>
      <c r="E38" s="304"/>
      <c r="F38" s="304"/>
      <c r="G38" s="304"/>
      <c r="H38" s="567">
        <f>H37</f>
        <v>79445</v>
      </c>
      <c r="I38" s="567">
        <f>I37*1</f>
        <v>0</v>
      </c>
      <c r="J38" s="567">
        <f>J37*1</f>
        <v>0</v>
      </c>
      <c r="K38" s="567">
        <f>K37*1</f>
        <v>54000</v>
      </c>
      <c r="L38" s="567">
        <f>L37*1</f>
        <v>76046</v>
      </c>
      <c r="M38" s="567">
        <f>M37*1</f>
        <v>76046</v>
      </c>
      <c r="N38" s="314"/>
      <c r="O38" s="315"/>
      <c r="P38" s="315"/>
      <c r="Q38" s="316"/>
    </row>
    <row r="39" spans="1:39" s="1451" customFormat="1" ht="14.25" customHeight="1">
      <c r="A39" s="1447"/>
      <c r="B39" s="1448"/>
      <c r="C39" s="1448"/>
      <c r="D39" s="1448"/>
      <c r="E39" s="1448"/>
      <c r="F39" s="1448"/>
      <c r="G39" s="1448"/>
      <c r="H39" s="1449"/>
      <c r="I39" s="1449"/>
      <c r="J39" s="1449"/>
      <c r="K39" s="1449"/>
      <c r="L39" s="1449"/>
      <c r="M39" s="1449"/>
      <c r="N39" s="1450"/>
      <c r="O39" s="1450"/>
      <c r="P39" s="1450"/>
      <c r="Q39" s="1450"/>
    </row>
    <row r="40" spans="1:39" s="1451" customFormat="1" ht="14.25" customHeight="1">
      <c r="A40" s="1447"/>
      <c r="B40" s="1448"/>
      <c r="C40" s="1448"/>
      <c r="D40" s="1448"/>
      <c r="E40" s="1448"/>
      <c r="F40" s="1448"/>
      <c r="G40" s="1448"/>
      <c r="H40" s="1449"/>
      <c r="I40" s="1449"/>
      <c r="J40" s="1449"/>
      <c r="K40" s="1449"/>
      <c r="L40" s="1449"/>
      <c r="M40" s="1449"/>
      <c r="N40" s="1450"/>
      <c r="O40" s="1450"/>
      <c r="P40" s="1450"/>
      <c r="Q40" s="1450"/>
    </row>
    <row r="41" spans="1:39" s="1451" customFormat="1" ht="14.25" customHeight="1">
      <c r="A41" s="1447"/>
      <c r="B41" s="1448"/>
      <c r="C41" s="1448"/>
      <c r="D41" s="1448"/>
      <c r="E41" s="1448"/>
      <c r="F41" s="1448"/>
      <c r="G41" s="1448"/>
      <c r="H41" s="1449"/>
      <c r="I41" s="1449"/>
      <c r="J41" s="1449"/>
      <c r="K41" s="1449"/>
      <c r="L41" s="1449"/>
      <c r="M41" s="1449"/>
      <c r="N41" s="1450"/>
      <c r="O41" s="1450"/>
      <c r="P41" s="1450"/>
      <c r="Q41" s="1450"/>
    </row>
    <row r="42" spans="1:39" s="1451" customFormat="1" ht="14.25" customHeight="1">
      <c r="A42" s="1447"/>
      <c r="B42" s="1448"/>
      <c r="C42" s="1448"/>
      <c r="D42" s="1448"/>
      <c r="E42" s="1448"/>
      <c r="F42" s="1448"/>
      <c r="G42" s="1448"/>
      <c r="H42" s="1449"/>
      <c r="I42" s="1449"/>
      <c r="J42" s="1449"/>
      <c r="K42" s="1449"/>
      <c r="L42" s="1449"/>
      <c r="M42" s="1449"/>
      <c r="N42" s="1450"/>
      <c r="O42" s="1450"/>
      <c r="P42" s="1450"/>
      <c r="Q42" s="1450"/>
    </row>
    <row r="43" spans="1:39" s="26" customFormat="1" ht="15.75" customHeight="1" thickBot="1">
      <c r="A43" s="201"/>
      <c r="B43" s="202"/>
      <c r="C43" s="202"/>
      <c r="D43" s="202"/>
      <c r="E43" s="202"/>
      <c r="F43" s="347" t="s">
        <v>18</v>
      </c>
      <c r="G43" s="347"/>
      <c r="H43" s="347"/>
      <c r="I43" s="347"/>
      <c r="J43" s="347"/>
      <c r="K43" s="347"/>
      <c r="L43" s="347"/>
      <c r="M43" s="347"/>
      <c r="N43" s="868"/>
      <c r="O43" s="868"/>
      <c r="P43" s="868"/>
      <c r="Q43" s="868"/>
      <c r="R43" s="25"/>
      <c r="S43" s="25"/>
      <c r="T43" s="25"/>
      <c r="U43" s="25"/>
      <c r="V43" s="25"/>
      <c r="W43" s="25"/>
      <c r="X43" s="25"/>
      <c r="Y43" s="25"/>
      <c r="Z43" s="25"/>
      <c r="AA43" s="25"/>
      <c r="AB43" s="25"/>
      <c r="AC43" s="25"/>
      <c r="AD43" s="25"/>
      <c r="AE43" s="25"/>
      <c r="AF43" s="25"/>
      <c r="AG43" s="25"/>
      <c r="AH43" s="25"/>
      <c r="AI43" s="25"/>
      <c r="AJ43" s="25"/>
      <c r="AK43" s="25"/>
      <c r="AL43" s="25"/>
      <c r="AM43" s="25"/>
    </row>
    <row r="44" spans="1:39" ht="36.75" customHeight="1" thickBot="1">
      <c r="C44" s="575"/>
      <c r="D44" s="301" t="s">
        <v>19</v>
      </c>
      <c r="E44" s="302"/>
      <c r="F44" s="302"/>
      <c r="G44" s="302"/>
      <c r="H44" s="303"/>
      <c r="I44" s="1452" t="s">
        <v>453</v>
      </c>
      <c r="J44" s="1453"/>
      <c r="K44" s="1453"/>
      <c r="L44" s="1454"/>
      <c r="M44" s="5"/>
    </row>
    <row r="45" spans="1:39" ht="13.5" thickBot="1">
      <c r="D45" s="295" t="s">
        <v>20</v>
      </c>
      <c r="E45" s="1395"/>
      <c r="F45" s="1395"/>
      <c r="G45" s="1395"/>
      <c r="H45" s="1396"/>
      <c r="I45" s="298">
        <f>I46+I47+I48+I49+I50</f>
        <v>79445</v>
      </c>
      <c r="J45" s="299"/>
      <c r="K45" s="299"/>
      <c r="L45" s="300"/>
    </row>
    <row r="46" spans="1:39" ht="12.75">
      <c r="D46" s="349" t="s">
        <v>151</v>
      </c>
      <c r="E46" s="1397"/>
      <c r="F46" s="1397"/>
      <c r="G46" s="1397"/>
      <c r="H46" s="1398"/>
      <c r="I46" s="352">
        <v>79445</v>
      </c>
      <c r="J46" s="353"/>
      <c r="K46" s="353"/>
      <c r="L46" s="354"/>
    </row>
    <row r="47" spans="1:39" ht="12.75">
      <c r="D47" s="342" t="s">
        <v>152</v>
      </c>
      <c r="E47" s="1399"/>
      <c r="F47" s="1399"/>
      <c r="G47" s="1399"/>
      <c r="H47" s="1400"/>
      <c r="I47" s="345"/>
      <c r="J47" s="293"/>
      <c r="K47" s="293"/>
      <c r="L47" s="294"/>
    </row>
    <row r="48" spans="1:39" ht="12.75">
      <c r="D48" s="328" t="s">
        <v>196</v>
      </c>
      <c r="E48" s="682"/>
      <c r="F48" s="682"/>
      <c r="G48" s="682"/>
      <c r="H48" s="1401"/>
      <c r="I48" s="345"/>
      <c r="J48" s="293"/>
      <c r="K48" s="293"/>
      <c r="L48" s="294"/>
    </row>
    <row r="49" spans="4:20" ht="12.75">
      <c r="D49" s="328" t="s">
        <v>153</v>
      </c>
      <c r="E49" s="682"/>
      <c r="F49" s="682"/>
      <c r="G49" s="682"/>
      <c r="H49" s="1401"/>
      <c r="I49" s="345">
        <v>0</v>
      </c>
      <c r="J49" s="293"/>
      <c r="K49" s="293"/>
      <c r="L49" s="294"/>
    </row>
    <row r="50" spans="4:20" ht="13.5" thickBot="1">
      <c r="D50" s="342" t="s">
        <v>154</v>
      </c>
      <c r="E50" s="1399"/>
      <c r="F50" s="1399"/>
      <c r="G50" s="1399"/>
      <c r="H50" s="1400"/>
      <c r="I50" s="345"/>
      <c r="J50" s="293"/>
      <c r="K50" s="293"/>
      <c r="L50" s="294"/>
      <c r="M50" s="6"/>
      <c r="N50" s="6"/>
      <c r="O50" s="6"/>
      <c r="P50" s="6"/>
      <c r="Q50" s="6"/>
      <c r="R50" s="6"/>
      <c r="S50" s="6"/>
      <c r="T50" s="6"/>
    </row>
    <row r="51" spans="4:20" ht="13.5" thickBot="1">
      <c r="D51" s="295" t="s">
        <v>21</v>
      </c>
      <c r="E51" s="1395"/>
      <c r="F51" s="1395"/>
      <c r="G51" s="1395"/>
      <c r="H51" s="1396"/>
      <c r="I51" s="298">
        <f>I52+I53+I54+I55+I56+I57</f>
        <v>0</v>
      </c>
      <c r="J51" s="299"/>
      <c r="K51" s="299"/>
      <c r="L51" s="300"/>
    </row>
    <row r="52" spans="4:20" ht="12">
      <c r="D52" s="579" t="s">
        <v>155</v>
      </c>
      <c r="E52" s="580"/>
      <c r="F52" s="580"/>
      <c r="G52" s="580"/>
      <c r="H52" s="581"/>
      <c r="I52" s="582">
        <v>0</v>
      </c>
      <c r="J52" s="340"/>
      <c r="K52" s="340"/>
      <c r="L52" s="341"/>
    </row>
    <row r="53" spans="4:20" ht="12">
      <c r="D53" s="583" t="s">
        <v>197</v>
      </c>
      <c r="E53" s="584"/>
      <c r="F53" s="584"/>
      <c r="G53" s="584"/>
      <c r="H53" s="585"/>
      <c r="I53" s="352">
        <v>0</v>
      </c>
      <c r="J53" s="353"/>
      <c r="K53" s="353"/>
      <c r="L53" s="354"/>
    </row>
    <row r="54" spans="4:20" ht="12">
      <c r="D54" s="406" t="s">
        <v>156</v>
      </c>
      <c r="E54" s="407"/>
      <c r="F54" s="407"/>
      <c r="G54" s="407"/>
      <c r="H54" s="408"/>
      <c r="I54" s="293"/>
      <c r="J54" s="293"/>
      <c r="K54" s="293"/>
      <c r="L54" s="294"/>
    </row>
    <row r="55" spans="4:20" ht="12.75">
      <c r="D55" s="337" t="s">
        <v>157</v>
      </c>
      <c r="E55" s="338"/>
      <c r="F55" s="338"/>
      <c r="G55" s="338"/>
      <c r="H55" s="339"/>
      <c r="I55" s="293">
        <v>0</v>
      </c>
      <c r="J55" s="293"/>
      <c r="K55" s="293"/>
      <c r="L55" s="294"/>
    </row>
    <row r="56" spans="4:20" ht="12.75">
      <c r="D56" s="355" t="s">
        <v>158</v>
      </c>
      <c r="E56" s="356"/>
      <c r="F56" s="356"/>
      <c r="G56" s="356"/>
      <c r="H56" s="357"/>
      <c r="I56" s="293"/>
      <c r="J56" s="293"/>
      <c r="K56" s="293"/>
      <c r="L56" s="294"/>
    </row>
    <row r="57" spans="4:20" ht="13.5" thickBot="1">
      <c r="D57" s="328" t="s">
        <v>159</v>
      </c>
      <c r="E57" s="682"/>
      <c r="F57" s="682"/>
      <c r="G57" s="682"/>
      <c r="H57" s="683"/>
      <c r="I57" s="293"/>
      <c r="J57" s="293"/>
      <c r="K57" s="293"/>
      <c r="L57" s="294"/>
    </row>
    <row r="58" spans="4:20" ht="13.5" thickBot="1">
      <c r="D58" s="323" t="s">
        <v>22</v>
      </c>
      <c r="E58" s="1404"/>
      <c r="F58" s="1404"/>
      <c r="G58" s="1404"/>
      <c r="H58" s="1405"/>
      <c r="I58" s="326">
        <f>I51+I45</f>
        <v>79445</v>
      </c>
      <c r="J58" s="326"/>
      <c r="K58" s="326"/>
      <c r="L58" s="327"/>
    </row>
  </sheetData>
  <mergeCells count="104">
    <mergeCell ref="D57:H57"/>
    <mergeCell ref="I57:L57"/>
    <mergeCell ref="D58:H58"/>
    <mergeCell ref="I58:L58"/>
    <mergeCell ref="D54:H54"/>
    <mergeCell ref="I54:L54"/>
    <mergeCell ref="D55:H55"/>
    <mergeCell ref="I55:L55"/>
    <mergeCell ref="D56:H56"/>
    <mergeCell ref="I56:L56"/>
    <mergeCell ref="D51:H51"/>
    <mergeCell ref="I51:L51"/>
    <mergeCell ref="D52:H52"/>
    <mergeCell ref="I52:L52"/>
    <mergeCell ref="D53:H53"/>
    <mergeCell ref="I53:L53"/>
    <mergeCell ref="D48:H48"/>
    <mergeCell ref="I48:L48"/>
    <mergeCell ref="D49:H49"/>
    <mergeCell ref="I49:L49"/>
    <mergeCell ref="D50:H50"/>
    <mergeCell ref="I50:L50"/>
    <mergeCell ref="D45:H45"/>
    <mergeCell ref="I45:L45"/>
    <mergeCell ref="D46:H46"/>
    <mergeCell ref="I46:L46"/>
    <mergeCell ref="D47:H47"/>
    <mergeCell ref="I47:L47"/>
    <mergeCell ref="C36:G36"/>
    <mergeCell ref="C37:G37"/>
    <mergeCell ref="B38:G38"/>
    <mergeCell ref="N38:Q38"/>
    <mergeCell ref="F43:M43"/>
    <mergeCell ref="D44:H44"/>
    <mergeCell ref="I44:L44"/>
    <mergeCell ref="C30:C32"/>
    <mergeCell ref="D30:D32"/>
    <mergeCell ref="E30:E32"/>
    <mergeCell ref="F30:F32"/>
    <mergeCell ref="N30:N32"/>
    <mergeCell ref="C33:C34"/>
    <mergeCell ref="D33:D34"/>
    <mergeCell ref="E33:E34"/>
    <mergeCell ref="F33:F34"/>
    <mergeCell ref="N33:N34"/>
    <mergeCell ref="C25:C26"/>
    <mergeCell ref="D25:D26"/>
    <mergeCell ref="E25:E26"/>
    <mergeCell ref="F25:F26"/>
    <mergeCell ref="N25:N26"/>
    <mergeCell ref="C27:C29"/>
    <mergeCell ref="D27:D29"/>
    <mergeCell ref="E27:E29"/>
    <mergeCell ref="F27:F29"/>
    <mergeCell ref="N27:N29"/>
    <mergeCell ref="C21:Q21"/>
    <mergeCell ref="C22:C24"/>
    <mergeCell ref="D22:D24"/>
    <mergeCell ref="E22:E24"/>
    <mergeCell ref="F22:F24"/>
    <mergeCell ref="N22:N23"/>
    <mergeCell ref="C17:C19"/>
    <mergeCell ref="D17:D19"/>
    <mergeCell ref="E17:E19"/>
    <mergeCell ref="F17:F19"/>
    <mergeCell ref="N17:N19"/>
    <mergeCell ref="C20:G20"/>
    <mergeCell ref="C12:C13"/>
    <mergeCell ref="D12:D13"/>
    <mergeCell ref="E12:E13"/>
    <mergeCell ref="F12:F13"/>
    <mergeCell ref="N12:N13"/>
    <mergeCell ref="C14:C16"/>
    <mergeCell ref="D14:D16"/>
    <mergeCell ref="E14:E16"/>
    <mergeCell ref="F14:F16"/>
    <mergeCell ref="N14:N16"/>
    <mergeCell ref="B8:Q8"/>
    <mergeCell ref="C9:Q9"/>
    <mergeCell ref="A10:A11"/>
    <mergeCell ref="B10:B11"/>
    <mergeCell ref="C10:C11"/>
    <mergeCell ref="D10:D11"/>
    <mergeCell ref="E10:E11"/>
    <mergeCell ref="F10:F11"/>
    <mergeCell ref="N10:N11"/>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01 Savivaldybės valdymo</vt:lpstr>
      <vt:lpstr>02 Turizmo</vt:lpstr>
      <vt:lpstr>03 Urbanistinės plėtros</vt:lpstr>
      <vt:lpstr>04 Aplinkos apsaugos</vt:lpstr>
      <vt:lpstr>05 Ekonominės plėtros</vt:lpstr>
      <vt:lpstr>06 Savivaldybės turto</vt:lpstr>
      <vt:lpstr>07 Būsto</vt:lpstr>
      <vt:lpstr>08 Rinkodaros</vt:lpstr>
      <vt:lpstr>09 Informacinės visuomenės</vt:lpstr>
      <vt:lpstr>10 Miesto infrastruktūros</vt:lpstr>
      <vt:lpstr>11 Kultūros ir meno</vt:lpstr>
      <vt:lpstr>12 Sporto</vt:lpstr>
      <vt:lpstr>13 Švietimo</vt:lpstr>
      <vt:lpstr>14 Visuomenės iniciatyvų</vt:lpstr>
      <vt:lpstr>15 Socialinės paramos</vt:lpstr>
      <vt:lpstr>16 Sveikatos</vt:lpstr>
      <vt:lpstr>Priemoniu vykdytoju kodai</vt:lpstr>
      <vt:lpstr>'09 Informacinės visuomenės'!OLE_LINK1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Alvyda</cp:lastModifiedBy>
  <cp:lastPrinted>2015-12-09T11:52:48Z</cp:lastPrinted>
  <dcterms:created xsi:type="dcterms:W3CDTF">1996-10-14T23:33:28Z</dcterms:created>
  <dcterms:modified xsi:type="dcterms:W3CDTF">2015-12-09T13:54:36Z</dcterms:modified>
</cp:coreProperties>
</file>