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465" windowWidth="15015" windowHeight="8835" tabRatio="806" firstSheet="8" activeTab="15"/>
  </bookViews>
  <sheets>
    <sheet name="01 programa" sheetId="2" r:id="rId1"/>
    <sheet name="02 programa" sheetId="5" r:id="rId2"/>
    <sheet name="03 programa" sheetId="6" r:id="rId3"/>
    <sheet name="04 programa" sheetId="7" r:id="rId4"/>
    <sheet name="05 programa" sheetId="8" r:id="rId5"/>
    <sheet name="06 programa" sheetId="9" r:id="rId6"/>
    <sheet name="07 programa" sheetId="10" r:id="rId7"/>
    <sheet name="08 programa" sheetId="11" r:id="rId8"/>
    <sheet name="09 programa" sheetId="12" r:id="rId9"/>
    <sheet name="10 programa" sheetId="13" r:id="rId10"/>
    <sheet name="11 programa" sheetId="14" r:id="rId11"/>
    <sheet name="12 programa" sheetId="15" r:id="rId12"/>
    <sheet name="13 programa" sheetId="16" r:id="rId13"/>
    <sheet name="14 programa" sheetId="17" r:id="rId14"/>
    <sheet name="15 programa" sheetId="18" r:id="rId15"/>
    <sheet name="16 programa" sheetId="19" r:id="rId16"/>
    <sheet name="18 programa" sheetId="4" r:id="rId17"/>
    <sheet name="Priemoniu vykdytoju kodai" sheetId="3" r:id="rId18"/>
  </sheets>
  <definedNames>
    <definedName name="OLE_LINK1" localSheetId="8">'09 programa'!$E$2</definedName>
  </definedNames>
  <calcPr calcId="114210"/>
</workbook>
</file>

<file path=xl/calcChain.xml><?xml version="1.0" encoding="utf-8"?>
<calcChain xmlns="http://schemas.openxmlformats.org/spreadsheetml/2006/main">
  <c r="H13" i="19" l="1"/>
  <c r="I13" i="19"/>
  <c r="J13" i="19"/>
  <c r="K13" i="19"/>
  <c r="L13" i="19"/>
  <c r="M13" i="19"/>
  <c r="H15" i="19"/>
  <c r="I15" i="19"/>
  <c r="J15" i="19"/>
  <c r="K15" i="19"/>
  <c r="L15" i="19"/>
  <c r="M15" i="19"/>
  <c r="H18" i="19"/>
  <c r="I18" i="19"/>
  <c r="J18" i="19"/>
  <c r="K18" i="19"/>
  <c r="L18" i="19"/>
  <c r="M18" i="19"/>
  <c r="H21" i="19"/>
  <c r="I21" i="19"/>
  <c r="J21" i="19"/>
  <c r="K21" i="19"/>
  <c r="L21" i="19"/>
  <c r="M21" i="19"/>
  <c r="H24" i="19"/>
  <c r="I24" i="19"/>
  <c r="J24" i="19"/>
  <c r="K24" i="19"/>
  <c r="L24" i="19"/>
  <c r="M24" i="19"/>
  <c r="H25" i="19"/>
  <c r="I25" i="19"/>
  <c r="J25" i="19"/>
  <c r="K25" i="19"/>
  <c r="L25" i="19"/>
  <c r="M25" i="19"/>
  <c r="H29" i="19"/>
  <c r="I29" i="19"/>
  <c r="K29" i="19"/>
  <c r="L29" i="19"/>
  <c r="M29" i="19"/>
  <c r="H30" i="19"/>
  <c r="I30" i="19"/>
  <c r="J30" i="19"/>
  <c r="K30" i="19"/>
  <c r="L30" i="19"/>
  <c r="M30" i="19"/>
  <c r="H31" i="19"/>
  <c r="I31" i="19"/>
  <c r="J31" i="19"/>
  <c r="K31" i="19"/>
  <c r="L31" i="19"/>
  <c r="M31" i="19"/>
  <c r="H32" i="19"/>
  <c r="I32" i="19"/>
  <c r="J32" i="19"/>
  <c r="K32" i="19"/>
  <c r="L32" i="19"/>
  <c r="M32" i="19"/>
  <c r="H35" i="19"/>
  <c r="H37" i="19"/>
  <c r="H40" i="19"/>
  <c r="H41" i="19"/>
  <c r="H44" i="19"/>
  <c r="H46" i="19"/>
  <c r="H12" i="18"/>
  <c r="I12" i="18"/>
  <c r="K12" i="18"/>
  <c r="L12" i="18"/>
  <c r="M12" i="18"/>
  <c r="H15" i="18"/>
  <c r="I15" i="18"/>
  <c r="K15" i="18"/>
  <c r="L15" i="18"/>
  <c r="M15" i="18"/>
  <c r="K18" i="18"/>
  <c r="K21" i="18"/>
  <c r="I23" i="18"/>
  <c r="K23" i="18"/>
  <c r="L23" i="18"/>
  <c r="M23" i="18"/>
  <c r="H26" i="18"/>
  <c r="I26" i="18"/>
  <c r="K26" i="18"/>
  <c r="L26" i="18"/>
  <c r="M26" i="18"/>
  <c r="H28" i="18"/>
  <c r="I28" i="18"/>
  <c r="K28" i="18"/>
  <c r="L28" i="18"/>
  <c r="M28" i="18"/>
  <c r="H34" i="18"/>
  <c r="I34" i="18"/>
  <c r="K34" i="18"/>
  <c r="L34" i="18"/>
  <c r="M34" i="18"/>
  <c r="H37" i="18"/>
  <c r="I37" i="18"/>
  <c r="K37" i="18"/>
  <c r="L37" i="18"/>
  <c r="M37" i="18"/>
  <c r="H45" i="18"/>
  <c r="I45" i="18"/>
  <c r="K45" i="18"/>
  <c r="L45" i="18"/>
  <c r="M45" i="18"/>
  <c r="H46" i="18"/>
  <c r="I46" i="18"/>
  <c r="K46" i="18"/>
  <c r="L46" i="18"/>
  <c r="M46" i="18"/>
  <c r="H50" i="18"/>
  <c r="I50" i="18"/>
  <c r="K50" i="18"/>
  <c r="L50" i="18"/>
  <c r="M50" i="18"/>
  <c r="H53" i="18"/>
  <c r="I53" i="18"/>
  <c r="K53" i="18"/>
  <c r="L53" i="18"/>
  <c r="M53" i="18"/>
  <c r="H58" i="18"/>
  <c r="I58" i="18"/>
  <c r="K58" i="18"/>
  <c r="L58" i="18"/>
  <c r="M58" i="18"/>
  <c r="H61" i="18"/>
  <c r="I61" i="18"/>
  <c r="K61" i="18"/>
  <c r="L61" i="18"/>
  <c r="M61" i="18"/>
  <c r="K71" i="18"/>
  <c r="H75" i="18"/>
  <c r="I75" i="18"/>
  <c r="J75" i="18"/>
  <c r="K75" i="18"/>
  <c r="M75" i="18"/>
  <c r="H81" i="18"/>
  <c r="I81" i="18"/>
  <c r="J81" i="18"/>
  <c r="K81" i="18"/>
  <c r="L81" i="18"/>
  <c r="M81" i="18"/>
  <c r="H85" i="18"/>
  <c r="I85" i="18"/>
  <c r="K85" i="18"/>
  <c r="L85" i="18"/>
  <c r="M85" i="18"/>
  <c r="H92" i="18"/>
  <c r="I92" i="18"/>
  <c r="J92" i="18"/>
  <c r="K92" i="18"/>
  <c r="L92" i="18"/>
  <c r="M92" i="18"/>
  <c r="K96" i="18"/>
  <c r="H115" i="18"/>
  <c r="H121" i="18"/>
  <c r="H18" i="17"/>
  <c r="I18" i="17"/>
  <c r="K18" i="17"/>
  <c r="L18" i="17"/>
  <c r="M18" i="17"/>
  <c r="L19" i="17"/>
  <c r="M19" i="17"/>
  <c r="H26" i="17"/>
  <c r="K26" i="17"/>
  <c r="H27" i="17"/>
  <c r="I27" i="17"/>
  <c r="J27" i="17"/>
  <c r="K27" i="17"/>
  <c r="L27" i="17"/>
  <c r="M27" i="17"/>
  <c r="H30" i="17"/>
  <c r="I30" i="17"/>
  <c r="J30" i="17"/>
  <c r="K30" i="17"/>
  <c r="L30" i="17"/>
  <c r="M30" i="17"/>
  <c r="H33" i="17"/>
  <c r="I33" i="17"/>
  <c r="J33" i="17"/>
  <c r="K33" i="17"/>
  <c r="L33" i="17"/>
  <c r="M33" i="17"/>
  <c r="H35" i="17"/>
  <c r="I35" i="17"/>
  <c r="J35" i="17"/>
  <c r="K35" i="17"/>
  <c r="L35" i="17"/>
  <c r="M35" i="17"/>
  <c r="H37" i="17"/>
  <c r="I37" i="17"/>
  <c r="J37" i="17"/>
  <c r="K37" i="17"/>
  <c r="L37" i="17"/>
  <c r="M37" i="17"/>
  <c r="H38" i="17"/>
  <c r="I38" i="17"/>
  <c r="J38" i="17"/>
  <c r="K38" i="17"/>
  <c r="L38" i="17"/>
  <c r="M38" i="17"/>
  <c r="H41" i="17"/>
  <c r="I41" i="17"/>
  <c r="K41" i="17"/>
  <c r="L41" i="17"/>
  <c r="M41" i="17"/>
  <c r="H43" i="17"/>
  <c r="I43" i="17"/>
  <c r="K43" i="17"/>
  <c r="H45" i="17"/>
  <c r="I45" i="17"/>
  <c r="K45" i="17"/>
  <c r="H47" i="17"/>
  <c r="I47" i="17"/>
  <c r="K47" i="17"/>
  <c r="H49" i="17"/>
  <c r="I49" i="17"/>
  <c r="K49" i="17"/>
  <c r="H52" i="17"/>
  <c r="I52" i="17"/>
  <c r="K52" i="17"/>
  <c r="L52" i="17"/>
  <c r="M52" i="17"/>
  <c r="H53" i="17"/>
  <c r="I53" i="17"/>
  <c r="J53" i="17"/>
  <c r="K53" i="17"/>
  <c r="L53" i="17"/>
  <c r="M53" i="17"/>
  <c r="H56" i="17"/>
  <c r="I56" i="17"/>
  <c r="J56" i="17"/>
  <c r="K56" i="17"/>
  <c r="L56" i="17"/>
  <c r="M56" i="17"/>
  <c r="H58" i="17"/>
  <c r="I58" i="17"/>
  <c r="K58" i="17"/>
  <c r="H59" i="17"/>
  <c r="I59" i="17"/>
  <c r="J59" i="17"/>
  <c r="K59" i="17"/>
  <c r="L59" i="17"/>
  <c r="M59" i="17"/>
  <c r="H60" i="17"/>
  <c r="I60" i="17"/>
  <c r="J60" i="17"/>
  <c r="K60" i="17"/>
  <c r="L60" i="17"/>
  <c r="M60" i="17"/>
  <c r="H61" i="17"/>
  <c r="I61" i="17"/>
  <c r="J61" i="17"/>
  <c r="K61" i="17"/>
  <c r="L61" i="17"/>
  <c r="M61" i="17"/>
  <c r="H70" i="17"/>
  <c r="H11" i="16"/>
  <c r="I11" i="16"/>
  <c r="J11" i="16"/>
  <c r="K11" i="16"/>
  <c r="L11" i="16"/>
  <c r="M11" i="16"/>
  <c r="H13" i="16"/>
  <c r="I13" i="16"/>
  <c r="J13" i="16"/>
  <c r="K13" i="16"/>
  <c r="L13" i="16"/>
  <c r="M13" i="16"/>
  <c r="H14" i="16"/>
  <c r="I14" i="16"/>
  <c r="J14" i="16"/>
  <c r="K14" i="16"/>
  <c r="L14" i="16"/>
  <c r="M14" i="16"/>
  <c r="H18" i="16"/>
  <c r="I18" i="16"/>
  <c r="J18" i="16"/>
  <c r="K18" i="16"/>
  <c r="L18" i="16"/>
  <c r="M18" i="16"/>
  <c r="H20" i="16"/>
  <c r="I20" i="16"/>
  <c r="J20" i="16"/>
  <c r="K20" i="16"/>
  <c r="L20" i="16"/>
  <c r="M20" i="16"/>
  <c r="H22" i="16"/>
  <c r="I22" i="16"/>
  <c r="J22" i="16"/>
  <c r="K22" i="16"/>
  <c r="L22" i="16"/>
  <c r="M22" i="16"/>
  <c r="H23" i="16"/>
  <c r="I23" i="16"/>
  <c r="J23" i="16"/>
  <c r="K23" i="16"/>
  <c r="L23" i="16"/>
  <c r="M23" i="16"/>
  <c r="N23" i="16"/>
  <c r="H27" i="16"/>
  <c r="I27" i="16"/>
  <c r="J27" i="16"/>
  <c r="K27" i="16"/>
  <c r="L27" i="16"/>
  <c r="M27" i="16"/>
  <c r="H29" i="16"/>
  <c r="I29" i="16"/>
  <c r="J29" i="16"/>
  <c r="K29" i="16"/>
  <c r="L29" i="16"/>
  <c r="M29" i="16"/>
  <c r="H30" i="16"/>
  <c r="I30" i="16"/>
  <c r="J30" i="16"/>
  <c r="K30" i="16"/>
  <c r="L30" i="16"/>
  <c r="M30" i="16"/>
  <c r="H34" i="16"/>
  <c r="I34" i="16"/>
  <c r="J34" i="16"/>
  <c r="K34" i="16"/>
  <c r="L34" i="16"/>
  <c r="M34" i="16"/>
  <c r="H36" i="16"/>
  <c r="I36" i="16"/>
  <c r="J36" i="16"/>
  <c r="K36" i="16"/>
  <c r="L36" i="16"/>
  <c r="M36" i="16"/>
  <c r="H37" i="16"/>
  <c r="I37" i="16"/>
  <c r="J37" i="16"/>
  <c r="K37" i="16"/>
  <c r="L37" i="16"/>
  <c r="M37" i="16"/>
  <c r="H38" i="16"/>
  <c r="I38" i="16"/>
  <c r="J38" i="16"/>
  <c r="K38" i="16"/>
  <c r="L38" i="16"/>
  <c r="M38" i="16"/>
  <c r="H42" i="16"/>
  <c r="I42" i="16"/>
  <c r="J42" i="16"/>
  <c r="K42" i="16"/>
  <c r="L42" i="16"/>
  <c r="M42" i="16"/>
  <c r="H44" i="16"/>
  <c r="I44" i="16"/>
  <c r="J44" i="16"/>
  <c r="K44" i="16"/>
  <c r="L44" i="16"/>
  <c r="M44" i="16"/>
  <c r="H46" i="16"/>
  <c r="I46" i="16"/>
  <c r="J46" i="16"/>
  <c r="K46" i="16"/>
  <c r="L46" i="16"/>
  <c r="M46" i="16"/>
  <c r="H47" i="16"/>
  <c r="I47" i="16"/>
  <c r="J47" i="16"/>
  <c r="K47" i="16"/>
  <c r="L47" i="16"/>
  <c r="M47" i="16"/>
  <c r="H50" i="16"/>
  <c r="I50" i="16"/>
  <c r="J50" i="16"/>
  <c r="K50" i="16"/>
  <c r="L50" i="16"/>
  <c r="M50" i="16"/>
  <c r="H52" i="16"/>
  <c r="I52" i="16"/>
  <c r="J52" i="16"/>
  <c r="K52" i="16"/>
  <c r="L52" i="16"/>
  <c r="M52" i="16"/>
  <c r="H54" i="16"/>
  <c r="I54" i="16"/>
  <c r="J54" i="16"/>
  <c r="K54" i="16"/>
  <c r="L54" i="16"/>
  <c r="M54" i="16"/>
  <c r="H56" i="16"/>
  <c r="I56" i="16"/>
  <c r="J56" i="16"/>
  <c r="K56" i="16"/>
  <c r="L56" i="16"/>
  <c r="M56" i="16"/>
  <c r="H58" i="16"/>
  <c r="I58" i="16"/>
  <c r="J58" i="16"/>
  <c r="K58" i="16"/>
  <c r="L58" i="16"/>
  <c r="M58" i="16"/>
  <c r="H60" i="16"/>
  <c r="I60" i="16"/>
  <c r="J60" i="16"/>
  <c r="K60" i="16"/>
  <c r="L60" i="16"/>
  <c r="M60" i="16"/>
  <c r="H62" i="16"/>
  <c r="I62" i="16"/>
  <c r="J62" i="16"/>
  <c r="K62" i="16"/>
  <c r="L62" i="16"/>
  <c r="M62" i="16"/>
  <c r="H64" i="16"/>
  <c r="I64" i="16"/>
  <c r="J64" i="16"/>
  <c r="K64" i="16"/>
  <c r="L64" i="16"/>
  <c r="M64" i="16"/>
  <c r="H66" i="16"/>
  <c r="I66" i="16"/>
  <c r="J66" i="16"/>
  <c r="K66" i="16"/>
  <c r="L66" i="16"/>
  <c r="M66" i="16"/>
  <c r="H67" i="16"/>
  <c r="I67" i="16"/>
  <c r="J67" i="16"/>
  <c r="K67" i="16"/>
  <c r="L67" i="16"/>
  <c r="M67" i="16"/>
  <c r="H68" i="16"/>
  <c r="I68" i="16"/>
  <c r="J68" i="16"/>
  <c r="K68" i="16"/>
  <c r="L68" i="16"/>
  <c r="M68" i="16"/>
  <c r="H69" i="16"/>
  <c r="I69" i="16"/>
  <c r="L69" i="16"/>
  <c r="M69" i="16"/>
  <c r="H70" i="16"/>
  <c r="I70" i="16"/>
  <c r="J70" i="16"/>
  <c r="K70" i="16"/>
  <c r="L70" i="16"/>
  <c r="M70" i="16"/>
  <c r="H72" i="16"/>
  <c r="I72" i="16"/>
  <c r="J72" i="16"/>
  <c r="K72" i="16"/>
  <c r="L72" i="16"/>
  <c r="M72" i="16"/>
  <c r="H73" i="16"/>
  <c r="I73" i="16"/>
  <c r="L73" i="16"/>
  <c r="M73" i="16"/>
  <c r="H85" i="16"/>
  <c r="H91" i="16"/>
  <c r="H97" i="16"/>
  <c r="H13" i="15"/>
  <c r="I13" i="15"/>
  <c r="J13" i="15"/>
  <c r="K13" i="15"/>
  <c r="L13" i="15"/>
  <c r="M13" i="15"/>
  <c r="H17" i="15"/>
  <c r="I17" i="15"/>
  <c r="J17" i="15"/>
  <c r="K17" i="15"/>
  <c r="L17" i="15"/>
  <c r="M17" i="15"/>
  <c r="H19" i="15"/>
  <c r="I19" i="15"/>
  <c r="J19" i="15"/>
  <c r="K19" i="15"/>
  <c r="L19" i="15"/>
  <c r="M19" i="15"/>
  <c r="H22" i="15"/>
  <c r="I22" i="15"/>
  <c r="J22" i="15"/>
  <c r="K22" i="15"/>
  <c r="L22" i="15"/>
  <c r="M22" i="15"/>
  <c r="H23" i="15"/>
  <c r="I23" i="15"/>
  <c r="J23" i="15"/>
  <c r="K23" i="15"/>
  <c r="L23" i="15"/>
  <c r="M23" i="15"/>
  <c r="H27" i="15"/>
  <c r="I27" i="15"/>
  <c r="J27" i="15"/>
  <c r="K27" i="15"/>
  <c r="L27" i="15"/>
  <c r="M27" i="15"/>
  <c r="H29" i="15"/>
  <c r="I29" i="15"/>
  <c r="K29" i="15"/>
  <c r="L29" i="15"/>
  <c r="M29" i="15"/>
  <c r="H30" i="15"/>
  <c r="I30" i="15"/>
  <c r="J30" i="15"/>
  <c r="K30" i="15"/>
  <c r="L30" i="15"/>
  <c r="M30" i="15"/>
  <c r="H34" i="15"/>
  <c r="I34" i="15"/>
  <c r="J34" i="15"/>
  <c r="K34" i="15"/>
  <c r="L34" i="15"/>
  <c r="M34" i="15"/>
  <c r="H37" i="15"/>
  <c r="I37" i="15"/>
  <c r="J37" i="15"/>
  <c r="K37" i="15"/>
  <c r="L37" i="15"/>
  <c r="M37" i="15"/>
  <c r="H40" i="15"/>
  <c r="I40" i="15"/>
  <c r="J40" i="15"/>
  <c r="K40" i="15"/>
  <c r="L40" i="15"/>
  <c r="M40" i="15"/>
  <c r="H44" i="15"/>
  <c r="I44" i="15"/>
  <c r="J44" i="15"/>
  <c r="K44" i="15"/>
  <c r="L44" i="15"/>
  <c r="M44" i="15"/>
  <c r="H47" i="15"/>
  <c r="I47" i="15"/>
  <c r="J47" i="15"/>
  <c r="K47" i="15"/>
  <c r="L47" i="15"/>
  <c r="M47" i="15"/>
  <c r="H48" i="15"/>
  <c r="I48" i="15"/>
  <c r="J48" i="15"/>
  <c r="K48" i="15"/>
  <c r="L48" i="15"/>
  <c r="M48" i="15"/>
  <c r="H49" i="15"/>
  <c r="I49" i="15"/>
  <c r="J49" i="15"/>
  <c r="K49" i="15"/>
  <c r="L49" i="15"/>
  <c r="M49" i="15"/>
  <c r="H50" i="15"/>
  <c r="I50" i="15"/>
  <c r="J50" i="15"/>
  <c r="K50" i="15"/>
  <c r="L50" i="15"/>
  <c r="M50" i="15"/>
  <c r="H53" i="15"/>
  <c r="H59" i="15"/>
  <c r="H65" i="15"/>
  <c r="H10" i="14"/>
  <c r="I10" i="14"/>
  <c r="J10" i="14"/>
  <c r="K10" i="14"/>
  <c r="L10" i="14"/>
  <c r="M10" i="14"/>
  <c r="H14" i="14"/>
  <c r="H17" i="14"/>
  <c r="I17" i="14"/>
  <c r="J17" i="14"/>
  <c r="K17" i="14"/>
  <c r="L17" i="14"/>
  <c r="M17" i="14"/>
  <c r="H20" i="14"/>
  <c r="I20" i="14"/>
  <c r="J20" i="14"/>
  <c r="K20" i="14"/>
  <c r="L20" i="14"/>
  <c r="M20" i="14"/>
  <c r="H23" i="14"/>
  <c r="I23" i="14"/>
  <c r="J23" i="14"/>
  <c r="K23" i="14"/>
  <c r="L23" i="14"/>
  <c r="M23" i="14"/>
  <c r="H25" i="14"/>
  <c r="I25" i="14"/>
  <c r="J25" i="14"/>
  <c r="K25" i="14"/>
  <c r="L25" i="14"/>
  <c r="M25" i="14"/>
  <c r="H26" i="14"/>
  <c r="I26" i="14"/>
  <c r="J26" i="14"/>
  <c r="K26" i="14"/>
  <c r="L26" i="14"/>
  <c r="M26" i="14"/>
  <c r="H31" i="14"/>
  <c r="I31" i="14"/>
  <c r="J31" i="14"/>
  <c r="K31" i="14"/>
  <c r="L31" i="14"/>
  <c r="M31" i="14"/>
  <c r="H34" i="14"/>
  <c r="I34" i="14"/>
  <c r="J34" i="14"/>
  <c r="K34" i="14"/>
  <c r="L34" i="14"/>
  <c r="M34" i="14"/>
  <c r="H37" i="14"/>
  <c r="I37" i="14"/>
  <c r="J37" i="14"/>
  <c r="K37" i="14"/>
  <c r="L37" i="14"/>
  <c r="M37" i="14"/>
  <c r="H39" i="14"/>
  <c r="I39" i="14"/>
  <c r="J39" i="14"/>
  <c r="K39" i="14"/>
  <c r="L39" i="14"/>
  <c r="M39" i="14"/>
  <c r="H40" i="14"/>
  <c r="I40" i="14"/>
  <c r="J40" i="14"/>
  <c r="K40" i="14"/>
  <c r="L40" i="14"/>
  <c r="M40" i="14"/>
  <c r="H45" i="14"/>
  <c r="I45" i="14"/>
  <c r="J45" i="14"/>
  <c r="K45" i="14"/>
  <c r="L45" i="14"/>
  <c r="M45" i="14"/>
  <c r="H49" i="14"/>
  <c r="I49" i="14"/>
  <c r="J49" i="14"/>
  <c r="K49" i="14"/>
  <c r="L49" i="14"/>
  <c r="M49" i="14"/>
  <c r="H54" i="14"/>
  <c r="I54" i="14"/>
  <c r="J54" i="14"/>
  <c r="K54" i="14"/>
  <c r="L54" i="14"/>
  <c r="M54" i="14"/>
  <c r="H57" i="14"/>
  <c r="I57" i="14"/>
  <c r="J57" i="14"/>
  <c r="K57" i="14"/>
  <c r="L57" i="14"/>
  <c r="M57" i="14"/>
  <c r="H61" i="14"/>
  <c r="I61" i="14"/>
  <c r="J61" i="14"/>
  <c r="K61" i="14"/>
  <c r="L61" i="14"/>
  <c r="M61" i="14"/>
  <c r="H65" i="14"/>
  <c r="I65" i="14"/>
  <c r="J65" i="14"/>
  <c r="K65" i="14"/>
  <c r="L65" i="14"/>
  <c r="M65" i="14"/>
  <c r="H67" i="14"/>
  <c r="I67" i="14"/>
  <c r="J67" i="14"/>
  <c r="K67" i="14"/>
  <c r="L67" i="14"/>
  <c r="M67" i="14"/>
  <c r="H71" i="14"/>
  <c r="I71" i="14"/>
  <c r="J71" i="14"/>
  <c r="K71" i="14"/>
  <c r="L71" i="14"/>
  <c r="M71" i="14"/>
  <c r="H73" i="14"/>
  <c r="I73" i="14"/>
  <c r="J73" i="14"/>
  <c r="K73" i="14"/>
  <c r="L73" i="14"/>
  <c r="M73" i="14"/>
  <c r="H75" i="14"/>
  <c r="I75" i="14"/>
  <c r="J75" i="14"/>
  <c r="K75" i="14"/>
  <c r="L75" i="14"/>
  <c r="M75" i="14"/>
  <c r="H76" i="14"/>
  <c r="I76" i="14"/>
  <c r="J76" i="14"/>
  <c r="K76" i="14"/>
  <c r="L76" i="14"/>
  <c r="M76" i="14"/>
  <c r="H81" i="14"/>
  <c r="I81" i="14"/>
  <c r="J81" i="14"/>
  <c r="K81" i="14"/>
  <c r="L81" i="14"/>
  <c r="M81" i="14"/>
  <c r="H84" i="14"/>
  <c r="I84" i="14"/>
  <c r="J84" i="14"/>
  <c r="K84" i="14"/>
  <c r="L84" i="14"/>
  <c r="M84" i="14"/>
  <c r="H87" i="14"/>
  <c r="I87" i="14"/>
  <c r="J87" i="14"/>
  <c r="K87" i="14"/>
  <c r="L87" i="14"/>
  <c r="M87" i="14"/>
  <c r="H89" i="14"/>
  <c r="I89" i="14"/>
  <c r="J89" i="14"/>
  <c r="K89" i="14"/>
  <c r="L89" i="14"/>
  <c r="M89" i="14"/>
  <c r="H92" i="14"/>
  <c r="I92" i="14"/>
  <c r="J92" i="14"/>
  <c r="K92" i="14"/>
  <c r="L92" i="14"/>
  <c r="M92" i="14"/>
  <c r="H95" i="14"/>
  <c r="I95" i="14"/>
  <c r="J95" i="14"/>
  <c r="K95" i="14"/>
  <c r="L95" i="14"/>
  <c r="M95" i="14"/>
  <c r="H96" i="14"/>
  <c r="I96" i="14"/>
  <c r="J96" i="14"/>
  <c r="K96" i="14"/>
  <c r="L96" i="14"/>
  <c r="M96" i="14"/>
  <c r="H100" i="14"/>
  <c r="I100" i="14"/>
  <c r="J100" i="14"/>
  <c r="K100" i="14"/>
  <c r="L100" i="14"/>
  <c r="M100" i="14"/>
  <c r="H102" i="14"/>
  <c r="I102" i="14"/>
  <c r="J102" i="14"/>
  <c r="K102" i="14"/>
  <c r="L102" i="14"/>
  <c r="M102" i="14"/>
  <c r="H104" i="14"/>
  <c r="I104" i="14"/>
  <c r="J104" i="14"/>
  <c r="K104" i="14"/>
  <c r="L104" i="14"/>
  <c r="M104" i="14"/>
  <c r="H107" i="14"/>
  <c r="I107" i="14"/>
  <c r="J107" i="14"/>
  <c r="K107" i="14"/>
  <c r="L107" i="14"/>
  <c r="M107" i="14"/>
  <c r="H108" i="14"/>
  <c r="I108" i="14"/>
  <c r="J108" i="14"/>
  <c r="K108" i="14"/>
  <c r="L108" i="14"/>
  <c r="M108" i="14"/>
  <c r="H109" i="14"/>
  <c r="I109" i="14"/>
  <c r="J109" i="14"/>
  <c r="K109" i="14"/>
  <c r="L109" i="14"/>
  <c r="M109" i="14"/>
  <c r="H111" i="14"/>
  <c r="H112" i="14"/>
  <c r="I112" i="14"/>
  <c r="J112" i="14"/>
  <c r="K112" i="14"/>
  <c r="L112" i="14"/>
  <c r="M112" i="14"/>
  <c r="H115" i="14"/>
  <c r="H121" i="14"/>
  <c r="H127" i="14"/>
  <c r="H12" i="13"/>
  <c r="I12" i="13"/>
  <c r="J12" i="13"/>
  <c r="K12" i="13"/>
  <c r="L12" i="13"/>
  <c r="M12" i="13"/>
  <c r="H15" i="13"/>
  <c r="I15" i="13"/>
  <c r="J15" i="13"/>
  <c r="K15" i="13"/>
  <c r="L15" i="13"/>
  <c r="M15" i="13"/>
  <c r="H19" i="13"/>
  <c r="I19" i="13"/>
  <c r="J19" i="13"/>
  <c r="K19" i="13"/>
  <c r="L19" i="13"/>
  <c r="M19" i="13"/>
  <c r="H22" i="13"/>
  <c r="I22" i="13"/>
  <c r="J22" i="13"/>
  <c r="K22" i="13"/>
  <c r="L22" i="13"/>
  <c r="M22" i="13"/>
  <c r="H24" i="13"/>
  <c r="I24" i="13"/>
  <c r="J24" i="13"/>
  <c r="K24" i="13"/>
  <c r="L24" i="13"/>
  <c r="M24" i="13"/>
  <c r="H28" i="13"/>
  <c r="I28" i="13"/>
  <c r="K28" i="13"/>
  <c r="L28" i="13"/>
  <c r="M28" i="13"/>
  <c r="H29" i="13"/>
  <c r="I29" i="13"/>
  <c r="J29" i="13"/>
  <c r="K29" i="13"/>
  <c r="L29" i="13"/>
  <c r="M29" i="13"/>
  <c r="H33" i="13"/>
  <c r="I33" i="13"/>
  <c r="J33" i="13"/>
  <c r="K33" i="13"/>
  <c r="L33" i="13"/>
  <c r="M33" i="13"/>
  <c r="H35" i="13"/>
  <c r="I35" i="13"/>
  <c r="J35" i="13"/>
  <c r="K35" i="13"/>
  <c r="L35" i="13"/>
  <c r="M35" i="13"/>
  <c r="O37" i="13"/>
  <c r="H39" i="13"/>
  <c r="I39" i="13"/>
  <c r="J39" i="13"/>
  <c r="K39" i="13"/>
  <c r="L39" i="13"/>
  <c r="M39" i="13"/>
  <c r="H42" i="13"/>
  <c r="I42" i="13"/>
  <c r="J42" i="13"/>
  <c r="K42" i="13"/>
  <c r="L42" i="13"/>
  <c r="M42" i="13"/>
  <c r="H45" i="13"/>
  <c r="I45" i="13"/>
  <c r="J45" i="13"/>
  <c r="K45" i="13"/>
  <c r="L45" i="13"/>
  <c r="M45" i="13"/>
  <c r="H47" i="13"/>
  <c r="I47" i="13"/>
  <c r="K47" i="13"/>
  <c r="H48" i="13"/>
  <c r="I48" i="13"/>
  <c r="J48" i="13"/>
  <c r="K48" i="13"/>
  <c r="L48" i="13"/>
  <c r="M48" i="13"/>
  <c r="H52" i="13"/>
  <c r="I52" i="13"/>
  <c r="J52" i="13"/>
  <c r="K52" i="13"/>
  <c r="L52" i="13"/>
  <c r="M52" i="13"/>
  <c r="H54" i="13"/>
  <c r="I54" i="13"/>
  <c r="J54" i="13"/>
  <c r="K54" i="13"/>
  <c r="L54" i="13"/>
  <c r="M54" i="13"/>
  <c r="H56" i="13"/>
  <c r="I56" i="13"/>
  <c r="J56" i="13"/>
  <c r="K56" i="13"/>
  <c r="L56" i="13"/>
  <c r="M56" i="13"/>
  <c r="H60" i="13"/>
  <c r="I60" i="13"/>
  <c r="J60" i="13"/>
  <c r="K60" i="13"/>
  <c r="L60" i="13"/>
  <c r="M60" i="13"/>
  <c r="H62" i="13"/>
  <c r="I62" i="13"/>
  <c r="J62" i="13"/>
  <c r="K62" i="13"/>
  <c r="L62" i="13"/>
  <c r="M62" i="13"/>
  <c r="H64" i="13"/>
  <c r="I64" i="13"/>
  <c r="J64" i="13"/>
  <c r="K64" i="13"/>
  <c r="L64" i="13"/>
  <c r="M64" i="13"/>
  <c r="H66" i="13"/>
  <c r="I66" i="13"/>
  <c r="J66" i="13"/>
  <c r="K66" i="13"/>
  <c r="L66" i="13"/>
  <c r="M66" i="13"/>
  <c r="H68" i="13"/>
  <c r="I68" i="13"/>
  <c r="J68" i="13"/>
  <c r="K68" i="13"/>
  <c r="L68" i="13"/>
  <c r="M68" i="13"/>
  <c r="H72" i="13"/>
  <c r="I72" i="13"/>
  <c r="J72" i="13"/>
  <c r="K72" i="13"/>
  <c r="L72" i="13"/>
  <c r="M72" i="13"/>
  <c r="H74" i="13"/>
  <c r="I74" i="13"/>
  <c r="J74" i="13"/>
  <c r="K74" i="13"/>
  <c r="L74" i="13"/>
  <c r="M74" i="13"/>
  <c r="H77" i="13"/>
  <c r="I77" i="13"/>
  <c r="J77" i="13"/>
  <c r="K77" i="13"/>
  <c r="L77" i="13"/>
  <c r="M77" i="13"/>
  <c r="H79" i="13"/>
  <c r="I79" i="13"/>
  <c r="J79" i="13"/>
  <c r="K79" i="13"/>
  <c r="L79" i="13"/>
  <c r="M79" i="13"/>
  <c r="H80" i="13"/>
  <c r="I80" i="13"/>
  <c r="J80" i="13"/>
  <c r="K80" i="13"/>
  <c r="L80" i="13"/>
  <c r="M80" i="13"/>
  <c r="H83" i="13"/>
  <c r="I83" i="13"/>
  <c r="J83" i="13"/>
  <c r="K83" i="13"/>
  <c r="L83" i="13"/>
  <c r="M83" i="13"/>
  <c r="H88" i="13"/>
  <c r="I88" i="13"/>
  <c r="J88" i="13"/>
  <c r="K88" i="13"/>
  <c r="L88" i="13"/>
  <c r="M88" i="13"/>
  <c r="H93" i="13"/>
  <c r="I93" i="13"/>
  <c r="J93" i="13"/>
  <c r="K93" i="13"/>
  <c r="L93" i="13"/>
  <c r="M93" i="13"/>
  <c r="H98" i="13"/>
  <c r="I98" i="13"/>
  <c r="J98" i="13"/>
  <c r="K98" i="13"/>
  <c r="L98" i="13"/>
  <c r="M98" i="13"/>
  <c r="H102" i="13"/>
  <c r="I102" i="13"/>
  <c r="J102" i="13"/>
  <c r="K102" i="13"/>
  <c r="L102" i="13"/>
  <c r="M102" i="13"/>
  <c r="H105" i="13"/>
  <c r="I105" i="13"/>
  <c r="J105" i="13"/>
  <c r="K105" i="13"/>
  <c r="L105" i="13"/>
  <c r="M105" i="13"/>
  <c r="H109" i="13"/>
  <c r="I109" i="13"/>
  <c r="J109" i="13"/>
  <c r="K109" i="13"/>
  <c r="L109" i="13"/>
  <c r="M109" i="13"/>
  <c r="H113" i="13"/>
  <c r="I113" i="13"/>
  <c r="J113" i="13"/>
  <c r="K113" i="13"/>
  <c r="L113" i="13"/>
  <c r="M113" i="13"/>
  <c r="H117" i="13"/>
  <c r="I117" i="13"/>
  <c r="J117" i="13"/>
  <c r="K117" i="13"/>
  <c r="L117" i="13"/>
  <c r="M117" i="13"/>
  <c r="H121" i="13"/>
  <c r="I121" i="13"/>
  <c r="J121" i="13"/>
  <c r="K121" i="13"/>
  <c r="L121" i="13"/>
  <c r="M121" i="13"/>
  <c r="H126" i="13"/>
  <c r="I126" i="13"/>
  <c r="J126" i="13"/>
  <c r="K126" i="13"/>
  <c r="L126" i="13"/>
  <c r="M126" i="13"/>
  <c r="H131" i="13"/>
  <c r="I131" i="13"/>
  <c r="J131" i="13"/>
  <c r="K131" i="13"/>
  <c r="L131" i="13"/>
  <c r="M131" i="13"/>
  <c r="H134" i="13"/>
  <c r="I134" i="13"/>
  <c r="J134" i="13"/>
  <c r="K134" i="13"/>
  <c r="L134" i="13"/>
  <c r="M134" i="13"/>
  <c r="H137" i="13"/>
  <c r="I137" i="13"/>
  <c r="J137" i="13"/>
  <c r="K137" i="13"/>
  <c r="L137" i="13"/>
  <c r="M137" i="13"/>
  <c r="H139" i="13"/>
  <c r="I139" i="13"/>
  <c r="J139" i="13"/>
  <c r="K139" i="13"/>
  <c r="L139" i="13"/>
  <c r="M139" i="13"/>
  <c r="H142" i="13"/>
  <c r="I142" i="13"/>
  <c r="J142" i="13"/>
  <c r="K142" i="13"/>
  <c r="L142" i="13"/>
  <c r="M142" i="13"/>
  <c r="H144" i="13"/>
  <c r="I144" i="13"/>
  <c r="J144" i="13"/>
  <c r="K144" i="13"/>
  <c r="L144" i="13"/>
  <c r="M144" i="13"/>
  <c r="H146" i="13"/>
  <c r="I146" i="13"/>
  <c r="K146" i="13"/>
  <c r="L146" i="13"/>
  <c r="M146" i="13"/>
  <c r="H149" i="13"/>
  <c r="I149" i="13"/>
  <c r="J149" i="13"/>
  <c r="K149" i="13"/>
  <c r="L149" i="13"/>
  <c r="M149" i="13"/>
  <c r="H152" i="13"/>
  <c r="I152" i="13"/>
  <c r="J152" i="13"/>
  <c r="K152" i="13"/>
  <c r="L152" i="13"/>
  <c r="M152" i="13"/>
  <c r="H155" i="13"/>
  <c r="I155" i="13"/>
  <c r="J155" i="13"/>
  <c r="K155" i="13"/>
  <c r="L155" i="13"/>
  <c r="M155" i="13"/>
  <c r="H158" i="13"/>
  <c r="I158" i="13"/>
  <c r="J158" i="13"/>
  <c r="K158" i="13"/>
  <c r="L158" i="13"/>
  <c r="M158" i="13"/>
  <c r="H164" i="13"/>
  <c r="I164" i="13"/>
  <c r="J164" i="13"/>
  <c r="K164" i="13"/>
  <c r="L164" i="13"/>
  <c r="M164" i="13"/>
  <c r="H168" i="13"/>
  <c r="I168" i="13"/>
  <c r="J168" i="13"/>
  <c r="K168" i="13"/>
  <c r="L168" i="13"/>
  <c r="M168" i="13"/>
  <c r="H171" i="13"/>
  <c r="I171" i="13"/>
  <c r="J171" i="13"/>
  <c r="K171" i="13"/>
  <c r="L171" i="13"/>
  <c r="M171" i="13"/>
  <c r="H172" i="13"/>
  <c r="I172" i="13"/>
  <c r="J172" i="13"/>
  <c r="K172" i="13"/>
  <c r="L172" i="13"/>
  <c r="M172" i="13"/>
  <c r="H173" i="13"/>
  <c r="I173" i="13"/>
  <c r="J173" i="13"/>
  <c r="K173" i="13"/>
  <c r="L173" i="13"/>
  <c r="M173" i="13"/>
  <c r="H174" i="13"/>
  <c r="I174" i="13"/>
  <c r="J174" i="13"/>
  <c r="K174" i="13"/>
  <c r="L174" i="13"/>
  <c r="M174" i="13"/>
  <c r="H178" i="13"/>
  <c r="H184" i="13"/>
  <c r="H195" i="13"/>
  <c r="H11" i="12"/>
  <c r="I11" i="12"/>
  <c r="K11" i="12"/>
  <c r="L11" i="12"/>
  <c r="M11" i="12"/>
  <c r="H13" i="12"/>
  <c r="I13" i="12"/>
  <c r="K13" i="12"/>
  <c r="L13" i="12"/>
  <c r="M13" i="12"/>
  <c r="H16" i="12"/>
  <c r="I16" i="12"/>
  <c r="K16" i="12"/>
  <c r="L16" i="12"/>
  <c r="M16" i="12"/>
  <c r="H19" i="12"/>
  <c r="I19" i="12"/>
  <c r="K19" i="12"/>
  <c r="L19" i="12"/>
  <c r="M19" i="12"/>
  <c r="H20" i="12"/>
  <c r="I20" i="12"/>
  <c r="J20" i="12"/>
  <c r="K20" i="12"/>
  <c r="L20" i="12"/>
  <c r="M20" i="12"/>
  <c r="H24" i="12"/>
  <c r="I24" i="12"/>
  <c r="J24" i="12"/>
  <c r="L24" i="12"/>
  <c r="M24" i="12"/>
  <c r="H26" i="12"/>
  <c r="I26" i="12"/>
  <c r="K26" i="12"/>
  <c r="L26" i="12"/>
  <c r="M26" i="12"/>
  <c r="H29" i="12"/>
  <c r="I29" i="12"/>
  <c r="K29" i="12"/>
  <c r="L29" i="12"/>
  <c r="M29" i="12"/>
  <c r="H32" i="12"/>
  <c r="I32" i="12"/>
  <c r="K32" i="12"/>
  <c r="L32" i="12"/>
  <c r="M32" i="12"/>
  <c r="H34" i="12"/>
  <c r="I34" i="12"/>
  <c r="J34" i="12"/>
  <c r="K34" i="12"/>
  <c r="L34" i="12"/>
  <c r="M34" i="12"/>
  <c r="H37" i="12"/>
  <c r="I37" i="12"/>
  <c r="K37" i="12"/>
  <c r="L37" i="12"/>
  <c r="M37" i="12"/>
  <c r="H38" i="12"/>
  <c r="I38" i="12"/>
  <c r="J38" i="12"/>
  <c r="K38" i="12"/>
  <c r="L38" i="12"/>
  <c r="M38" i="12"/>
  <c r="H39" i="12"/>
  <c r="I39" i="12"/>
  <c r="J39" i="12"/>
  <c r="K39" i="12"/>
  <c r="L39" i="12"/>
  <c r="M39" i="12"/>
  <c r="H40" i="12"/>
  <c r="I40" i="12"/>
  <c r="J40" i="12"/>
  <c r="K40" i="12"/>
  <c r="L40" i="12"/>
  <c r="M40" i="12"/>
  <c r="I44" i="12"/>
  <c r="I50" i="12"/>
  <c r="I57" i="12"/>
  <c r="H12" i="11"/>
  <c r="I12" i="11"/>
  <c r="K12" i="11"/>
  <c r="H15" i="11"/>
  <c r="H18" i="11"/>
  <c r="I18" i="11"/>
  <c r="K18" i="11"/>
  <c r="L18" i="11"/>
  <c r="M18" i="11"/>
  <c r="H19" i="11"/>
  <c r="I19" i="11"/>
  <c r="J19" i="11"/>
  <c r="K19" i="11"/>
  <c r="L19" i="11"/>
  <c r="M19" i="11"/>
  <c r="H25" i="11"/>
  <c r="I25" i="11"/>
  <c r="J25" i="11"/>
  <c r="K25" i="11"/>
  <c r="L25" i="11"/>
  <c r="M25" i="11"/>
  <c r="H27" i="11"/>
  <c r="I27" i="11"/>
  <c r="K27" i="11"/>
  <c r="L27" i="11"/>
  <c r="M27" i="11"/>
  <c r="H28" i="11"/>
  <c r="I28" i="11"/>
  <c r="J28" i="11"/>
  <c r="K28" i="11"/>
  <c r="L28" i="11"/>
  <c r="M28" i="11"/>
  <c r="H32" i="11"/>
  <c r="I32" i="11"/>
  <c r="K32" i="11"/>
  <c r="L32" i="11"/>
  <c r="H35" i="11"/>
  <c r="I35" i="11"/>
  <c r="K35" i="11"/>
  <c r="L35" i="11"/>
  <c r="M35" i="11"/>
  <c r="H37" i="11"/>
  <c r="I37" i="11"/>
  <c r="J37" i="11"/>
  <c r="K37" i="11"/>
  <c r="L37" i="11"/>
  <c r="M37" i="11"/>
  <c r="H39" i="11"/>
  <c r="I39" i="11"/>
  <c r="J39" i="11"/>
  <c r="K39" i="11"/>
  <c r="L39" i="11"/>
  <c r="M39" i="11"/>
  <c r="H40" i="11"/>
  <c r="I40" i="11"/>
  <c r="K40" i="11"/>
  <c r="L40" i="11"/>
  <c r="M40" i="11"/>
  <c r="H41" i="11"/>
  <c r="I41" i="11"/>
  <c r="J41" i="11"/>
  <c r="K41" i="11"/>
  <c r="L41" i="11"/>
  <c r="M41" i="11"/>
  <c r="H42" i="11"/>
  <c r="I42" i="11"/>
  <c r="J42" i="11"/>
  <c r="K42" i="11"/>
  <c r="L42" i="11"/>
  <c r="M42" i="11"/>
  <c r="H44" i="11"/>
  <c r="I44" i="11"/>
  <c r="K44" i="11"/>
  <c r="L44" i="11"/>
  <c r="M44" i="11"/>
  <c r="H45" i="11"/>
  <c r="I45" i="11"/>
  <c r="J45" i="11"/>
  <c r="K45" i="11"/>
  <c r="L45" i="11"/>
  <c r="M45" i="11"/>
  <c r="H49" i="11"/>
  <c r="H55" i="11"/>
  <c r="H61" i="11"/>
  <c r="H11" i="10"/>
  <c r="I11" i="10"/>
  <c r="K11" i="10"/>
  <c r="L11" i="10"/>
  <c r="M11" i="10"/>
  <c r="H12" i="10"/>
  <c r="I12" i="10"/>
  <c r="K12" i="10"/>
  <c r="L12" i="10"/>
  <c r="M12" i="10"/>
  <c r="H16" i="10"/>
  <c r="I16" i="10"/>
  <c r="K16" i="10"/>
  <c r="L16" i="10"/>
  <c r="M16" i="10"/>
  <c r="H19" i="10"/>
  <c r="I19" i="10"/>
  <c r="K19" i="10"/>
  <c r="L19" i="10"/>
  <c r="M19" i="10"/>
  <c r="H22" i="10"/>
  <c r="I22" i="10"/>
  <c r="K22" i="10"/>
  <c r="L22" i="10"/>
  <c r="M22" i="10"/>
  <c r="H23" i="10"/>
  <c r="I23" i="10"/>
  <c r="J23" i="10"/>
  <c r="K23" i="10"/>
  <c r="L23" i="10"/>
  <c r="M23" i="10"/>
  <c r="H26" i="10"/>
  <c r="H32" i="10"/>
  <c r="H38" i="10"/>
  <c r="H11" i="9"/>
  <c r="I11" i="9"/>
  <c r="J11" i="9"/>
  <c r="K11" i="9"/>
  <c r="L11" i="9"/>
  <c r="M11" i="9"/>
  <c r="H12" i="9"/>
  <c r="I12" i="9"/>
  <c r="J12" i="9"/>
  <c r="K12" i="9"/>
  <c r="L12" i="9"/>
  <c r="M12" i="9"/>
  <c r="H16" i="9"/>
  <c r="I16" i="9"/>
  <c r="J16" i="9"/>
  <c r="K16" i="9"/>
  <c r="L16" i="9"/>
  <c r="M16" i="9"/>
  <c r="H19" i="9"/>
  <c r="I19" i="9"/>
  <c r="K19" i="9"/>
  <c r="L19" i="9"/>
  <c r="M19" i="9"/>
  <c r="H22" i="9"/>
  <c r="I22" i="9"/>
  <c r="J22" i="9"/>
  <c r="K22" i="9"/>
  <c r="L22" i="9"/>
  <c r="M22" i="9"/>
  <c r="H24" i="9"/>
  <c r="I24" i="9"/>
  <c r="J24" i="9"/>
  <c r="K24" i="9"/>
  <c r="L24" i="9"/>
  <c r="M24" i="9"/>
  <c r="H26" i="9"/>
  <c r="I26" i="9"/>
  <c r="K26" i="9"/>
  <c r="L26" i="9"/>
  <c r="M26" i="9"/>
  <c r="H27" i="9"/>
  <c r="I27" i="9"/>
  <c r="J27" i="9"/>
  <c r="K27" i="9"/>
  <c r="L27" i="9"/>
  <c r="M27" i="9"/>
  <c r="H28" i="9"/>
  <c r="I28" i="9"/>
  <c r="J28" i="9"/>
  <c r="K28" i="9"/>
  <c r="L28" i="9"/>
  <c r="M28" i="9"/>
  <c r="H30" i="9"/>
  <c r="I30" i="9"/>
  <c r="K30" i="9"/>
  <c r="L30" i="9"/>
  <c r="M30" i="9"/>
  <c r="H31" i="9"/>
  <c r="I31" i="9"/>
  <c r="J31" i="9"/>
  <c r="K31" i="9"/>
  <c r="L31" i="9"/>
  <c r="M31" i="9"/>
  <c r="H34" i="9"/>
  <c r="H40" i="9"/>
  <c r="H46" i="9"/>
  <c r="I11" i="8"/>
  <c r="K11" i="8"/>
  <c r="L11" i="8"/>
  <c r="M11" i="8"/>
  <c r="H14" i="8"/>
  <c r="I14" i="8"/>
  <c r="K14" i="8"/>
  <c r="L14" i="8"/>
  <c r="M14" i="8"/>
  <c r="H16" i="8"/>
  <c r="I16" i="8"/>
  <c r="K16" i="8"/>
  <c r="L16" i="8"/>
  <c r="M16" i="8"/>
  <c r="H19" i="8"/>
  <c r="I19" i="8"/>
  <c r="K19" i="8"/>
  <c r="L19" i="8"/>
  <c r="M19" i="8"/>
  <c r="H21" i="8"/>
  <c r="I21" i="8"/>
  <c r="K21" i="8"/>
  <c r="L21" i="8"/>
  <c r="M21" i="8"/>
  <c r="H24" i="8"/>
  <c r="I24" i="8"/>
  <c r="K24" i="8"/>
  <c r="L24" i="8"/>
  <c r="M24" i="8"/>
  <c r="H26" i="8"/>
  <c r="I26" i="8"/>
  <c r="K26" i="8"/>
  <c r="L26" i="8"/>
  <c r="M26" i="8"/>
  <c r="H27" i="8"/>
  <c r="I27" i="8"/>
  <c r="J27" i="8"/>
  <c r="K27" i="8"/>
  <c r="L27" i="8"/>
  <c r="M27" i="8"/>
  <c r="H34" i="8"/>
  <c r="I34" i="8"/>
  <c r="J34" i="8"/>
  <c r="K34" i="8"/>
  <c r="L34" i="8"/>
  <c r="M34" i="8"/>
  <c r="H38" i="8"/>
  <c r="I38" i="8"/>
  <c r="J38" i="8"/>
  <c r="K38" i="8"/>
  <c r="L38" i="8"/>
  <c r="M38" i="8"/>
  <c r="H41" i="8"/>
  <c r="H43" i="8"/>
  <c r="I43" i="8"/>
  <c r="K43" i="8"/>
  <c r="L43" i="8"/>
  <c r="M43" i="8"/>
  <c r="H44" i="8"/>
  <c r="I44" i="8"/>
  <c r="J44" i="8"/>
  <c r="K44" i="8"/>
  <c r="L44" i="8"/>
  <c r="M44" i="8"/>
  <c r="H49" i="8"/>
  <c r="I49" i="8"/>
  <c r="J49" i="8"/>
  <c r="K49" i="8"/>
  <c r="L49" i="8"/>
  <c r="M49" i="8"/>
  <c r="H51" i="8"/>
  <c r="I51" i="8"/>
  <c r="J51" i="8"/>
  <c r="K51" i="8"/>
  <c r="L51" i="8"/>
  <c r="M51" i="8"/>
  <c r="H53" i="8"/>
  <c r="I53" i="8"/>
  <c r="K53" i="8"/>
  <c r="L53" i="8"/>
  <c r="M53" i="8"/>
  <c r="H54" i="8"/>
  <c r="I54" i="8"/>
  <c r="J54" i="8"/>
  <c r="K54" i="8"/>
  <c r="L54" i="8"/>
  <c r="M54" i="8"/>
  <c r="H57" i="8"/>
  <c r="H63" i="8"/>
  <c r="H71" i="8"/>
  <c r="H11" i="7"/>
  <c r="I11" i="7"/>
  <c r="J11" i="7"/>
  <c r="K11" i="7"/>
  <c r="L11" i="7"/>
  <c r="M11" i="7"/>
  <c r="H13" i="7"/>
  <c r="I13" i="7"/>
  <c r="J13" i="7"/>
  <c r="K13" i="7"/>
  <c r="L13" i="7"/>
  <c r="Q14" i="7"/>
  <c r="H15" i="7"/>
  <c r="I15" i="7"/>
  <c r="L15" i="7"/>
  <c r="M15" i="7"/>
  <c r="H17" i="7"/>
  <c r="H19" i="7"/>
  <c r="I19" i="7"/>
  <c r="J19" i="7"/>
  <c r="K19" i="7"/>
  <c r="L19" i="7"/>
  <c r="M19" i="7"/>
  <c r="H20" i="7"/>
  <c r="I20" i="7"/>
  <c r="J20" i="7"/>
  <c r="K20" i="7"/>
  <c r="L20" i="7"/>
  <c r="M20" i="7"/>
  <c r="H24" i="7"/>
  <c r="I24" i="7"/>
  <c r="K24" i="7"/>
  <c r="L24" i="7"/>
  <c r="M24" i="7"/>
  <c r="H26" i="7"/>
  <c r="I26" i="7"/>
  <c r="K26" i="7"/>
  <c r="L26" i="7"/>
  <c r="M26" i="7"/>
  <c r="H29" i="7"/>
  <c r="I29" i="7"/>
  <c r="K29" i="7"/>
  <c r="L29" i="7"/>
  <c r="M29" i="7"/>
  <c r="H30" i="7"/>
  <c r="I30" i="7"/>
  <c r="J30" i="7"/>
  <c r="K30" i="7"/>
  <c r="L30" i="7"/>
  <c r="M30" i="7"/>
  <c r="H33" i="7"/>
  <c r="I33" i="7"/>
  <c r="K33" i="7"/>
  <c r="L33" i="7"/>
  <c r="M33" i="7"/>
  <c r="H36" i="7"/>
  <c r="I36" i="7"/>
  <c r="K36" i="7"/>
  <c r="L36" i="7"/>
  <c r="M36" i="7"/>
  <c r="H39" i="7"/>
  <c r="I39" i="7"/>
  <c r="K39" i="7"/>
  <c r="L39" i="7"/>
  <c r="M39" i="7"/>
  <c r="H41" i="7"/>
  <c r="I41" i="7"/>
  <c r="K41" i="7"/>
  <c r="L41" i="7"/>
  <c r="M41" i="7"/>
  <c r="H43" i="7"/>
  <c r="I43" i="7"/>
  <c r="K43" i="7"/>
  <c r="L43" i="7"/>
  <c r="M43" i="7"/>
  <c r="H44" i="7"/>
  <c r="I44" i="7"/>
  <c r="J44" i="7"/>
  <c r="K44" i="7"/>
  <c r="L44" i="7"/>
  <c r="M44" i="7"/>
  <c r="H47" i="7"/>
  <c r="I47" i="7"/>
  <c r="K47" i="7"/>
  <c r="L47" i="7"/>
  <c r="M47" i="7"/>
  <c r="H49" i="7"/>
  <c r="I49" i="7"/>
  <c r="K49" i="7"/>
  <c r="L49" i="7"/>
  <c r="M49" i="7"/>
  <c r="H51" i="7"/>
  <c r="I51" i="7"/>
  <c r="K51" i="7"/>
  <c r="L51" i="7"/>
  <c r="M51" i="7"/>
  <c r="H53" i="7"/>
  <c r="I53" i="7"/>
  <c r="K53" i="7"/>
  <c r="L53" i="7"/>
  <c r="M53" i="7"/>
  <c r="H55" i="7"/>
  <c r="I55" i="7"/>
  <c r="K55" i="7"/>
  <c r="L55" i="7"/>
  <c r="M55" i="7"/>
  <c r="H57" i="7"/>
  <c r="I57" i="7"/>
  <c r="K57" i="7"/>
  <c r="L57" i="7"/>
  <c r="M57" i="7"/>
  <c r="H59" i="7"/>
  <c r="I59" i="7"/>
  <c r="K59" i="7"/>
  <c r="L59" i="7"/>
  <c r="M59" i="7"/>
  <c r="H60" i="7"/>
  <c r="I60" i="7"/>
  <c r="J60" i="7"/>
  <c r="K60" i="7"/>
  <c r="L60" i="7"/>
  <c r="M60" i="7"/>
  <c r="H63" i="7"/>
  <c r="I63" i="7"/>
  <c r="K63" i="7"/>
  <c r="L63" i="7"/>
  <c r="M63" i="7"/>
  <c r="H66" i="7"/>
  <c r="I66" i="7"/>
  <c r="K66" i="7"/>
  <c r="L66" i="7"/>
  <c r="M66" i="7"/>
  <c r="H67" i="7"/>
  <c r="I67" i="7"/>
  <c r="J67" i="7"/>
  <c r="K67" i="7"/>
  <c r="L67" i="7"/>
  <c r="M67" i="7"/>
  <c r="H68" i="7"/>
  <c r="I68" i="7"/>
  <c r="J68" i="7"/>
  <c r="K68" i="7"/>
  <c r="L68" i="7"/>
  <c r="M68" i="7"/>
  <c r="H69" i="7"/>
  <c r="I69" i="7"/>
  <c r="J69" i="7"/>
  <c r="K69" i="7"/>
  <c r="L69" i="7"/>
  <c r="M69" i="7"/>
  <c r="H72" i="7"/>
  <c r="H78" i="7"/>
  <c r="H85" i="7"/>
  <c r="H14" i="6"/>
  <c r="I14" i="6"/>
  <c r="K14" i="6"/>
  <c r="L14" i="6"/>
  <c r="M14" i="6"/>
  <c r="H17" i="6"/>
  <c r="I17" i="6"/>
  <c r="K17" i="6"/>
  <c r="L17" i="6"/>
  <c r="M17" i="6"/>
  <c r="H20" i="6"/>
  <c r="I20" i="6"/>
  <c r="K20" i="6"/>
  <c r="L20" i="6"/>
  <c r="M20" i="6"/>
  <c r="H25" i="6"/>
  <c r="I25" i="6"/>
  <c r="J25" i="6"/>
  <c r="K25" i="6"/>
  <c r="L25" i="6"/>
  <c r="M25" i="6"/>
  <c r="H27" i="6"/>
  <c r="I27" i="6"/>
  <c r="K27" i="6"/>
  <c r="L27" i="6"/>
  <c r="M27" i="6"/>
  <c r="H29" i="6"/>
  <c r="I29" i="6"/>
  <c r="K29" i="6"/>
  <c r="L29" i="6"/>
  <c r="M29" i="6"/>
  <c r="H32" i="6"/>
  <c r="I32" i="6"/>
  <c r="K32" i="6"/>
  <c r="L32" i="6"/>
  <c r="M32" i="6"/>
  <c r="H36" i="6"/>
  <c r="I36" i="6"/>
  <c r="J36" i="6"/>
  <c r="K36" i="6"/>
  <c r="L36" i="6"/>
  <c r="M36" i="6"/>
  <c r="H37" i="6"/>
  <c r="I37" i="6"/>
  <c r="J37" i="6"/>
  <c r="K37" i="6"/>
  <c r="L37" i="6"/>
  <c r="M37" i="6"/>
  <c r="H41" i="6"/>
  <c r="I41" i="6"/>
  <c r="J41" i="6"/>
  <c r="K41" i="6"/>
  <c r="L41" i="6"/>
  <c r="M41" i="6"/>
  <c r="H43" i="6"/>
  <c r="I43" i="6"/>
  <c r="K43" i="6"/>
  <c r="L43" i="6"/>
  <c r="M43" i="6"/>
  <c r="H45" i="6"/>
  <c r="I45" i="6"/>
  <c r="K45" i="6"/>
  <c r="L45" i="6"/>
  <c r="M45" i="6"/>
  <c r="H46" i="6"/>
  <c r="I46" i="6"/>
  <c r="J46" i="6"/>
  <c r="K46" i="6"/>
  <c r="L46" i="6"/>
  <c r="M46" i="6"/>
  <c r="H51" i="6"/>
  <c r="I51" i="6"/>
  <c r="J51" i="6"/>
  <c r="K51" i="6"/>
  <c r="H53" i="6"/>
  <c r="I53" i="6"/>
  <c r="J53" i="6"/>
  <c r="K53" i="6"/>
  <c r="H56" i="6"/>
  <c r="I56" i="6"/>
  <c r="K56" i="6"/>
  <c r="L56" i="6"/>
  <c r="M56" i="6"/>
  <c r="H57" i="6"/>
  <c r="I57" i="6"/>
  <c r="J57" i="6"/>
  <c r="K57" i="6"/>
  <c r="L57" i="6"/>
  <c r="M57" i="6"/>
  <c r="H58" i="6"/>
  <c r="I58" i="6"/>
  <c r="J58" i="6"/>
  <c r="K58" i="6"/>
  <c r="L58" i="6"/>
  <c r="M58" i="6"/>
  <c r="H60" i="6"/>
  <c r="I60" i="6"/>
  <c r="K60" i="6"/>
  <c r="H61" i="6"/>
  <c r="I61" i="6"/>
  <c r="J61" i="6"/>
  <c r="K61" i="6"/>
  <c r="L61" i="6"/>
  <c r="M61" i="6"/>
  <c r="H67" i="6"/>
  <c r="H73" i="6"/>
  <c r="H81" i="6"/>
  <c r="H12" i="5"/>
  <c r="I12" i="5"/>
  <c r="K12" i="5"/>
  <c r="M12" i="5"/>
  <c r="H15" i="5"/>
  <c r="I15" i="5"/>
  <c r="K15" i="5"/>
  <c r="L15" i="5"/>
  <c r="M15" i="5"/>
  <c r="H18" i="5"/>
  <c r="K18" i="5"/>
  <c r="H19" i="5"/>
  <c r="J19" i="5"/>
  <c r="K19" i="5"/>
  <c r="L19" i="5"/>
  <c r="M19" i="5"/>
  <c r="H20" i="5"/>
  <c r="I20" i="5"/>
  <c r="J20" i="5"/>
  <c r="K20" i="5"/>
  <c r="L20" i="5"/>
  <c r="M20" i="5"/>
  <c r="H26" i="5"/>
  <c r="J26" i="5"/>
  <c r="K26" i="5"/>
  <c r="L26" i="5"/>
  <c r="M26" i="5"/>
  <c r="H27" i="5"/>
  <c r="I27" i="5"/>
  <c r="J27" i="5"/>
  <c r="K27" i="5"/>
  <c r="L27" i="5"/>
  <c r="M27" i="5"/>
  <c r="H28" i="5"/>
  <c r="I28" i="5"/>
  <c r="J28" i="5"/>
  <c r="K28" i="5"/>
  <c r="L28" i="5"/>
  <c r="M28" i="5"/>
  <c r="H32" i="5"/>
  <c r="J32" i="5"/>
  <c r="K32" i="5"/>
  <c r="L32" i="5"/>
  <c r="M32" i="5"/>
  <c r="H34" i="5"/>
  <c r="I34" i="5"/>
  <c r="J34" i="5"/>
  <c r="K34" i="5"/>
  <c r="L34" i="5"/>
  <c r="M34" i="5"/>
  <c r="H37" i="5"/>
  <c r="I37" i="5"/>
  <c r="K37" i="5"/>
  <c r="L37" i="5"/>
  <c r="M37" i="5"/>
  <c r="H38" i="5"/>
  <c r="J38" i="5"/>
  <c r="K38" i="5"/>
  <c r="L38" i="5"/>
  <c r="M38" i="5"/>
  <c r="H43" i="5"/>
  <c r="I43" i="5"/>
  <c r="J43" i="5"/>
  <c r="K43" i="5"/>
  <c r="L43" i="5"/>
  <c r="M43" i="5"/>
  <c r="H44" i="5"/>
  <c r="I44" i="5"/>
  <c r="J44" i="5"/>
  <c r="K44" i="5"/>
  <c r="L44" i="5"/>
  <c r="M44" i="5"/>
  <c r="H46" i="5"/>
  <c r="I46" i="5"/>
  <c r="J46" i="5"/>
  <c r="K46" i="5"/>
  <c r="L46" i="5"/>
  <c r="M46" i="5"/>
  <c r="H47" i="5"/>
  <c r="I47" i="5"/>
  <c r="J47" i="5"/>
  <c r="K47" i="5"/>
  <c r="L47" i="5"/>
  <c r="M47" i="5"/>
  <c r="H54" i="5"/>
  <c r="H60" i="5"/>
  <c r="H67" i="5"/>
  <c r="H15" i="4"/>
  <c r="I15" i="4"/>
  <c r="J15" i="4"/>
  <c r="K15" i="4"/>
  <c r="L15" i="4"/>
  <c r="M15" i="4"/>
  <c r="H22" i="4"/>
  <c r="I22" i="4"/>
  <c r="J22" i="4"/>
  <c r="K22" i="4"/>
  <c r="L22" i="4"/>
  <c r="M22" i="4"/>
  <c r="H25" i="4"/>
  <c r="I25" i="4"/>
  <c r="J25" i="4"/>
  <c r="K25" i="4"/>
  <c r="L25" i="4"/>
  <c r="M25" i="4"/>
  <c r="H26" i="4"/>
  <c r="I26" i="4"/>
  <c r="J26" i="4"/>
  <c r="K26" i="4"/>
  <c r="L26" i="4"/>
  <c r="M26" i="4"/>
  <c r="H31" i="4"/>
  <c r="I31" i="4"/>
  <c r="J31" i="4"/>
  <c r="K31" i="4"/>
  <c r="L31" i="4"/>
  <c r="M31" i="4"/>
  <c r="H35" i="4"/>
  <c r="I35" i="4"/>
  <c r="J35" i="4"/>
  <c r="K35" i="4"/>
  <c r="L35" i="4"/>
  <c r="M35" i="4"/>
  <c r="H39" i="4"/>
  <c r="I39" i="4"/>
  <c r="J39" i="4"/>
  <c r="K39" i="4"/>
  <c r="L39" i="4"/>
  <c r="M39" i="4"/>
  <c r="H40" i="4"/>
  <c r="I40" i="4"/>
  <c r="J40" i="4"/>
  <c r="K40" i="4"/>
  <c r="L40" i="4"/>
  <c r="M40" i="4"/>
  <c r="H45" i="4"/>
  <c r="I45" i="4"/>
  <c r="J45" i="4"/>
  <c r="K45" i="4"/>
  <c r="L45" i="4"/>
  <c r="M45" i="4"/>
  <c r="H49" i="4"/>
  <c r="I49" i="4"/>
  <c r="J49" i="4"/>
  <c r="K49" i="4"/>
  <c r="L49" i="4"/>
  <c r="M49" i="4"/>
  <c r="H53" i="4"/>
  <c r="I53" i="4"/>
  <c r="K53" i="4"/>
  <c r="L53" i="4"/>
  <c r="M53" i="4"/>
  <c r="H54" i="4"/>
  <c r="I54" i="4"/>
  <c r="J54" i="4"/>
  <c r="K54" i="4"/>
  <c r="L54" i="4"/>
  <c r="M54" i="4"/>
  <c r="H55" i="4"/>
  <c r="I55" i="4"/>
  <c r="J55" i="4"/>
  <c r="K55" i="4"/>
  <c r="L55" i="4"/>
  <c r="M55" i="4"/>
  <c r="H57" i="4"/>
  <c r="I57" i="4"/>
  <c r="J57" i="4"/>
  <c r="K57" i="4"/>
  <c r="L57" i="4"/>
  <c r="M57" i="4"/>
  <c r="H69" i="4"/>
  <c r="H81" i="4"/>
  <c r="H56" i="2"/>
  <c r="I84" i="2"/>
  <c r="J84" i="2"/>
  <c r="H18" i="2"/>
  <c r="I18" i="2"/>
  <c r="J18" i="2"/>
  <c r="K18" i="2"/>
  <c r="L18" i="2"/>
  <c r="M18" i="2"/>
  <c r="J82" i="2"/>
  <c r="J83" i="2"/>
  <c r="J56" i="2"/>
  <c r="M53" i="2"/>
  <c r="L53" i="2"/>
  <c r="K53" i="2"/>
  <c r="I53" i="2"/>
  <c r="H53" i="2"/>
  <c r="H13" i="2"/>
  <c r="J65" i="2"/>
  <c r="H64" i="2"/>
  <c r="H65" i="2"/>
  <c r="I24" i="2"/>
  <c r="I16" i="2"/>
  <c r="I13" i="2"/>
  <c r="I20" i="2"/>
  <c r="I22" i="2"/>
  <c r="J24" i="2"/>
  <c r="J16" i="2"/>
  <c r="J13" i="2"/>
  <c r="J20" i="2"/>
  <c r="J22" i="2"/>
  <c r="K24" i="2"/>
  <c r="K16" i="2"/>
  <c r="K13" i="2"/>
  <c r="K20" i="2"/>
  <c r="K22" i="2"/>
  <c r="L24" i="2"/>
  <c r="L16" i="2"/>
  <c r="L13" i="2"/>
  <c r="L20" i="2"/>
  <c r="L22" i="2"/>
  <c r="M24" i="2"/>
  <c r="M16" i="2"/>
  <c r="M13" i="2"/>
  <c r="M20" i="2"/>
  <c r="M22" i="2"/>
  <c r="H24" i="2"/>
  <c r="H25" i="2"/>
  <c r="H66" i="2"/>
  <c r="H16" i="2"/>
  <c r="H20" i="2"/>
  <c r="H22" i="2"/>
  <c r="I64" i="2"/>
  <c r="I65" i="2"/>
  <c r="K64" i="2"/>
  <c r="K65" i="2"/>
  <c r="L64" i="2"/>
  <c r="L65" i="2"/>
  <c r="M64" i="2"/>
  <c r="M65" i="2"/>
  <c r="M45" i="2"/>
  <c r="L45" i="2"/>
  <c r="H60" i="2"/>
  <c r="H61" i="2"/>
  <c r="H29" i="2"/>
  <c r="H32" i="2"/>
  <c r="H34" i="2"/>
  <c r="H36" i="2"/>
  <c r="H38" i="2"/>
  <c r="H40" i="2"/>
  <c r="H42" i="2"/>
  <c r="H45" i="2"/>
  <c r="H47" i="2"/>
  <c r="H49" i="2"/>
  <c r="H55" i="2"/>
  <c r="H51" i="2"/>
  <c r="H81" i="2"/>
  <c r="H78" i="2"/>
  <c r="H72" i="2"/>
  <c r="H73" i="2"/>
  <c r="H74" i="2"/>
  <c r="I29" i="2"/>
  <c r="I32" i="2"/>
  <c r="I34" i="2"/>
  <c r="I36" i="2"/>
  <c r="I38" i="2"/>
  <c r="I40" i="2"/>
  <c r="I42" i="2"/>
  <c r="I45" i="2"/>
  <c r="I47" i="2"/>
  <c r="I49" i="2"/>
  <c r="I55" i="2"/>
  <c r="I51" i="2"/>
  <c r="K29" i="2"/>
  <c r="K32" i="2"/>
  <c r="K34" i="2"/>
  <c r="K36" i="2"/>
  <c r="K38" i="2"/>
  <c r="K40" i="2"/>
  <c r="K42" i="2"/>
  <c r="K45" i="2"/>
  <c r="K47" i="2"/>
  <c r="K49" i="2"/>
  <c r="K55" i="2"/>
  <c r="K51" i="2"/>
  <c r="L29" i="2"/>
  <c r="L32" i="2"/>
  <c r="L34" i="2"/>
  <c r="L36" i="2"/>
  <c r="L38" i="2"/>
  <c r="L40" i="2"/>
  <c r="L42" i="2"/>
  <c r="L47" i="2"/>
  <c r="L49" i="2"/>
  <c r="L55" i="2"/>
  <c r="L51" i="2"/>
  <c r="M29" i="2"/>
  <c r="M32" i="2"/>
  <c r="M34" i="2"/>
  <c r="M36" i="2"/>
  <c r="M38" i="2"/>
  <c r="M40" i="2"/>
  <c r="M42" i="2"/>
  <c r="M47" i="2"/>
  <c r="M49" i="2"/>
  <c r="M55" i="2"/>
  <c r="M51" i="2"/>
  <c r="I72" i="2"/>
  <c r="I73" i="2"/>
  <c r="I74" i="2"/>
  <c r="I60" i="2"/>
  <c r="I61" i="2"/>
  <c r="J73" i="2"/>
  <c r="J74" i="2"/>
  <c r="J60" i="2"/>
  <c r="J61" i="2"/>
  <c r="K60" i="2"/>
  <c r="K61" i="2"/>
  <c r="K81" i="2"/>
  <c r="K78" i="2"/>
  <c r="K72" i="2"/>
  <c r="K73" i="2"/>
  <c r="K74" i="2"/>
  <c r="L81" i="2"/>
  <c r="L78" i="2"/>
  <c r="L72" i="2"/>
  <c r="L73" i="2"/>
  <c r="L74" i="2"/>
  <c r="L60" i="2"/>
  <c r="L61" i="2"/>
  <c r="M81" i="2"/>
  <c r="M78" i="2"/>
  <c r="M72" i="2"/>
  <c r="M73" i="2"/>
  <c r="M74" i="2"/>
  <c r="M60" i="2"/>
  <c r="M61" i="2"/>
  <c r="I81" i="2"/>
  <c r="I78" i="2"/>
  <c r="H99" i="2"/>
  <c r="H93" i="2"/>
  <c r="H82" i="2"/>
  <c r="H83" i="2"/>
  <c r="H84" i="2"/>
  <c r="I25" i="2"/>
  <c r="L25" i="2"/>
  <c r="K25" i="2"/>
  <c r="I82" i="2"/>
  <c r="I83" i="2"/>
  <c r="M82" i="2"/>
  <c r="M83" i="2"/>
  <c r="M25" i="2"/>
  <c r="M56" i="2"/>
  <c r="J25" i="2"/>
  <c r="J66" i="2"/>
  <c r="H105" i="2"/>
  <c r="K82" i="2"/>
  <c r="K83" i="2"/>
  <c r="K84" i="2"/>
  <c r="L56" i="2"/>
  <c r="K56" i="2"/>
  <c r="K66" i="2"/>
  <c r="I56" i="2"/>
  <c r="L82" i="2"/>
  <c r="L83" i="2"/>
  <c r="L66" i="2"/>
  <c r="L84" i="2"/>
  <c r="I66" i="2"/>
  <c r="M66" i="2"/>
  <c r="M84" i="2"/>
</calcChain>
</file>

<file path=xl/sharedStrings.xml><?xml version="1.0" encoding="utf-8"?>
<sst xmlns="http://schemas.openxmlformats.org/spreadsheetml/2006/main" count="4340" uniqueCount="956">
  <si>
    <t>Įgyvendinti projektą „Vyturio“ progimnazijos pastato  Panevėžyje, Vasario 16-osios g.40 rekonstravimas</t>
  </si>
  <si>
    <t>Įgyvendinti projektą "Panevėžio "Ažuolo“ pagrindinės mokyklos pastato Žvaigždžių g.26, Panevėžys atnaujinimas (modernizavimas)</t>
  </si>
  <si>
    <t>8;9</t>
  </si>
  <si>
    <t>Įgyvendinti projektą „Panevėžio socialinių paslaugų centro paslaugų plėtra“ II etapas</t>
  </si>
  <si>
    <t>8;23</t>
  </si>
  <si>
    <t>Įgyvendinti projektą "Šeimos namų infrastruktūros plėtra"</t>
  </si>
  <si>
    <t>16</t>
  </si>
  <si>
    <t>Įgyvendinti projektą „Panevėžio lopšelio – darželio „Sigutė“ pastato, Kanklių g. 8, Panevėžyje, rekonstravimas“</t>
  </si>
  <si>
    <t xml:space="preserve">Įgyvendinti projektą „Panevėžio lopšelio – darželio „Jūratė“ pastato, Palangos g. 28, Panevėžyje, rekonstravimas“ </t>
  </si>
  <si>
    <t xml:space="preserve">Įgyvendintas projektas
</t>
  </si>
  <si>
    <t>Įgyvendinti projektą „Panevėžio lopšelio – darželio „Rūta“ pastato, Alyvų g. 3, Panevėžyje,  rekonstravimas“</t>
  </si>
  <si>
    <t>22</t>
  </si>
  <si>
    <t xml:space="preserve">Įgyvendinti projektą „Panevėžio lopšelio – darželio „Pušynėlis“, Alyvų g. 31 A, Panevėžys, modernizavimas“ </t>
  </si>
  <si>
    <t>Įgyvendinti projektą
„Panevėžio miesto dailės galerijos plėtra“</t>
  </si>
  <si>
    <t>8;0</t>
  </si>
  <si>
    <t>24</t>
  </si>
  <si>
    <t>Įgyvendinti projektą „Panevėžio socialinių paslaugų centro paslaugų plėtra“ III etapas</t>
  </si>
  <si>
    <t>8;</t>
  </si>
  <si>
    <t>Dalyvauti švietimo įstaigų modernizavimo programoje</t>
  </si>
  <si>
    <t>Atnaujintas (modernizuotas) „Vilties “ pagrindinės mokyklos  pastatas</t>
  </si>
  <si>
    <t>Parengti dokumentus, reikalingus ES paramai gauti</t>
  </si>
  <si>
    <t xml:space="preserve">Atlikti energijos vartojimo auditai Parengtos galimybių studijos/ investiciniai projektai                   </t>
  </si>
  <si>
    <t>27</t>
  </si>
  <si>
    <t>Likviduoti gedimus, įvykusius Savivaldybei priklausančiuose pastatuose, ir nugriauti statinius, teismo pripažintus bešeimininkiais</t>
  </si>
  <si>
    <t xml:space="preserve">Likviduota gedimų
</t>
  </si>
  <si>
    <t>28</t>
  </si>
  <si>
    <t>Vykdyti Užsakovo funkcijas</t>
  </si>
  <si>
    <t>Parengta kadastrinių matavimo bylų
Išimta statybą leidžiančių dokumentų
Atliktos ekspertizės</t>
  </si>
  <si>
    <t>29</t>
  </si>
  <si>
    <t>Apdrausti turtą, sukurtą įgyvendinant projektus finansuojamus iš ES lėšų</t>
  </si>
  <si>
    <t>Apdrausti viešosios paskirties pastatai pastatai</t>
  </si>
  <si>
    <t>30</t>
  </si>
  <si>
    <t>Rekonstruoti ir remontuoti kultūros ir meno įstaigų pastatus</t>
  </si>
  <si>
    <t>Remontuota pastatų</t>
  </si>
  <si>
    <t>31</t>
  </si>
  <si>
    <t>Remontuoti savivaldybės pastatą</t>
  </si>
  <si>
    <t>14</t>
  </si>
  <si>
    <t>Suremontuotas pastato  balkonai                                   Suremonta patalpų</t>
  </si>
  <si>
    <t>32</t>
  </si>
  <si>
    <t>Įgyvendinti projektą "Lopšelio darželio  "Saulutė" patalpų rekonstravimas pritaikant VšĮ Panevėžio miesto  greitosios medicinos pagalbos stoties veiklai"</t>
  </si>
  <si>
    <t>33</t>
  </si>
  <si>
    <t>Įgyvendinti projektą "Lengvosios atletikos maniežo Panevėžyje modernizavimas"</t>
  </si>
  <si>
    <t>0;22</t>
  </si>
  <si>
    <t>34</t>
  </si>
  <si>
    <t>Įgyvendinti projektą "Panevėžio "Minties" gimnazijos pastato, esančio Kniaudiškių g.60, Panevėžyje, atnaujinimas (modernizavimas)</t>
  </si>
  <si>
    <t>35</t>
  </si>
  <si>
    <t>Įgyvendinti projektą "Panevėžio gamtos mokyklos tvarkybos  darbai ir pritaikymas visuomenės poreikiams"</t>
  </si>
  <si>
    <t>0;8;
21</t>
  </si>
  <si>
    <t>TL</t>
  </si>
  <si>
    <t>Įgyvendinti projektą "Panevėžio  kraštotyros muziejaus konservavimo centro įkūrimas"</t>
  </si>
  <si>
    <t>Skoloms už 2013 m. atliktus darbus sumokėti</t>
  </si>
  <si>
    <r>
      <t xml:space="preserve"> Valstybės  biudžeto lėšos Kt(</t>
    </r>
    <r>
      <rPr>
        <b/>
        <sz val="9"/>
        <rFont val="Times New Roman"/>
        <family val="1"/>
      </rPr>
      <t>VB)</t>
    </r>
  </si>
  <si>
    <r>
      <t xml:space="preserve">Paskolos lėšos </t>
    </r>
    <r>
      <rPr>
        <b/>
        <sz val="9"/>
        <rFont val="Times New Roman"/>
        <family val="1"/>
      </rPr>
      <t xml:space="preserve">P </t>
    </r>
    <r>
      <rPr>
        <sz val="9"/>
        <rFont val="Times New Roman"/>
        <family val="1"/>
        <charset val="186"/>
      </rPr>
      <t>(nenumatytoms reikmėms)</t>
    </r>
  </si>
  <si>
    <r>
      <t xml:space="preserve">Paskolos lėšos </t>
    </r>
    <r>
      <rPr>
        <b/>
        <sz val="9"/>
        <rFont val="Times New Roman"/>
        <family val="1"/>
      </rPr>
      <t xml:space="preserve">P* </t>
    </r>
    <r>
      <rPr>
        <sz val="9"/>
        <rFont val="Times New Roman"/>
        <family val="1"/>
        <charset val="186"/>
      </rPr>
      <t>(nenumatytoms reikmėms)</t>
    </r>
  </si>
  <si>
    <r>
      <t xml:space="preserve">Paskolos lėšos </t>
    </r>
    <r>
      <rPr>
        <b/>
        <sz val="9"/>
        <rFont val="Times New Roman"/>
        <family val="1"/>
      </rPr>
      <t xml:space="preserve">P** </t>
    </r>
    <r>
      <rPr>
        <sz val="9"/>
        <rFont val="Times New Roman"/>
        <family val="1"/>
        <charset val="186"/>
      </rPr>
      <t>(nenumatytoms reikmėms)</t>
    </r>
  </si>
  <si>
    <r>
      <t xml:space="preserve">Kiti finansavimo šaltiniai </t>
    </r>
    <r>
      <rPr>
        <sz val="9"/>
        <rFont val="Times New Roman"/>
        <family val="1"/>
        <charset val="186"/>
      </rPr>
      <t xml:space="preserve">(tarptautinės lėšos, </t>
    </r>
    <r>
      <rPr>
        <b/>
        <sz val="9"/>
        <rFont val="Times New Roman"/>
        <family val="1"/>
        <charset val="186"/>
      </rPr>
      <t>TL</t>
    </r>
    <r>
      <rPr>
        <sz val="9"/>
        <rFont val="Times New Roman"/>
        <family val="1"/>
        <charset val="186"/>
      </rPr>
      <t>)</t>
    </r>
  </si>
  <si>
    <t>KULTŪROS IR MENO PROGRAMA (11)</t>
  </si>
  <si>
    <t>Sudaryti sąlygas miesto gyventojams, ypač jaunimui, dalyvauti kultūros ir meno veikloje, ugdyti jų kūrybiškumą ir meninę raišką</t>
  </si>
  <si>
    <t>Sudaryti sąlygas kultūros centro Panevėžio bendruomenių rūmų veiklai</t>
  </si>
  <si>
    <t>288724610
193278297</t>
  </si>
  <si>
    <t>20; 0</t>
  </si>
  <si>
    <t>Renginių miesto bendruomenei skaičius per metus</t>
  </si>
  <si>
    <t>420</t>
  </si>
  <si>
    <t xml:space="preserve">Plėtoti meninį ugdymą Panevėžyje </t>
  </si>
  <si>
    <t xml:space="preserve">Į meninį ugdymą įtrauktų gyventojų skaičius
</t>
  </si>
  <si>
    <t>450</t>
  </si>
  <si>
    <t xml:space="preserve">Paremtų meninio ugdymo projektų skaičius </t>
  </si>
  <si>
    <t>Meno kolektyvų, klubų, būrelių skaičius</t>
  </si>
  <si>
    <t>Remti naujoviškas sociakultūrines iniciatyvas, susijusias su miesto mikrorajonuose gyvenančiųjų įtraukimu į kultūros kūrimą ir sklaidą</t>
  </si>
  <si>
    <t>Paremtų kultūros ir sklaidos projektų skaičius</t>
  </si>
  <si>
    <t>Įdiegti „greitųjų“ projektų dalinį finansavimą</t>
  </si>
  <si>
    <t>Finansuotų „greitųjų“ projektų skaičius</t>
  </si>
  <si>
    <t>Sudaryti sąlygas mėgėjų meno kolektyvams dalyvauti Pasaulio lietuvių dainų šventėje Vilniuje</t>
  </si>
  <si>
    <t>Pasaulio lietuvių dainų šventėje Vilniuje dalyvavusių mėgėjų meno kolektyvų skaičius</t>
  </si>
  <si>
    <t>45</t>
  </si>
  <si>
    <t>Finansuoti įvairius renginius</t>
  </si>
  <si>
    <t>Didinti kultūros ir meno indėlį į miesto gyvybiškumą</t>
  </si>
  <si>
    <t>Pritaikyti miesto viešąsias erdves kultūrinei veiklai</t>
  </si>
  <si>
    <t>Viešųjų erdvių, pritaikytų kultūrinei veiklai, skaičius</t>
  </si>
  <si>
    <t>Viešųjų erdvių, kuriose įrengtos šiuolaikinio meno instaliacijos, skaičius</t>
  </si>
  <si>
    <t>Remti tradicinius ir unikalius miesto kultūros renginius, akcijas, forumus</t>
  </si>
  <si>
    <t>Paremtų kultūros renginių, akcijų, forumų skaičius</t>
  </si>
  <si>
    <t>Parengti trimetę menininkų, kultūros specialistų pasikeitimo patirtimi su miestais partneriais programą</t>
  </si>
  <si>
    <t xml:space="preserve">Parengta trimetė programa </t>
  </si>
  <si>
    <t>Įgyvendinama programa</t>
  </si>
  <si>
    <t>Kelti kultūros darbuotojų kompetencijas</t>
  </si>
  <si>
    <t>Kvalifikaciją kėlusių darbuotojų skaičius</t>
  </si>
  <si>
    <t>100</t>
  </si>
  <si>
    <t>Sudaryti tinkamas sąlygas profesionalaus meno kūrybai, įkurti ir vystyti kūrybinių industrijų sektorių mieste</t>
  </si>
  <si>
    <t>Sudaryti sąlygas Lėlių vežimo teatro veiklai</t>
  </si>
  <si>
    <t>191782373</t>
  </si>
  <si>
    <t>Spektaklių skaičius per metus</t>
  </si>
  <si>
    <t xml:space="preserve">Premjerų skaičius per metus </t>
  </si>
  <si>
    <t xml:space="preserve">Žiūrovų (lankytojų) skaičius  </t>
  </si>
  <si>
    <t>10000</t>
  </si>
  <si>
    <t>Sudaryti sąlygas teatro ,,Menas“ veiklai</t>
  </si>
  <si>
    <t>190432352</t>
  </si>
  <si>
    <t>11000</t>
  </si>
  <si>
    <t>Sudaryti sąlygas Muzikinio teatro veiklai</t>
  </si>
  <si>
    <t>148428990</t>
  </si>
  <si>
    <t>Koncertų skaičius per metus</t>
  </si>
  <si>
    <t>Naujų parengtų programų skaičius per metus</t>
  </si>
  <si>
    <t>Sudaryti sąlygas koncertinės įstaigos „Panevėžio garsas“ veiklai</t>
  </si>
  <si>
    <t>190866014</t>
  </si>
  <si>
    <t>40</t>
  </si>
  <si>
    <t xml:space="preserve">Naujų parengtų programų skaičius </t>
  </si>
  <si>
    <t>Sudaryti sąlygas Dailės galerijos veiklai</t>
  </si>
  <si>
    <t>302477544</t>
  </si>
  <si>
    <t>Parodų skaičius per metus</t>
  </si>
  <si>
    <t xml:space="preserve">Parodų lankytojų skaičius  </t>
  </si>
  <si>
    <t>6000</t>
  </si>
  <si>
    <t>6500</t>
  </si>
  <si>
    <t>Naujų parengtų edukacinių programų skaičius</t>
  </si>
  <si>
    <t>Edukacinių programų dalyvių skaičius</t>
  </si>
  <si>
    <t>3000</t>
  </si>
  <si>
    <t>Sudaryti sąlygas kino centrui „Garsas“ nekomercinio kino sklaidai</t>
  </si>
  <si>
    <t>148504349</t>
  </si>
  <si>
    <t>Nekomercinio kino rodymas</t>
  </si>
  <si>
    <t>70 %</t>
  </si>
  <si>
    <t>70%</t>
  </si>
  <si>
    <t>Kino renginių skaičius</t>
  </si>
  <si>
    <t>Kino edukacinių programų dalyvių skaičius</t>
  </si>
  <si>
    <t>1000</t>
  </si>
  <si>
    <t>20000</t>
  </si>
  <si>
    <t>Skirti stipendijas menininkams</t>
  </si>
  <si>
    <t>Skirtų stipendijų skaičius</t>
  </si>
  <si>
    <t>Remti iniciatyvas, skatinančias profesionalių menininkų įtraukimą į vietos kultūrinius projektus</t>
  </si>
  <si>
    <t>Paremtų profesionalaus meno projektų skaičius</t>
  </si>
  <si>
    <t>Parengti kūrybinių industrijų galimybių plėtros studiją ir pagal ją įgyvendinti priemones</t>
  </si>
  <si>
    <t>Parengta studija</t>
  </si>
  <si>
    <t>Įgyvendintų priemonių skaičius</t>
  </si>
  <si>
    <t>Nuosekliai ir planingai remti tarptautinius profesionalaus meno festivalius vykstančius mieste</t>
  </si>
  <si>
    <t>Paremtų tarptautinių profesionalaus meno festivalių skaičius</t>
  </si>
  <si>
    <t>Užtikrinti, kad kultūra Panevėžyje būtų aukštos šiuolaikiškos kokybės ir išsiskirtų iš kitų miestų</t>
  </si>
  <si>
    <t>Sudaryti sąlygas Savivaldybės viešosios bibliotekos veiklai</t>
  </si>
  <si>
    <t>190431250</t>
  </si>
  <si>
    <t xml:space="preserve">Viešosios bibliotekos skaitytojų skaičius </t>
  </si>
  <si>
    <t>12500</t>
  </si>
  <si>
    <t>Įsigytų naujų knygų skaičius</t>
  </si>
  <si>
    <t>Aptarnaujamų prieigų skaičius</t>
  </si>
  <si>
    <t>49</t>
  </si>
  <si>
    <t>Interneto lankytojų skaičius</t>
  </si>
  <si>
    <t>Užtikrinti Panevėžio paveldo skaitmeninimą ir skelbimą</t>
  </si>
  <si>
    <t>Suskaitmenintų dokumentų skaičius</t>
  </si>
  <si>
    <t>Paskelbtų suskaitmenintų dokumentų skaičius</t>
  </si>
  <si>
    <t>60</t>
  </si>
  <si>
    <t>Modernizuoti kultūros įstaigų fizinę ir informacinę infrastruktūrą</t>
  </si>
  <si>
    <t>Parengtas kultūros įstaigų modernizavimo planas</t>
  </si>
  <si>
    <t>Sutvarkytų įstaigos skaičius</t>
  </si>
  <si>
    <t>Aktyvinti skaitmeninimo procesus</t>
  </si>
  <si>
    <t>Skaitmenizuotų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</si>
  <si>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</si>
  <si>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</si>
  <si>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</si>
  <si>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</si>
  <si>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Puoselėti kultūros paveldą</t>
  </si>
  <si>
    <t>Užtikrinti Kraštotyros muziejaus veiklą</t>
  </si>
  <si>
    <t xml:space="preserve">190431446 </t>
  </si>
  <si>
    <t>Kraštotyros muziejaus lankytojų skaičius</t>
  </si>
  <si>
    <t>Naujų edukacinių programų skaičius</t>
  </si>
  <si>
    <t>Edukacinių programų lankytojų skaičius per metus</t>
  </si>
  <si>
    <t>7000</t>
  </si>
  <si>
    <t>Remti naujų kultūros paveldo ekspozicijų įrengimo projektus</t>
  </si>
  <si>
    <t>Naujų kultūros paveldo ekspozicijų skaičius</t>
  </si>
  <si>
    <t>Formuoti Aukštaitijos dailės kolekciją</t>
  </si>
  <si>
    <t>Įsigyta dailės kūrinių</t>
  </si>
  <si>
    <t>Įsigyti naujų eksponatų ir papildyti jais Kraštotyros muziejaus ekspozicijas</t>
  </si>
  <si>
    <t>Įsigytų eksponatų skaičius</t>
  </si>
  <si>
    <t>2013 m. skoloms apmokėti</t>
  </si>
  <si>
    <t>KŪNO KULTŪROS IR SPORTO PROGRAMA (12)</t>
  </si>
  <si>
    <t xml:space="preserve">Sudaryti sąlygas kūno kultūros ir sporto veiklų plėtojimui                   </t>
  </si>
  <si>
    <t>Plėtoti ir propaguoti kūno kultūrą ir sportą.</t>
  </si>
  <si>
    <t>Remti  biudžetinių ir nebiudžetinių sporto organizacijų programas</t>
  </si>
  <si>
    <t>300036519</t>
  </si>
  <si>
    <t>Panevėžio kūno kultūros ir sporto centre, Futbolo akademijoje ir „Žemynos“ pagrindinėje mokykloje (plaukimas) sportuojančių moksleivių skaičius</t>
  </si>
  <si>
    <t xml:space="preserve">Nevyriausybinėse sporto organizacijose sportuojančių skaičius </t>
  </si>
  <si>
    <t>Miesto sporto bazėse vykusių įvairių sporto šakų varžybų skaičius</t>
  </si>
  <si>
    <t xml:space="preserve">Finansuotų nevyriausybinių sporto organizacijų programų skaičius </t>
  </si>
  <si>
    <t>Rengti aukšto meistriškumo sportininkus iš dalies finansuojant jų rengimo programas</t>
  </si>
  <si>
    <t xml:space="preserve">Olimpinei ir nacionalinei rinktinei parengtų sportininkų skaičius </t>
  </si>
  <si>
    <t xml:space="preserve">Pasaulio ir Europos pirmenybėse dalyvavusių miesto sportininkų,  skaičius </t>
  </si>
  <si>
    <t xml:space="preserve">Komandų, užimančių prizines vietas, šalies pirmenybėse, skaičius </t>
  </si>
  <si>
    <t>3;
10</t>
  </si>
  <si>
    <t>4;
11</t>
  </si>
  <si>
    <t xml:space="preserve">Remiamų žaidimų sporto komandų skaičius </t>
  </si>
  <si>
    <t>Remti neįgaliųjų sporto  klubų programas</t>
  </si>
  <si>
    <t>Paremtų neįgaliųjų sporto klubų projektų skaičius</t>
  </si>
  <si>
    <t>Remti Sporto centro ir sporto klubų rengiamų tradicinių ir naujų kūno kultūros ir sporto renginių programas</t>
  </si>
  <si>
    <t>Finansuojamų renginių programų skaičius</t>
  </si>
  <si>
    <t>Plėtoti judėjimo "Sportas visiems"  veiklą</t>
  </si>
  <si>
    <t>Praęsti daugiabučių namų kiemuose ir mokyklų teritorijose esančių sporto aikštelių sutvarkymo programos įgyvendinimą</t>
  </si>
  <si>
    <t>Sutvarkytų daugiabučių namų kiemuose ir mokyklų teritorijose esančių sporto aikštelių skaičius</t>
  </si>
  <si>
    <t>Įrengtų vaikų žaidimų ir lauko treniruoklių aikštelių skaičius</t>
  </si>
  <si>
    <t>Organizuoti masinius kūno kultūros ir sporto renginius miesto gyventojams</t>
  </si>
  <si>
    <t>Organizuotų masinių sporto renginių miesto gyventojams skaičius</t>
  </si>
  <si>
    <t>Remti didelio meistriškumo sportinę veiklą</t>
  </si>
  <si>
    <t>Remti olimpinio rezervo sportininkų rengimą</t>
  </si>
  <si>
    <t>Pasaulio ir Europos čempionatuose dalyvavusių sportininkų skaičius</t>
  </si>
  <si>
    <t>Remti žaidimų sporto šakų komandas, reprezentuojančias miestą</t>
  </si>
  <si>
    <t>Paramą gavusių profesionalių komandų skaičius</t>
  </si>
  <si>
    <t>Įvykusių „Cido“ arenoje tarptautinių krepšinio varžybų skaičius</t>
  </si>
  <si>
    <t>Atnaujinti ir modernizuoti sporto bazes</t>
  </si>
  <si>
    <t>Tęsti kūno kultūros ir sporto centro „Aukštaitijos“ sporto komplekso atnaujinimą</t>
  </si>
  <si>
    <t>Atnaujintas kūno kultūros ir sporto centro „Aukštaitijos“ sporto komplekso stadionas</t>
  </si>
  <si>
    <t>Tęsti Futbolo akademijos stadiono atnaujinimą</t>
  </si>
  <si>
    <t>Atnaujintas Futbolo akademijos stadionas</t>
  </si>
  <si>
    <t>ŠVIETIMO IR UGDYMO PROGRAMA (13)</t>
  </si>
  <si>
    <t>Švietimo, mokslo ir studijų kolybės bei prieinamumo gerinimas</t>
  </si>
  <si>
    <t>Sudaryti sąlygas bendrųjų vaikų gebėjimų ir vertybinių nuostatų ugdymui ikimokyklinio  ugdymo mokyklose</t>
  </si>
  <si>
    <t xml:space="preserve">Ikimokyklinių ugdymo mokyklų aplinkos išlaikymas </t>
  </si>
  <si>
    <t xml:space="preserve"> Ikimokyklinių ugdymo mokyklų skaičius</t>
  </si>
  <si>
    <t>Ikimokyklines ugdymo mokyklas lankančių vaikų skaičius</t>
  </si>
  <si>
    <t>Ikimokyklinio ir priešmokyklinio ugdymo programų įgyvendinimo užtikrinimas</t>
  </si>
  <si>
    <t>Priešmokyklinio ugdymo grupes lankančių vaikų skaičius</t>
  </si>
  <si>
    <t>Pedagogų skaičius</t>
  </si>
  <si>
    <t>Sudaryti sąlygas mokinių mokymuisi bendrojo ugdymo mokyklose</t>
  </si>
  <si>
    <t xml:space="preserve">Bendrojo ugdymo mokyklų išlaikymas </t>
  </si>
  <si>
    <t>bendrojo ugdymo mokyklų skaičius</t>
  </si>
  <si>
    <t xml:space="preserve">Pradinio, pagrindinio, vidurinio ugdymo  programų įgyvendinimas </t>
  </si>
  <si>
    <t>Mokinių skaičius</t>
  </si>
  <si>
    <t>12586</t>
  </si>
  <si>
    <t>12000</t>
  </si>
  <si>
    <t>11600</t>
  </si>
  <si>
    <t>Mokyklinės dokumentacijos įsigijimas iš ŠMM</t>
  </si>
  <si>
    <t>Egzempliorių skaičius</t>
  </si>
  <si>
    <t>7500</t>
  </si>
  <si>
    <t>7300</t>
  </si>
  <si>
    <t>Sudaryti sąlygas mokinių saviraiškai neformaliojo vaikų švietimo mokyklose ir formalujį švietimą papildančio ugdymo mokyklose</t>
  </si>
  <si>
    <t>Neformaliojo vaikų švietimo mokyklų aplinkos išlaikymas</t>
  </si>
  <si>
    <t>Mokyklų  skaičius</t>
  </si>
  <si>
    <t>Neformaliojo vaikų švietimo programų įgyvendinimas</t>
  </si>
  <si>
    <t>Darbuotojų (pedagogų) skaičius</t>
  </si>
  <si>
    <t>115</t>
  </si>
  <si>
    <t>Sudaryti sąlygas mokiniui,mokytojui,mokyklai gauti pedagoginę,psichologinę,metodinę pagalbą</t>
  </si>
  <si>
    <t>Pedagoginės-psichologinės tarnybos išlaikymas</t>
  </si>
  <si>
    <t>Darbuotojų skaičius</t>
  </si>
  <si>
    <t>14,5</t>
  </si>
  <si>
    <t>Pedagogų švietimo centro išlaikymas</t>
  </si>
  <si>
    <t>6,75</t>
  </si>
  <si>
    <t>Tenkinti mokinių užimtumo poreikius, specifinių gebėjimų vystymą</t>
  </si>
  <si>
    <t>Sudaryti sąlygas vaikų ir jaunimo meniniam ugdymui</t>
  </si>
  <si>
    <t xml:space="preserve">Vaikų ir jaunimo meno projektų ir  tautinio  meno kolektyvų veiklos projektų konkurso organizavimas </t>
  </si>
  <si>
    <t>Iš dalies finansuotų tinkamai parengtų projektų skaičius (proc.)</t>
  </si>
  <si>
    <t>Meno srityje gabių vaikų ir jaunuolių skatinimas premijomis</t>
  </si>
  <si>
    <t>Premijų skaičius</t>
  </si>
  <si>
    <t>Kolektyvų dalyvavimo regiono ir respublikinėse meno šventėse finansavimas</t>
  </si>
  <si>
    <t>Kolektyvų veikloje dalyvaujančių vaikų ir jaunuolių skaičius</t>
  </si>
  <si>
    <t xml:space="preserve">                  800     -     -</t>
  </si>
  <si>
    <t>-</t>
  </si>
  <si>
    <t>Organizuoti švietimo,kultūros ir kitų renginius</t>
  </si>
  <si>
    <t>Dalyvavimas vaikų socializacijos programose</t>
  </si>
  <si>
    <t>Mokinių parlamento veikla</t>
  </si>
  <si>
    <t>Gabių(olimpiadų,konkursų) mokinių skatinimas</t>
  </si>
  <si>
    <t>Tarptautinės Mokytojo dienos minėjimas</t>
  </si>
  <si>
    <t>Renginių  skaičius</t>
  </si>
  <si>
    <t xml:space="preserve"> Mokslo ir studijų rėmimas</t>
  </si>
  <si>
    <t>Iš dalies finansuotų tinkamai parengtų mokslo projektų skaičius (proc.)</t>
  </si>
  <si>
    <t xml:space="preserve">Mokslų akademijos dienos organizavimas </t>
  </si>
  <si>
    <t>Renginių skaičius</t>
  </si>
  <si>
    <t>Konkursų, olimpiadų organizavimas</t>
  </si>
  <si>
    <t>Transporto išlaidos mokinių nuvežimui</t>
  </si>
  <si>
    <t>Išvykų skaičius</t>
  </si>
  <si>
    <t>P.Butėno premijos teikimas</t>
  </si>
  <si>
    <t>Premijuotų darbų skaičius</t>
  </si>
  <si>
    <t>Sumokėti Panevėžio rajono savivaldybei už vaikus, lankančius rajono ikimokyklinio ugdymo įstaigas</t>
  </si>
  <si>
    <t>Vaikų skaičius</t>
  </si>
  <si>
    <t xml:space="preserve">PATVIRTINTA  
Panevėžio miesto savivaldybės tarybos
2014 m .vasario  d. sprendimu Nr. </t>
  </si>
  <si>
    <t>VISUOMENĖS INICIATYVŲ SKATINIMO IR SAUGUMO UŽTIKRINIMO PROGRAMA (14)</t>
  </si>
  <si>
    <t>Skatinti ir remti bendruomenės iniciatyvas, įgyvendinti jaunimo politiką savivaldos lygmenyje bei užtikrinti Panevėžio miesto neigiamų socialinių veiksnių prevencijos priemonių  įgyvendinimą</t>
  </si>
  <si>
    <t>Įgyvendinti jaunimo politiką Panevėžio mieste</t>
  </si>
  <si>
    <t xml:space="preserve">Įtraukti jaunus žmones į sprendimų priėmimo procesą, organizuojant Jaunimo reikalų tarybos darbą                                                        </t>
  </si>
  <si>
    <t xml:space="preserve">288724610
</t>
  </si>
  <si>
    <t xml:space="preserve">jaunų žmonių dalyvavimas Jaunimo reikalų tarybos darbe                                                                                                                    </t>
  </si>
  <si>
    <t>Organizuoti ir administruoti Jaunimo reikalų tarybos darbą</t>
  </si>
  <si>
    <t>jaunų žmonių dalyvavusių sprendimus priimančių institucijų renginiuose skaičius</t>
  </si>
  <si>
    <t>Kelti Jaunimo reikalų tarybos narių kompetenciją</t>
  </si>
  <si>
    <t>jaunimo reikalų tarybos narių mokymų organizavimas</t>
  </si>
  <si>
    <t>kokybinis jaunų žmonių interesų atstovavimo įvertinimas (apklausa).</t>
  </si>
  <si>
    <t>Stiprinti jaunimo organizacijų potencialą</t>
  </si>
  <si>
    <t xml:space="preserve">Finansuoti jaunimo organizacijų projektus                                 </t>
  </si>
  <si>
    <t xml:space="preserve">finansuotų jaunimo organizacijų projektų skaičius                              </t>
  </si>
  <si>
    <t>jaunų žmonių, dalyvavusių verslumo projektuose skaičius</t>
  </si>
  <si>
    <t>Konsultuoti jaunimo organizacijas</t>
  </si>
  <si>
    <t>suteiktų konsultacijų skaičius</t>
  </si>
  <si>
    <t xml:space="preserve">Įgyvendinti jaunimo organizacijų potencialo stiprinimo priemones, finansuojant Panevėžio jaunimo centro „Apskritasis stalas“ veiklos programą                               </t>
  </si>
  <si>
    <t>jaunimo organizacijoms organizuotų  mokymų skaičius;   
 organizacijų dalyvavusių Panevėžio jaunimo centro „Apskritasis stalas“ veikloje skaičius</t>
  </si>
  <si>
    <t xml:space="preserve">Organizuoti asistento dieną ir jaunų žmonių susitikimus su verslo atstovais
</t>
  </si>
  <si>
    <t>priėmusių asistentus institucijų skaičius</t>
  </si>
  <si>
    <t>susitikimų su verslo atstovais skaičius</t>
  </si>
  <si>
    <t>Skatinti miesto bendruomenės bendruomeniškumą ir savišvietą</t>
  </si>
  <si>
    <t xml:space="preserve">Finansuoti nevyriausybinių organizacijų projektus
</t>
  </si>
  <si>
    <t xml:space="preserve">finansuotų projektų skaičius
</t>
  </si>
  <si>
    <t>Organizuoti nevyriausybinių organizacijų atstovams mokymus ir konsultacijas</t>
  </si>
  <si>
    <t xml:space="preserve">nevyriausybinėms organizacijoms suteiktų konsultacijų skaičius
</t>
  </si>
  <si>
    <t>aktyvių nevyriausybinių organizacijų skaičius</t>
  </si>
  <si>
    <t>Įtraukti nevyriausybines ir bendruomenines organizacijas į miesto valdymą</t>
  </si>
  <si>
    <t xml:space="preserve"> Susitikimų, bendrų pasitarimų skaičius</t>
  </si>
  <si>
    <t>Įgyvendinti kultūros savanorių programą</t>
  </si>
  <si>
    <t>Žmonių, įtrauktų į savanorystės programą skaičius</t>
  </si>
  <si>
    <t>Finansuoti projektus neigiamų socialinių veiksnių prevencijai įgyvendinti</t>
  </si>
  <si>
    <t>finansuotų projektų skaičius</t>
  </si>
  <si>
    <t>Organizuoti socialinės rizikos vaikams atvirų durų dienas Vyriausiajame policijos komisariate, 1-ame, 2-ame policijos komisariatuose ir ekskursijas į įvairias teisėsaugos institucijas</t>
  </si>
  <si>
    <t xml:space="preserve">renginių skaičius                                                                       </t>
  </si>
  <si>
    <t>Koordinuoti socializacijos programos įgyvendinimą mieste</t>
  </si>
  <si>
    <t>komisijos posėdžių skaičius</t>
  </si>
  <si>
    <t>dalyvavusių organizacijų skaičius</t>
  </si>
  <si>
    <t>Palaikyti nuolatinį ryšį su ugdymo įstaigas kuruojančiais policijos pareigūnais</t>
  </si>
  <si>
    <t>susitikimų skaičius</t>
  </si>
  <si>
    <t>Organizuoti  įstaigų vadovų, mokytojų, socialinių pedagogų ir kitų darbuotojų kvalifikacijos  prevencine tema tobulinimą</t>
  </si>
  <si>
    <t>kėlusių kvalifikaciją įstaigų vadovų, mokytojų, socialinius pedagogus ir kitų darbuotojų skaičius</t>
  </si>
  <si>
    <t>Policijos ir visuomenės bendradarbiavimo stiprinimas bei visuomenės įtraukimas į viešosios tvarkos užtikrinimą</t>
  </si>
  <si>
    <t>Skatinti policijos rėmėjų veiklą</t>
  </si>
  <si>
    <t>naujai priimtų į policijos rėmėjus asmenų skaičius</t>
  </si>
  <si>
    <t>Organizuoti savivaldybės, nevyriausybinių organizacijų  ir policijos  atstovų diskusijas</t>
  </si>
  <si>
    <t>organizuotų diskusijų skaičius</t>
  </si>
  <si>
    <r>
      <t>Organizuoti ir įtraukti miesto ugdymo įstaigas į tradicinę žinių viktoriną  ,,Temidė” ir tarpžinybinio bendradarbiavimo akciją ,,Vaikų smurtui – ne”, „Gegužės mėnuo – be smurto prieš vaikus“,</t>
    </r>
    <r>
      <rPr>
        <sz val="10"/>
        <rFont val="Times New Roman"/>
        <family val="1"/>
        <charset val="186"/>
      </rPr>
      <t xml:space="preserve"> respublikinę AIDS dienos paminėjimo akciją.</t>
    </r>
  </si>
  <si>
    <t xml:space="preserve">Sekti ir analizuoti alkoholio, tabako, 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</si>
  <si>
    <t>PATVIRTINTA  
Panevėžio miesto savivaldybės tarybos
2014 m.            d. sprendimu Nr.</t>
  </si>
  <si>
    <t>SOCIALINĖS PARAMOS ĮGYVENDINIMO PROGRAMOS (15)</t>
  </si>
  <si>
    <t>Asignavimų poreikis biudžetiniams 2014 metams</t>
  </si>
  <si>
    <t>2015 metų išlaidų projektas</t>
  </si>
  <si>
    <t>2016 metų išlaidų projektas</t>
  </si>
  <si>
    <t>Įgyvendinti Lietuvos Respublikos įstatymų ir kitų norminių teisės aktų nustatytą socialinę politiką, teikiant piniginę socialinę paramą Panevėžio miesto gyventojams</t>
  </si>
  <si>
    <t>Skirti ir mokėti iš valstybės biudžeto specialiosios tikslinės dotacijos savivaldybių biudžetams lėšų vienkartines paramos mirties atveju pašalpas</t>
  </si>
  <si>
    <t>suteikta piniginė socialinė parama asmenims</t>
  </si>
  <si>
    <t>Skirti ir mokėti iš savivaldybės biudžeto lėšų socialines pašalpas nepasiturinčioms šeimoms ir vieniems gyvenantiems asmenims</t>
  </si>
  <si>
    <t>suteikta piniginė ir nepiniginė socialinė parama asmenims</t>
  </si>
  <si>
    <t>Skirti ir mokėti iš valstybės biudžeto lėšų šalpos pensijas, šalpos našlaičių pensijas, slaugos ir priežiūros (pagalbos) tikslines kompensacijas, šalpos kompensacijas, mokėti šalpos pensijas už invalidų slaugą namuose ir socialines pensijas</t>
  </si>
  <si>
    <t>23  6</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</si>
  <si>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</si>
  <si>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vienkartines išmokas ginkluoto pasipriešinimo (rezistencijos) dalyviams - kariams savanoriams ir jiems laidoti</t>
  </si>
  <si>
    <t>Skirti ir mokėti iš valstybės biudžeto lėšų valstybės finansinę paramą užsienyje mirusių (žuvusių) Lietuvos Respublikos piliečių palaikų parvežimui</t>
  </si>
  <si>
    <t>Skirti ir mokėti iš valstybės biudžeto lėšų išmokas už komunalines paslaugas neįgaliesiems, auginantiems vaikus</t>
  </si>
  <si>
    <t>Skirti ir mokėti iš savivaldybės biudžeto lėšų pagalbos pinigus šeimoms, globojančioms nesusietus giminystės ryšiais vaikus</t>
  </si>
  <si>
    <t>9280</t>
  </si>
  <si>
    <t>9330</t>
  </si>
  <si>
    <t>Skirti ir mokėti iš valstybės biudžeto lėšų transporto išlaidų kompensacijas neįgaliesiems, turintiems sutrikusią judėjimo funkciją.</t>
  </si>
  <si>
    <t>147</t>
  </si>
  <si>
    <t>157</t>
  </si>
  <si>
    <t>Skirti ir mokėti iš valstybės biudžeto lėšų vienkartines kompensacijas asmenims, sužalotiems atliekant būtinąją karinę tarnybą sovietinėje armijoje, ir šioje armijoje žuvusiųjų šeimoms.</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</si>
  <si>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</si>
  <si>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</si>
  <si>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x</t>
  </si>
  <si>
    <t>Užtikrinti vienkartinę socialinę paramą nepasiturinčioms šeimoms ir vieniems gyvenantiems asmenims.</t>
  </si>
  <si>
    <t>Skirti ir mokėti iš Savivaldybės biudžeto lėšų vienkartines pašalpas nepasiturinčioms šeimoms ir vieniems gyvenantiems asmenims bei pašalpas stichinių    nelaimių atveju</t>
  </si>
  <si>
    <t>250</t>
  </si>
  <si>
    <t>Iš dalies kompensuoti iš Savivaldybės biudžeto lėšų pirties paslaugų išlaidas nepasiturintiems gyventojams, kurie neturi sąlygų išsimaudyti namuose.</t>
  </si>
  <si>
    <t>260</t>
  </si>
  <si>
    <t>Užtikrinti socialinę paramą, nustatytą  Lietuvos Respublikos socialinės paramos mokiniams įstatyme.</t>
  </si>
  <si>
    <t>Skirti ir mokėti iš valstybės biudžeto specialiosios tikslinės dotacijos savivaldybių biudžetams lėšų už  mokinių nemokamą maitinimą.</t>
  </si>
  <si>
    <t>2821</t>
  </si>
  <si>
    <t>2322</t>
  </si>
  <si>
    <t>Skirti ir mokėti iš valstybės biudžeto specialiosios tikslinės dotacijos savivaldybių biudžetams lėšų paramą mokinio reikmenims.</t>
  </si>
  <si>
    <t>2760</t>
  </si>
  <si>
    <t>2540</t>
  </si>
  <si>
    <t>Organizuoti bei teikti kokybiškas socialines paslaugas įvairioms miesto gyventojų socialinėms grupėms</t>
  </si>
  <si>
    <t>Užtikrinti vaikų, jaunuolių ir suaugusiųjų, turinčių proto ir kompleksinę negalią, globą.</t>
  </si>
  <si>
    <t>Teikti  dienos socialinės globos paslaugas sutrikusio intelekto vaikams Panevėžio specialiojo ugdymo centre</t>
  </si>
  <si>
    <t>148209637</t>
  </si>
  <si>
    <t>suteiktos socialinės paslaugos asmenims</t>
  </si>
  <si>
    <t>K</t>
  </si>
  <si>
    <t>SB (VD)</t>
  </si>
  <si>
    <t>Teikti  dienos socialinės globos paslaugas sutrikusio intelekto jaunuoliams Panevėžio jaunuolių dienos centre</t>
  </si>
  <si>
    <t>248209780</t>
  </si>
  <si>
    <t>Užtikrinti vaikų, senyvo amžiaus asmenų ir asmenų, turinčių negalią, socialinę priežiūrą ir globą socialinių paslaugų įstaigose bei asmens namuose.</t>
  </si>
  <si>
    <t>300601541</t>
  </si>
  <si>
    <t>Teikti maitinimo organizavimo socialines paslaugas suaugusiems asmenims su negalia ir jų šeimoms, senyvo amžiaus asmenims ir jų šeimoms, socialinės rizikos suaugusiems asmenims ir jų šeimoms</t>
  </si>
  <si>
    <t>Įgyvendinti Lietuvos Respublikos įstatymų ir kitų norminių teisės aktų nustatytą socialinę politiką, užtikrinant neįgaliųjų lygias teises ir galimybes visuomenėje.</t>
  </si>
  <si>
    <t>Užtikrinti neįgaliųjų integraciją, nustatytą Lietuvos Respublikos neįgaliųjų integracijos įstatyme, iš dalies finansuojant Gyvenamosios aplinkos neįgaliesiems ir Neįgaliųjų integracijos programas.</t>
  </si>
  <si>
    <t>Vykdyti Gyvenamosios aplinkos neįgaliesiems programą.</t>
  </si>
  <si>
    <t xml:space="preserve"> 6 </t>
  </si>
  <si>
    <t>pritaikyta gyvenamoji aplinka neįgaliesiems</t>
  </si>
  <si>
    <t>Vykdyti Neįgaliųjų integracijos programą.</t>
  </si>
  <si>
    <t>finansuotos neįgaliųjų integracijos programos</t>
  </si>
  <si>
    <r>
      <t>Mokinio krepšelio lėšos</t>
    </r>
    <r>
      <rPr>
        <b/>
        <sz val="9"/>
        <rFont val="Times New Roman"/>
        <family val="1"/>
        <charset val="186"/>
      </rPr>
      <t xml:space="preserve"> K</t>
    </r>
  </si>
  <si>
    <r>
      <t xml:space="preserve">Valstybės dotacija regioninėms savivaldybėms </t>
    </r>
    <r>
      <rPr>
        <b/>
        <sz val="9"/>
        <rFont val="Times New Roman"/>
        <family val="1"/>
      </rPr>
      <t>SB(VD)</t>
    </r>
  </si>
  <si>
    <r>
      <t xml:space="preserve">Valstybės  biudžeto lėšos </t>
    </r>
    <r>
      <rPr>
        <b/>
        <sz val="9"/>
        <rFont val="Times New Roman"/>
        <family val="1"/>
      </rPr>
      <t>VB</t>
    </r>
  </si>
  <si>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</si>
  <si>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specialiosios tikslinės dotacijos savivaldybių biudžetams lėšų kompensacijas būsto šildymo išlaidoms bei išlaidoms šaltam ir karštam  vandeniui bei kompensacijas už išlaidas būstui nepriklausomybės gynėjams, nukentėjusiems nuo 1991 m. sausio 11-13 d. ir po to vykdytos SSRS agresijos, bei jų šeimos nariams</t>
  </si>
  <si>
    <t>Teikti  senyvo amžiaus asmenims ir asmenims, turintiems negalią, socialinės priežiūros - pagalbos į namus paslaugas, teikti laikino apnakvindinimo ir trumpalaikės socialinės globos paslaugas socialinės rizikos asmenims, socialinės rizikos šeimų ir likusiems be tėvų globos vaikams Panevėžio socialinių paslaugų centre.</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</si>
  <si>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</si>
  <si>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VISUOMENĖS SVEIKATOS RĖMIMO SPECIALIOJI PROGRAMA (16)</t>
  </si>
  <si>
    <t>Gerinti gyventojų sveikatos priežiūros paslaugų kokybę, rengti, organizuoti ir įgyvendinti gyventojų sveikatos gerinimo programas, vykdyti gyventojų sveikatos būklės stebėseną</t>
  </si>
  <si>
    <t>Stiprinti žalos aplinkai prevenciją, gerinti visuomenės sveikatą</t>
  </si>
  <si>
    <t>Vykdyti mokinių visuomenės sveikatos priežiūrą, gyventojų sveikatos stebėseną ir gyventojų sveikatą stiprinančias priemones</t>
  </si>
  <si>
    <t>24; 30</t>
  </si>
  <si>
    <t xml:space="preserve">
VB</t>
  </si>
  <si>
    <t xml:space="preserve">Per metus surengtų paskaitų, mokymų skaičius </t>
  </si>
  <si>
    <t xml:space="preserve">Dalyvavusių asmenų skaičius </t>
  </si>
  <si>
    <t>Vykdoma gyventojų sveikatos rodiklių stebėsena</t>
  </si>
  <si>
    <t>Vykdoma moksleivių visuomenės sveikatos priežiūra</t>
  </si>
  <si>
    <t>Atnaujinti sveikatos priežiūros įstaigų medicininę įrangą</t>
  </si>
  <si>
    <t>Atnaujinta įranga</t>
  </si>
  <si>
    <t>Vykdyti miesto maudyklų vandens kokybes ir miesto tyliųjų zonų triukšmo stebėseną</t>
  </si>
  <si>
    <t>Maudymosi sezono metu stebimų maudyklų skaičius</t>
  </si>
  <si>
    <t xml:space="preserve">Sebimų miesto tyliųjų zonų skaičius </t>
  </si>
  <si>
    <t>Vadovaujantis  Visuomenės sveikatos rėmimo specialiosios programos nuostatomis organizuoti ir įgyvendinti gyventojų sveikatos gerinimo programas</t>
  </si>
  <si>
    <t xml:space="preserve">Finansuotų ir įgyvendintų sveikatą gerinančių projektų skaičius  </t>
  </si>
  <si>
    <t xml:space="preserve">Numatomas dalyvauti gyventojų skaičius </t>
  </si>
  <si>
    <t>Įkurti psichikos dienos stacionarą (centrą) Panevėžio miesto poliklinikoje</t>
  </si>
  <si>
    <t>Įkurtas psichikos dienos stacionarą (centrą) Panevėžio miesto poliklinikoje</t>
  </si>
  <si>
    <t>Tobulinti sveikatos sistemos infrastruktūrą</t>
  </si>
  <si>
    <t>Įsteigti ir išlaikyti "Žemo slenksčio" kabinetą</t>
  </si>
  <si>
    <t>24; 31</t>
  </si>
  <si>
    <t>PSDF</t>
  </si>
  <si>
    <t>Įsteigtų ir išlaikytų "Žemo slenksčio" kabinetų skaičius</t>
  </si>
  <si>
    <r>
      <t xml:space="preserve">Kiti finansavimo šaltiniai </t>
    </r>
    <r>
      <rPr>
        <b/>
        <sz val="9"/>
        <rFont val="Times New Roman"/>
        <family val="1"/>
      </rPr>
      <t>Kt (PSDF)</t>
    </r>
  </si>
  <si>
    <t xml:space="preserve">Rekonstruota Projektuotojų g. dalis(nuo Molainių g. iki Kniaudiškių g., įskaitant ir Molainių g. – Projektuotojų g. sankryžą);
Rekonstruota Stetiškių g. dalis (nuo Aitvarų g. iki Stetiškių g. 42); Rekonstruota Pušaloto g. dalis (nuo žiedinės sankryžos (ją įskaitant) iki geležinkelio pervažos) </t>
  </si>
  <si>
    <t>Programos tikslo kodas</t>
  </si>
  <si>
    <t>Uždavinio kodas</t>
  </si>
  <si>
    <t>Priemonės kodas</t>
  </si>
  <si>
    <t>Pavadinimas</t>
  </si>
  <si>
    <t>Asignavimų valdytojo kodas</t>
  </si>
  <si>
    <t>Priemonės vykdytojo kodas</t>
  </si>
  <si>
    <t>Finansavimo šaltinis</t>
  </si>
  <si>
    <t>Iš viso</t>
  </si>
  <si>
    <t>Išlaidoms</t>
  </si>
  <si>
    <t>Turtui įsigyti ir finansiniams įsipareigojimams vykdyti</t>
  </si>
  <si>
    <t>planas</t>
  </si>
  <si>
    <t>Iš jų darbo užmokesčiui</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</si>
  <si>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</si>
  <si>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</si>
  <si>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</si>
  <si>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</si>
  <si>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</si>
  <si>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</si>
  <si>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</si>
  <si>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</si>
  <si>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</si>
  <si>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</si>
  <si>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</si>
  <si>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</si>
  <si>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</si>
  <si>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</si>
  <si>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</si>
  <si>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Architektūros ir urbanistikos skyrius</t>
  </si>
  <si>
    <t>Centralizuotas vidaus audito skyrius</t>
  </si>
  <si>
    <t>Civilinės saugos skyrius</t>
  </si>
  <si>
    <t>Ekonomikos ir turto valdymo skyrius</t>
  </si>
  <si>
    <t>Finansų ir biudžeto skyrius</t>
  </si>
  <si>
    <t>Buhalterinės apskaitos skyrius</t>
  </si>
  <si>
    <t>Informacinės visuomenės plėtros skyrius</t>
  </si>
  <si>
    <t>Investicijų skyrius</t>
  </si>
  <si>
    <t>Miesto ūkio skyrius</t>
  </si>
  <si>
    <t>Personalo skyrius</t>
  </si>
  <si>
    <t>Ryšių su visuomene skyrius</t>
  </si>
  <si>
    <t>Statybos ir statinių priežiūros skyrius</t>
  </si>
  <si>
    <t>Teisės skyrius</t>
  </si>
  <si>
    <t>Ūkio ir eksploatavimo skyrius</t>
  </si>
  <si>
    <t>Viešosios tvarkos ir kontrolės skyrius</t>
  </si>
  <si>
    <t>Viešųjų pirkimų skyrius</t>
  </si>
  <si>
    <t>Civilinės metrikacijos skyrius</t>
  </si>
  <si>
    <t>Ekologijos skyrius</t>
  </si>
  <si>
    <t>Kanceliarija</t>
  </si>
  <si>
    <t>Kultūros ir meno skyrius</t>
  </si>
  <si>
    <t>Kultūros paveldo skyrius</t>
  </si>
  <si>
    <t>Socialinės paramos skyrius</t>
  </si>
  <si>
    <t>Sveikatos skyrius</t>
  </si>
  <si>
    <t>Švietimo skyrius</t>
  </si>
  <si>
    <t>Užsienio ryšių skyrius</t>
  </si>
  <si>
    <t>Vaiko teisių apsaugos skyrius</t>
  </si>
  <si>
    <t>Vyriausiasis karo prievolės specialistas</t>
  </si>
  <si>
    <t>Vyriausiasis jaunimo reikalų specialistas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</si>
  <si>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</si>
  <si>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</si>
  <si>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</si>
  <si>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</si>
  <si>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</si>
  <si>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</si>
  <si>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Organizuoti Savivaldybės administracijos darbą</t>
  </si>
  <si>
    <t>SB</t>
  </si>
  <si>
    <t>0</t>
  </si>
  <si>
    <t>05</t>
  </si>
  <si>
    <t>06</t>
  </si>
  <si>
    <t>07</t>
  </si>
  <si>
    <t>08</t>
  </si>
  <si>
    <t>09</t>
  </si>
  <si>
    <t>10</t>
  </si>
  <si>
    <t>11</t>
  </si>
  <si>
    <t>12</t>
  </si>
  <si>
    <t>13</t>
  </si>
  <si>
    <t xml:space="preserve"> Tvarkyti Gyventojų registrą ir teikti duomenis Valstybės registrui</t>
  </si>
  <si>
    <t>Registruoti civilinės būklės aktus</t>
  </si>
  <si>
    <t>Kontroliuoti valstybinės kalbos vartojimą ir taisyklingumą</t>
  </si>
  <si>
    <t xml:space="preserve"> Vykdyti žemės ūkio funkcijas</t>
  </si>
  <si>
    <t>Tvarkyti archyvinius dokumentus</t>
  </si>
  <si>
    <t>Teikti pirminę teisinę pagalbą</t>
  </si>
  <si>
    <t xml:space="preserve"> Organizuoti Gyventojų gyvenamosios vietos deklaravimą</t>
  </si>
  <si>
    <t>Teikti duomenis Valstybės suteiktos pagalbos registrui</t>
  </si>
  <si>
    <t>SAVIVALDYBĖS VALDYMO PROGRAMA (01)</t>
  </si>
  <si>
    <t>Dalyvauti vietos ir tarptautinių organizacijų veikloje</t>
  </si>
  <si>
    <t>2</t>
  </si>
  <si>
    <t>Sudaryti  sąlygas iš anksto negalimoms suplanuoti priemonėms vykdyti ir Savivaldybės įsipareigojimams vykdyti</t>
  </si>
  <si>
    <t>Tinkamai įgyvendinti Savivaldybei perduotas valstybės funkcijas.</t>
  </si>
  <si>
    <t>17</t>
  </si>
  <si>
    <t>3</t>
  </si>
  <si>
    <t>19</t>
  </si>
  <si>
    <t>6</t>
  </si>
  <si>
    <t>288724610</t>
  </si>
  <si>
    <t>ES</t>
  </si>
  <si>
    <t>Užtikrinti Savivaldybės viešojo administravimo ir viešųjų paslaugų teikimo  skaidrumą, atvirumą, teisinių ir antikorupcinių principų laikymąsi, ilgalaikėmis priemonėmis ir procedūromis užkirsti kelią korupcijai.</t>
  </si>
  <si>
    <t>Išleidžiami straipsniai spaudos leidiniuose</t>
  </si>
  <si>
    <t>Savivaldybės darbuotojams suorganizuojami seminarai antikorupcine tema</t>
  </si>
  <si>
    <t>Organizuojamas konkursas antikorupcine tema švietimo sistemoje</t>
  </si>
  <si>
    <t>Siekti darnios miesto plėtros, tinkamai prižiūrėti Savivaldybės turtą ir užtikrinti einamųjų išlaidų finansavimą</t>
  </si>
  <si>
    <t>Iš dalies finansuoti ES fondų  lėšomis finansuojamus projektus, tinkamai valdyti ir administruoti ilgalaikius skolinius įsipareigojimus. Užtikrinti einamųjų išlaidų finansavimą</t>
  </si>
  <si>
    <t>0;2</t>
  </si>
  <si>
    <t>0;5</t>
  </si>
  <si>
    <t>Finansinių įsipareigojimų vykdymas (proc.paskolų ir palūkanų mokėjimas pagal grafiką bei skolų mokėjimas pagal pasirašytas skolų grąžinimo sutartis ir kitų finansinių įsipareigojimų vykdymas)</t>
  </si>
  <si>
    <t>1500</t>
  </si>
  <si>
    <t>Civilinės būklės aktų įrašymo sudarymo, keitimo, papildymo, atkūrimo anuliavimas bei pakartotinių dokumentų išdavimas per metus (vnt.)</t>
  </si>
  <si>
    <t>5000</t>
  </si>
  <si>
    <t>Tobulinti "Vieno langelio" sistemą</t>
  </si>
  <si>
    <t>+</t>
  </si>
  <si>
    <t>Efektyviai organizuoti Savivaldybės darbą, tinkamai įgyvendinant jos funkcijas</t>
  </si>
  <si>
    <t>Užtikrinti Savivaldybės kontrolės ir audito tarnybos darbą</t>
  </si>
  <si>
    <t>savivaldybės Tarybos narių skaičius</t>
  </si>
  <si>
    <t>Per metus suteikta pirminė teisinė pagalba (asmenų skaičius)</t>
  </si>
  <si>
    <t>Dalyvauti  Baltijos miestų sąjungos (BMS) ir  Lietuvos savivaldybių asociacijos (LSA) veikloje</t>
  </si>
  <si>
    <t>Organizacijų, kurių narė yra Savivaldybė skaičius (vnt.)</t>
  </si>
  <si>
    <t>Sudaryti savivaldybės administracijos direktoriaus rezervą</t>
  </si>
  <si>
    <t>Organizuoti savivaldybės Tarybos, Tarybos sekretoriato darbą</t>
  </si>
  <si>
    <t>Administruoti socialines išmokas ir kompensacijas</t>
  </si>
  <si>
    <t>23</t>
  </si>
  <si>
    <t>SB(VB)</t>
  </si>
  <si>
    <t>Parengta paraiška</t>
  </si>
  <si>
    <t>Tobulinti Savivaldybės veiklą, pagerinti valdymo kokybę ir efektyvumą</t>
  </si>
  <si>
    <t xml:space="preserve"> Organizuoti civilinę saugą ir mobilizaciją</t>
  </si>
  <si>
    <t xml:space="preserve"> Administruoti viešuosius darbus</t>
  </si>
  <si>
    <t>Pagaminta ir išplatinta įvairių informacinių priemonių korupcijos prevencijos tematika</t>
  </si>
  <si>
    <t>Įgyvendinti Panevėžio miesto savivaldybės korupcijos prevencijos programos priemonių planą</t>
  </si>
  <si>
    <t>Apmokyti Savivaldybės administracijos darbuotojai (skaičius)</t>
  </si>
  <si>
    <t>Apmokyti Savivaldybės įstaigų vadovai (skaičius)</t>
  </si>
  <si>
    <t>Atstovauti vaiko interesams (atvejų skaičius)</t>
  </si>
  <si>
    <t>Grąžinti ilgalaikes paskolas ir vykdyti finansinius įsipareigojimus</t>
  </si>
  <si>
    <t>Numatyti Savivaldybės biudžete lėšų, reikalingų palūkanoms ir kitoms su paskolomis susijusiomis išlaidoms padengti</t>
  </si>
  <si>
    <t>Gyventojų aptarnavimo kokybės vertinimas Savivaldybėje, proc. (internetinė apklausa)</t>
  </si>
  <si>
    <t>2014 metai</t>
  </si>
  <si>
    <t>Įgyvendinti projektą "Panevėžio miesto Savivaldybės administracijos dirbančiųjų kvalifikacijos tobulinimas"</t>
  </si>
  <si>
    <t>Vykdyti vaikų  teisių apsaugą
Vykdyti jaunimo teisių apsaugą</t>
  </si>
  <si>
    <t xml:space="preserve">27;
25
</t>
  </si>
  <si>
    <t>Valstybės tarnautojų pareigybių skaičius</t>
  </si>
  <si>
    <t>Darbuotojų, dirbančių pagal darbo sutartis, pareigybių skaičius</t>
  </si>
  <si>
    <t>Tarybos sekretoriato pareigybių skaičius</t>
  </si>
  <si>
    <t>Kontrolės ir audito tarnybos pareigybių skaičius</t>
  </si>
  <si>
    <t>2015 metų išlaidų projektas, tūkst.Lt</t>
  </si>
  <si>
    <t>2015 metai</t>
  </si>
  <si>
    <t>Programų skaičius</t>
  </si>
  <si>
    <t>Savivaldybei priskirtai valstybinei žemei ir kitam valstybiniam turtui valdyti, naudoti ir disponuoti  juo patikėjimo teise</t>
  </si>
  <si>
    <t>Įsigyti 4 automobiliai išperkamosios nuomos būdu</t>
  </si>
  <si>
    <t>1</t>
  </si>
  <si>
    <t>Skirti lėšų  pagrindinės mokyklos pastato (V.Alanto g.10) nebaigtos statybos ir statybvietės apsaugai  bei Pramonės parko apsaugai</t>
  </si>
  <si>
    <t>Įgyvendinti projektą "Panevėžio miesto Savivaldybės įstaigų vadovų kvalifikacijos tobulinimas"</t>
  </si>
  <si>
    <t>Asignavimai biudžetiniams 2014 metams, tūkst.Lt</t>
  </si>
  <si>
    <t>2016 metai</t>
  </si>
  <si>
    <t>126</t>
  </si>
  <si>
    <t>144</t>
  </si>
  <si>
    <t xml:space="preserve">PATVIRTINTA  
Panevėžio miesto savivaldybės tarybos
2014 m. vasario  sprendimu Nr. </t>
  </si>
  <si>
    <t>2016 metų išlaidų projektas, tūkst.Lt</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</si>
  <si>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</si>
  <si>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</si>
  <si>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Valstybės biudžeto specialiosios tikslinės dotacijos lėšos </t>
    </r>
    <r>
      <rPr>
        <b/>
        <sz val="9"/>
        <rFont val="Times New Roman"/>
        <family val="1"/>
      </rPr>
      <t>SB(VB)</t>
    </r>
  </si>
  <si>
    <r>
      <t xml:space="preserve"> Valstybės  biudžeto lėšos </t>
    </r>
    <r>
      <rPr>
        <b/>
        <sz val="9"/>
        <rFont val="Times New Roman"/>
        <family val="1"/>
      </rPr>
      <t>VB</t>
    </r>
  </si>
  <si>
    <r>
      <t xml:space="preserve">Paskolos lėšos </t>
    </r>
    <r>
      <rPr>
        <b/>
        <sz val="9"/>
        <rFont val="Times New Roman"/>
        <family val="1"/>
      </rPr>
      <t>P</t>
    </r>
  </si>
  <si>
    <r>
      <t xml:space="preserve">Privatizavimo fondo lėšos </t>
    </r>
    <r>
      <rPr>
        <b/>
        <sz val="9"/>
        <rFont val="Times New Roman"/>
        <family val="1"/>
      </rPr>
      <t>PF</t>
    </r>
  </si>
  <si>
    <r>
      <t xml:space="preserve">Europos Sąjungos paramos lėšos </t>
    </r>
    <r>
      <rPr>
        <b/>
        <sz val="9"/>
        <rFont val="Times New Roman"/>
        <family val="1"/>
      </rPr>
      <t>ES</t>
    </r>
  </si>
  <si>
    <r>
      <t xml:space="preserve">Kelių priežiūros ir plėtros programos lėšos </t>
    </r>
    <r>
      <rPr>
        <b/>
        <sz val="9"/>
        <rFont val="Times New Roman"/>
        <family val="1"/>
      </rPr>
      <t>KPPP</t>
    </r>
  </si>
  <si>
    <r>
      <t xml:space="preserve">Kiti finansavimo šaltiniai </t>
    </r>
    <r>
      <rPr>
        <b/>
        <sz val="9"/>
        <rFont val="Times New Roman"/>
        <family val="1"/>
      </rPr>
      <t>Kt</t>
    </r>
  </si>
  <si>
    <t>Asignavimų poreikis biudžetiniams 2014 metams, tūkst.Lt</t>
  </si>
  <si>
    <t xml:space="preserve">PATVIRTINTA  
Panevėžio miesto savivaldybės tarybos
2014 m.    d. sprendimu Nr. </t>
  </si>
  <si>
    <t xml:space="preserve"> PROGRAMA „PANEVĖŽYS - KULTŪROS SOSTINĖ. KULTŪRŲ SANKIRTA“ (18)</t>
  </si>
  <si>
    <t>Paversti Panevėžio miestą kultūros traukos centru</t>
  </si>
  <si>
    <t>Skatinti aktyvų piliečių dalyvavimą kultūrų pažinimo procese, sjų puoselėjimą, sudarant sąlygas bendrauti, keistis patirtimi, mokytis vieniems iš kitų, mąstyti ir atsakingai kurti</t>
  </si>
  <si>
    <t>Programa „Pasaulio kultūra“</t>
  </si>
  <si>
    <t>20</t>
  </si>
  <si>
    <t>Finansuotų naujų kultūros projektų skaičius per metus</t>
  </si>
  <si>
    <t>Finasuotų tęstinių projektų skaičius per metus</t>
  </si>
  <si>
    <t>VB</t>
  </si>
  <si>
    <t>Suorganizuotų lauko renginių skaičius</t>
  </si>
  <si>
    <t>Kt</t>
  </si>
  <si>
    <t>Į projektus įsitraukusių dalyvių skaičius</t>
  </si>
  <si>
    <t>Renginiuose dalyvavusių žiūrovų skaičius</t>
  </si>
  <si>
    <t>Pristatytų pasaulio šalių skaičius</t>
  </si>
  <si>
    <t>Programa „Koliažai“</t>
  </si>
  <si>
    <t>Nacionalinės reikšmės renginiai</t>
  </si>
  <si>
    <t>Suorganizuotų nacionalinės reikšmės renginių skaičius</t>
  </si>
  <si>
    <t>Pasitelkus patrauklias priemones, kartu su piliečiais parodyti Panevėžį kaip draugišką, tolerantišką ir kūrybingą miestą</t>
  </si>
  <si>
    <t>Kultūros savanorių programa</t>
  </si>
  <si>
    <t>Išmokytų ir parengtų veiklai vietinių savanorių skaičius</t>
  </si>
  <si>
    <t>Į kultūrinę veiklą įtrauktų nevietinių savanorių skaičius</t>
  </si>
  <si>
    <t>Savanorius priimančių įstaigų ir organizacijų skaičius</t>
  </si>
  <si>
    <t>Socialinės akcijos</t>
  </si>
  <si>
    <t>Surengtų socialinių akcijų skaičius</t>
  </si>
  <si>
    <t>Staigmenos</t>
  </si>
  <si>
    <t>Parengtų staigmenų skaičius</t>
  </si>
  <si>
    <t>Programos rinkodaros priemonės</t>
  </si>
  <si>
    <t>Viešinimas</t>
  </si>
  <si>
    <t>Viešinimo priemonių skaičius</t>
  </si>
  <si>
    <t>Reklama, leidyba</t>
  </si>
  <si>
    <t>Reklamos, leidybos priemonių skaičius</t>
  </si>
  <si>
    <t>Suvenyrai</t>
  </si>
  <si>
    <t>Suvenyrų rūšių skaičius</t>
  </si>
  <si>
    <r>
      <t xml:space="preserve">Pajamos už teikiamas paslaugas </t>
    </r>
    <r>
      <rPr>
        <b/>
        <sz val="9"/>
        <rFont val="Times New Roman"/>
        <family val="1"/>
      </rPr>
      <t>SB</t>
    </r>
  </si>
  <si>
    <t>TURIZMO SKATINIMO IR VYSTYMO PROGRAMA  (02)</t>
  </si>
  <si>
    <t>Asignavimai  biudžetiniams 2014 metams, tūkst.Lt</t>
  </si>
  <si>
    <t>Kurti racionalią turizmo išteklių  planavimo ir valdymo sistemą.</t>
  </si>
  <si>
    <t>Pagerinti turizmo plėtros administravimą</t>
  </si>
  <si>
    <t xml:space="preserve">Teikti duomenis  Lietuvos institucijoms apie turizmo paslaugas ir kitą su turizmo projektais susijusią informaciją </t>
  </si>
  <si>
    <t>Teikiama informacija Valstybinio turizmo departamentui prie LR Ūkio ministerijos (kartai per metus)</t>
  </si>
  <si>
    <t>Koordinuoti ir nuolat atnaujinti turizmo išteklių duomenų bazę, atitinkančią Nacionalinės turizmo informacijos sistemos reikalavimus</t>
  </si>
  <si>
    <t>Atnaujinta  duomenų bazė</t>
  </si>
  <si>
    <t>Užtikrinti nemokamos turizmo informacijos teikimą apie turizmo paslaugas per Panevėžio  turizmo informacijos centrą</t>
  </si>
  <si>
    <t xml:space="preserve"> Užtikrintas nemokamos informacijos teikimas</t>
  </si>
  <si>
    <t>Kurti viešąją turizmo infrastruktūrą, skatinančią turizmo paslaugų verslo plėtrą</t>
  </si>
  <si>
    <t>Paskatinti turizmo paslaugų plėtrą</t>
  </si>
  <si>
    <t xml:space="preserve">Vykdyti sutartinius įsipareigojimus dėl Panevėžio universalios sporto arenos „Cido“ veiklos </t>
  </si>
  <si>
    <t>0;08</t>
  </si>
  <si>
    <t xml:space="preserve">Suorganizuota "Cido" arenoje renginių per metus;
Sumokėti draudimo mokesčius </t>
  </si>
  <si>
    <t>50</t>
  </si>
  <si>
    <t>Formuoti patrauklaus turizmui miesto įvaizdį .</t>
  </si>
  <si>
    <t>Vykdyti Panevėžio miesto turizmo rinkodarą.</t>
  </si>
  <si>
    <t>Parengti, išleisti ir platinti turistams skirtą informacinį leidinį apie Panevėžio turizmo objektus</t>
  </si>
  <si>
    <t xml:space="preserve">288724610 </t>
  </si>
  <si>
    <t>Išleistas leidinys</t>
  </si>
  <si>
    <t>Dalyvauta tarptautinėse turizmo parodose, skaičius</t>
  </si>
  <si>
    <t>Vykdyti turistų apklausą turizmo srautams (rinkai), turizmo paslaugų kokybei, turizmo pajamoms įvertinti ir teikti informaciją nacionalinėms turizmo organizacijoms, kitiems suinteresuotiems asmenims</t>
  </si>
  <si>
    <t xml:space="preserve">Vykdyta turistų apklausa </t>
  </si>
  <si>
    <t>Teikta informacija, susijusi su turizmu</t>
  </si>
  <si>
    <t xml:space="preserve">Kurti naujus turizmo  produktus/ paslaugas.  </t>
  </si>
  <si>
    <t>Organizuoti nemokamų ekskursijų, skirtų Pasaulinei turizmo dienai</t>
  </si>
  <si>
    <t>Suorganizuotų ekskursijų skaičius</t>
  </si>
  <si>
    <t>2013 m. skoloms sumokėti</t>
  </si>
  <si>
    <r>
      <t xml:space="preserve">Specialiosios programos lėšos </t>
    </r>
    <r>
      <rPr>
        <b/>
        <sz val="9"/>
        <rFont val="Times New Roman"/>
        <family val="1"/>
      </rPr>
      <t>SP</t>
    </r>
  </si>
  <si>
    <r>
      <t xml:space="preserve">Pristatyti Panevėžio miesto turizmo galimybes tarptautinėse turizmo parodose </t>
    </r>
    <r>
      <rPr>
        <sz val="10"/>
        <rFont val="Times New Roman"/>
        <family val="1"/>
        <charset val="186"/>
      </rPr>
      <t>(verslo misijose, forumuose</t>
    </r>
  </si>
  <si>
    <r>
      <t xml:space="preserve">2011 m.nepanaudotos paskolos likutis </t>
    </r>
    <r>
      <rPr>
        <b/>
        <sz val="9"/>
        <rFont val="Times New Roman"/>
        <family val="1"/>
        <charset val="186"/>
      </rPr>
      <t>P*</t>
    </r>
  </si>
  <si>
    <t xml:space="preserve">PATVIRTINTA  
Panevėžio miesto savivaldybės tarybos
2014 m. vasario  sprendimu Nr. 
</t>
  </si>
  <si>
    <t>URBANISTINĖS PLĖTROS PROGRAMA (03)</t>
  </si>
  <si>
    <t>2016 metų išlaidų projektas, tūkst.L</t>
  </si>
  <si>
    <t xml:space="preserve">Gerinti bendrąją infrastruktūrą ir išsaugoti kultūros paveldą
</t>
  </si>
  <si>
    <t>Parengti bendram infrastuktūros tobulinimui reikalingus dokumentus</t>
  </si>
  <si>
    <t xml:space="preserve">Organizuoti teritorijų planavimo dokumentų rengimą </t>
  </si>
  <si>
    <t>0;1</t>
  </si>
  <si>
    <t xml:space="preserve">Parengti detalieji planai   </t>
  </si>
  <si>
    <t>Parengti planai, prilyginti detaliesiems planams</t>
  </si>
  <si>
    <t>Organizuoti žemės sklypų įregistravimą</t>
  </si>
  <si>
    <t>Įregistruoti sklypai</t>
  </si>
  <si>
    <t>Organizuoti žemės sklypų kadastrinius matavimus</t>
  </si>
  <si>
    <t>Atlikti kadastriniai matavimai</t>
  </si>
  <si>
    <t>Įgyvendinti projektą "Panevėžio miesto teritorijų planavimo dokumentų parengimas, II etapas"</t>
  </si>
  <si>
    <t>Atliktas  Panevėžio miesto teritorijos bendrojo plano keitimas</t>
  </si>
  <si>
    <t>P*</t>
  </si>
  <si>
    <t>Parengtas Panevėžio miesto želdynų tvarkymo specialusis planas</t>
  </si>
  <si>
    <t>P**</t>
  </si>
  <si>
    <t>Parengtas Panevėžio miesto taršos šaltinių specialusis planas</t>
  </si>
  <si>
    <t>P</t>
  </si>
  <si>
    <t xml:space="preserve"> Parengtas Panevėžio miesto paviršinių (lietaus) nuotėkų infrastruktūros specialusis  planas</t>
  </si>
  <si>
    <t>Parengti Laisvės aikštės prieigų, mažosios architektūros ir apželdinimo projektą</t>
  </si>
  <si>
    <t>Parengtas Laisvės aikštės prieigų, mažosios architektūros ir  apželdinimo projektas</t>
  </si>
  <si>
    <t>Organizuoti želdinių atsodinimą mieste</t>
  </si>
  <si>
    <t>Organizuotas želdinių atsodinimas</t>
  </si>
  <si>
    <t xml:space="preserve">01 </t>
  </si>
  <si>
    <t>Suformuoti Panevėžio miesto miškotvarkos duomenų žemėlapio teminį sluoksnį</t>
  </si>
  <si>
    <t>Suformuotas Panevėžio miesto miškotvarkos duomenų žemėlapio teminis sluoksnis (skaitmeninė laikmena)</t>
  </si>
  <si>
    <t>Įgyvendinti projektą „Panevėžio miesto teritorijų planavimo dokumentų rengimas“, III etapas</t>
  </si>
  <si>
    <t>Atliktas Panevėžio miesto šilumos ūkio specialiojo plano keitimas</t>
  </si>
  <si>
    <t>Parengti laisvos valstybinės žemės ir probleminių teritorijų Panevėžio mieste detalieji  planai</t>
  </si>
  <si>
    <t>Parengtas Panevėžio miesto sodų  "Ąžuolas", "Šermutas", "Klevas" teritorijose esančių gatvių sklypų ribų planas, prilyginamas teritorijų planavimo dokumentui</t>
  </si>
  <si>
    <t>Modernizuoti  GIS  sistemą</t>
  </si>
  <si>
    <t>Atnaujinti programinę  įrangą, licencijų įsigijimą</t>
  </si>
  <si>
    <t>Atnaujinta programinė įranga</t>
  </si>
  <si>
    <t>Įsigyta programinė įranga</t>
  </si>
  <si>
    <t>Atnaujinti žemės sklypų kadastro duomenis GIS programoje</t>
  </si>
  <si>
    <t>Atnaujintos duomenų bazės</t>
  </si>
  <si>
    <t>Atnaujinti techninę įrangą</t>
  </si>
  <si>
    <t>Atnaujinta techninė  įranga</t>
  </si>
  <si>
    <t>Išsaugoti kultūros paveldą</t>
  </si>
  <si>
    <t>Vykdyti nekilnojamojo kultūros paveldo tvarkymo darbus</t>
  </si>
  <si>
    <t>0;21</t>
  </si>
  <si>
    <t>Atlikti pastato Ramygalos g.18 (žydų mergaičių gimnazijos) tvarkybos darbai</t>
  </si>
  <si>
    <t>Sutvarkytos kapinės  (Apvaizdos takas)</t>
  </si>
  <si>
    <t xml:space="preserve">Nekilnojamojo kultūros paveldo vertinimo tarybos veikla </t>
  </si>
  <si>
    <t xml:space="preserve">Vykdyti   įžymių žmonių,  istorinių datų, įvykių įamžinimą Panevėžio mieste </t>
  </si>
  <si>
    <t>Įrengta atraminė sienelė prie Cukraus fabriko (kur 1941 m. buvo sušaudyti Lietuvos piliečiai)</t>
  </si>
  <si>
    <t>Dalyvauti  Europos tarybos organizuojamuose  Europos  kultūros paveldo dienų renginiuose</t>
  </si>
  <si>
    <t>Dalyvauta renginiuose (skaičius)</t>
  </si>
  <si>
    <t>2013 metų skoloms sumokėti</t>
  </si>
  <si>
    <t>2013 m.nepanaudotos paskolos likutis P* (iš 2,3 mln.Lt paskolos)</t>
  </si>
  <si>
    <t>2013 m.nepanaudotos paskolos likutis P**(iš 4,0 mln.Lt paskolos)</t>
  </si>
  <si>
    <t>APLINKOS APSAUGOS RĖMIMO SPECIALIOJI PROGRAMA (04)</t>
  </si>
  <si>
    <t>Siekti sudaryti prielaidas saugiai aplinkosauginiu požiūriu, švariai, sveikai aplinkai, racionaliai naudoti gamtos išteklius.</t>
  </si>
  <si>
    <t>Gerinti aplinkos kokybę aplinkos apsaugos priemonėmis</t>
  </si>
  <si>
    <t>Surinkti gatvių valymo atliekas pavasario laikotarpiu</t>
  </si>
  <si>
    <t>18</t>
  </si>
  <si>
    <t>Surinktų gatvių valymo atliekų kiekis, (t)</t>
  </si>
  <si>
    <t>Įgyvendinti projekto "Nevėžio upės išvalymas nuo praeities taršos kenksmingomis medžiagomis užteršto dumblo" tęstinius įsipareigojimus</t>
  </si>
  <si>
    <t>prižiūrėta upės vaga, nušienauta ir išvežta žolė</t>
  </si>
  <si>
    <t>atliekami upės vandens tyrimai (kartai)</t>
  </si>
  <si>
    <t>Prižiūrėti dviračių ir kito bevariklio transporto takus</t>
  </si>
  <si>
    <t>SB(AA)</t>
  </si>
  <si>
    <t>suremontuoti dviračių takai (km)</t>
  </si>
  <si>
    <t>sužymėti dviračių takai (km)</t>
  </si>
  <si>
    <t>Įžuvinti Nevėžio upės senvagę</t>
  </si>
  <si>
    <t>į senvagę suleista baltųjų amūrų ir plačiakakčių (vnt.)</t>
  </si>
  <si>
    <t>36</t>
  </si>
  <si>
    <t>Plėsti atliekų tvarkymo infrastruktūrą, tvarkyti atliekas, kurių turėtojo neįmanoma nustatyti.</t>
  </si>
  <si>
    <t>Įsigyti atliekų surinkimo iš viešųjų teritorijų priemones (šiukšlių dėžes, konteineriai)</t>
  </si>
  <si>
    <t>atliekų konteinerių įsigijimas, vnt.</t>
  </si>
  <si>
    <t>5</t>
  </si>
  <si>
    <t>Įsigyti priemones, skirtas komunalinėms atliekoms rūšiuoti jų susidarymo vietose</t>
  </si>
  <si>
    <t>7</t>
  </si>
  <si>
    <t>Išvalyti ir sutvarkyti atliekomis užterštas teritorijas, kai neįmanoma nustatyti jų savininkų</t>
  </si>
  <si>
    <t>naudotų automobilių padangų, surinktų iš miesto bendro naudojimo teritorijų tvarkymas (t)</t>
  </si>
  <si>
    <t>200</t>
  </si>
  <si>
    <t>pavojingų atliekų, kai neįmanoma nustatyti teršėjo, tvarkymas (t)</t>
  </si>
  <si>
    <t>0,5</t>
  </si>
  <si>
    <t>nelegalių šiukšlynų likvidavimas, vnt.</t>
  </si>
  <si>
    <t xml:space="preserve">Įgyvendinti aplinkos monitoringo, prevencines, aplinkos atkūrimo priemones </t>
  </si>
  <si>
    <t xml:space="preserve">Vykdyti Panevėžio miesto tyliosios viešosios zonos triukšmo monitoringą </t>
  </si>
  <si>
    <t>atlikti tyliosios viešosios zonos triukšmo lygio matavimai</t>
  </si>
  <si>
    <t>Vykdyti Panevėžio miesto aplinkos monitoringą pagal parengtą programą</t>
  </si>
  <si>
    <t>vykdoma Panevėžio miesto aplinkos stebėsena (monitoringas), skaičius</t>
  </si>
  <si>
    <t>Vykdyti ekstremalių ekologinių situacijų, avarijų ir incidentų padarinių likvidavimus darbus</t>
  </si>
  <si>
    <t>ekologinių incidentų likvidavimas</t>
  </si>
  <si>
    <t>Įsigyti sorbentų ir kitų priemonių</t>
  </si>
  <si>
    <t>Parengti  2014-2019 m. Panevėžio miesto savivaldybės aplinkos monitoringo programą</t>
  </si>
  <si>
    <t>parengta ir įgyvendinama 2014-2019 m. Panevėžio miesto savivaldybės aplinkos monitoringo programa</t>
  </si>
  <si>
    <t>Šviesti ir  mokyti visuomenę aplinkosaugos klausimasi, remti aplinkosauginio švietimo projektus</t>
  </si>
  <si>
    <t>Nuolat informuoti miesto bendruomenę apie aplinkosaugos aktualijas ekologinės informacijos stende, esančiame Laisvės aikštėje</t>
  </si>
  <si>
    <t>pateiktas informacijos paketų skaičius</t>
  </si>
  <si>
    <t>Teikti informaciją aktualiomis aplinkos apsaugos temomis</t>
  </si>
  <si>
    <t>reportažai per vietinę TV</t>
  </si>
  <si>
    <t>Remti Gamtos mokyklos veiklą, gyvūnijos kolekcijos išlaikymą, mokinių aplinkosauginių konkursų organizavimą, aplinkosauginių projektų vykdymą, ekspozicijų parko kūrimą</t>
  </si>
  <si>
    <t>remiamų renginių skaičius</t>
  </si>
  <si>
    <t>Remti Tarptautinę gamtosauginių mokyklų programą</t>
  </si>
  <si>
    <t xml:space="preserve"> mokyklų, dalyvaujančių programoje, skaičius</t>
  </si>
  <si>
    <t>Remti švietimo, kitų įstaigų ir organizacijų vykdomus aplinkosaugos švietimo projektus</t>
  </si>
  <si>
    <t>paremtų programų (projektų) skaičius</t>
  </si>
  <si>
    <t>Sudaryti galimybę visų miesto bendrojo lavinimo mokyklų mokiniams ir mokytojams,  ikimokyklinių ugdymo įstaigų vadovams, aplinkosaugos specialistams gauti aplinkosauginius laikraščius, žurnalus, plakatus ir kitą aplinkosauginę literatūrą</t>
  </si>
  <si>
    <t>užprenumeruotų spaudinių skaičius (leidiniai)</t>
  </si>
  <si>
    <t>Organizuoti Žemės dienos, Europos judriosios savaitės, Energetikos dienos renginius</t>
  </si>
  <si>
    <t xml:space="preserve"> suorganizuota  kasmetinių aplinkosauginių tematinių renginių</t>
  </si>
  <si>
    <t>Veisti želdynus ir želdinius, vykdyti jų priežiūrą, tvarkymą, apsaugą, būklės stebėseną ir inventorizaciją</t>
  </si>
  <si>
    <t>Vykdyti želdynų kūrimo, tvarkymo darbus</t>
  </si>
  <si>
    <t xml:space="preserve">įrengti mieste nauji želdynai </t>
  </si>
  <si>
    <t>Vykdyti pavojų keliančių medžių šalinimo darbus, medžių ir krūmų genėjimo darbus</t>
  </si>
  <si>
    <t>vykdyta esančių mieste želdynų ir želdinių priežiūra</t>
  </si>
  <si>
    <r>
      <t>SB(AA</t>
    </r>
    <r>
      <rPr>
        <b/>
        <sz val="8"/>
        <rFont val="Times New Roman"/>
        <family val="1"/>
      </rPr>
      <t>)</t>
    </r>
  </si>
  <si>
    <r>
      <t xml:space="preserve">2012 m.nepanaudotos paskolos likutis </t>
    </r>
    <r>
      <rPr>
        <b/>
        <sz val="9"/>
        <rFont val="Times New Roman"/>
        <family val="1"/>
        <charset val="186"/>
      </rPr>
      <t>P*</t>
    </r>
  </si>
  <si>
    <t>EKONOMINĖS PLĖTROS IR UŽIMTUMO SKATINIMO PROGRAMA (05)</t>
  </si>
  <si>
    <t xml:space="preserve">Sukurti palankią verslui ir investicijoms aplinką </t>
  </si>
  <si>
    <t>Sudaryti palankias sąlygas inovatyviam  verslui plėtotis  Panevėžyje</t>
  </si>
  <si>
    <t>Teikti miesto įmonėms nekilnojamojo turto ir žemės nuomos mokesčių lengvatas už darbo vietų sukūrimą (ir išlaikymą)</t>
  </si>
  <si>
    <t>4</t>
  </si>
  <si>
    <t>Suteiktų lengvatų skaičius įmonėms</t>
  </si>
  <si>
    <t>Teikti nemokamą informaciją, konsultacijas asmenims, norintiems pradėti verslą</t>
  </si>
  <si>
    <t>Suteiktų paslaugų trukmė (val.)</t>
  </si>
  <si>
    <t>Paslaugos gavėjų skaičius (vnt.)</t>
  </si>
  <si>
    <t>Subsidijuoti mokymus „Verslo pradžia“, „Verslo plėtra“</t>
  </si>
  <si>
    <t>SVV atstovų mokymai (akademinės valandos)</t>
  </si>
  <si>
    <t>Iš dalies finansuoti Aukštaitijos investuotojų forumų organizavimą</t>
  </si>
  <si>
    <t>8</t>
  </si>
  <si>
    <t>Suorganizuoti Aukštaitijos investuotojų forumai (skaičius)</t>
  </si>
  <si>
    <t>Organizuoti Panevėžio inovatyviausios įmonės išrinkimą</t>
  </si>
  <si>
    <t>Įsteigtas prizas inovatyviausiai įmonei</t>
  </si>
  <si>
    <t>Iš dalies finansuoti SVV įmonėms, dalyvavimo parodoje „Expo Aukštaitija“ išlaidas</t>
  </si>
  <si>
    <t>SVV įmonėms išpirktas parodoms skirtas plotas (SVV įmonių skaičius)</t>
  </si>
  <si>
    <t>25</t>
  </si>
  <si>
    <t>Iš dalies finansuoti verslo misijas</t>
  </si>
  <si>
    <t xml:space="preserve">Iš dalies finansuotų verslo misijų skaičius </t>
  </si>
  <si>
    <t>Sudaryti palankias sąlygas smulkiojo ir vidutinio verslo plėtrai</t>
  </si>
  <si>
    <t>Gerinti bendrą verslui aplinką</t>
  </si>
  <si>
    <t>Plėtoti  Panevėžio pramoninį parką (Laisvąją ekonominę zoną)</t>
  </si>
  <si>
    <t>Sukurta Panevėžio pramoninio parko infrastruktūra 
Apdraustas Panevėžio pramoninis parkas</t>
  </si>
  <si>
    <t>Įgyvendinti Panevėžio pramoninio parko (Laisvosios ekonominės zonos) rinkodaros projektą</t>
  </si>
  <si>
    <t>11;8</t>
  </si>
  <si>
    <t>Išleisti reprezentaciniai leidiniai</t>
  </si>
  <si>
    <t>Išleisti leidinai (brošiūros, lankstinukai)</t>
  </si>
  <si>
    <t>Dalyvauta renginiuose, parodose</t>
  </si>
  <si>
    <t>Parengti straipsniai (užsienio ir Lietuvos leidiniuose)</t>
  </si>
  <si>
    <t>Įgyvendinti projektą „Mikrosistemų technikos verslo aplinkos vystymas“ (VšĮ Mechatronikos centro projektas)</t>
  </si>
  <si>
    <t xml:space="preserve">248505060
</t>
  </si>
  <si>
    <t>Mechatronikos centras</t>
  </si>
  <si>
    <t xml:space="preserve">Sukurti informacijos portalai, kuriuose bus pristatoma  mikrosistemų technologijų problematiką pasauliniu mastu; Sukurtas traukos  į konkrečias paslaugas teikiančias įmones centras Panevėžyje. </t>
  </si>
  <si>
    <t>Subsidijuoti UAB Panevėžio pirties  veiklą</t>
  </si>
  <si>
    <t>Didinti bedarbių užimtumą, padėti greičiau integruotis į darbo rinką ieškantiems darbo asmenims, sudaryti jiems  galimybes susirasti nuolatinį darbą.</t>
  </si>
  <si>
    <t>Užtikrinti viešųjų darbų organizavimą ir kontrolę.</t>
  </si>
  <si>
    <t>Viešųjų darbų programos priemonių įgyvendinimas</t>
  </si>
  <si>
    <t>4,5,9</t>
  </si>
  <si>
    <t>Miesto teritorijų tvarkymo darbų organizavimas, įdarbinta bedarbių</t>
  </si>
  <si>
    <t>Darbų organizavimas socialinės bei visuomeninės paskirties objektuose, įdarbinta bedarbių</t>
  </si>
  <si>
    <t>Darbų organizavimas švietimo įstaigose, įdarbinta bedarbių</t>
  </si>
  <si>
    <t xml:space="preserve">Darbų organizavimas kitose įstatymų numatytose teritorijose, įdarbinta bedarbių </t>
  </si>
  <si>
    <t>2013 m.skoloms padengti</t>
  </si>
  <si>
    <r>
      <t xml:space="preserve">Paskolos lėšos </t>
    </r>
    <r>
      <rPr>
        <b/>
        <sz val="9"/>
        <rFont val="Times New Roman"/>
        <family val="1"/>
      </rPr>
      <t xml:space="preserve">P* </t>
    </r>
    <r>
      <rPr>
        <sz val="9"/>
        <rFont val="Times New Roman"/>
        <family val="1"/>
        <charset val="186"/>
      </rPr>
      <t>(iš 8,159 mln.Lt paskolos)</t>
    </r>
  </si>
  <si>
    <t xml:space="preserve">PATVIRTINTA  
Panevėžio miesto savivaldybės tarybos
2014 m. vasario  d. sprendimu Nr. </t>
  </si>
  <si>
    <t>SAVIVALDYBĖS TURTO VALDYMO PROGRAMA (06)</t>
  </si>
  <si>
    <t>Užtikrinti efektyvų Savivaldybei nuosavybės teise priklausančio turto naudojimą</t>
  </si>
  <si>
    <t>Teisiškai įregistruoti naują ar neįregistruotą Savivaldybei nuosavybės teise priklausantį nekilnojamąjį turtą</t>
  </si>
  <si>
    <t>Nekilnojamojo turto kadastriniai matavimai ir teisinė registracija, objektų paruošimas privatizuoti</t>
  </si>
  <si>
    <t>SP</t>
  </si>
  <si>
    <t xml:space="preserve">Teisiškai įregistruotų objektų skaičius </t>
  </si>
  <si>
    <t>Tinkamai  naudoti, saugoti, prižiūrėti, remontuoti ir eksploatuoti Savivaldybės turtą.</t>
  </si>
  <si>
    <t>Atlikti  gyvenamųjų ir negyvenamųjų  patalpų remontą ir rekonstrukciją, vidaus ir lauko inžinerinių tinklų ir įrenginių remontą</t>
  </si>
  <si>
    <t>Suremontuotų gyvenamųjų ir negyvenamųjų patalpų skaičius</t>
  </si>
  <si>
    <t>Suremontuotų vaikų žaidimo ir sporto aikštelių įrenginių prie daugiabučių namų skaičius</t>
  </si>
  <si>
    <t>Padengti Savivaldybės neišnuomotų butų ir gyvenamųjų patalpų išlaikymo ir priežiūros išlaidas</t>
  </si>
  <si>
    <t>Skirti lėšų išlaidoms už atnaujinamų  namų (pastatų)dalį, priklausančią Savivaldybei nuosavybės teise, padengti</t>
  </si>
  <si>
    <t>Savivaldybės atnaujintų butų skaičius atnaujinamuose namuose</t>
  </si>
  <si>
    <t>Skirti lėšų už komunalines  paslaugas, kurias pagal panaudos sutartis (Nevėžio g.38, Rožių g.19 ir Projektuotojų g.20 A) apmoka panaudos davėjas</t>
  </si>
  <si>
    <t>Organizuoti nekilnojamojo turto nuomos konkursus</t>
  </si>
  <si>
    <t>Pajamos už gyvenamų ir negyvenamų patalpų nuomą(tūkst.Lt)</t>
  </si>
  <si>
    <t>130</t>
  </si>
  <si>
    <t>2013 m. skoloms padengti</t>
  </si>
  <si>
    <t xml:space="preserve">PATVIRTINTA   
Panevėžio miesto savivaldybės tarybos
2014 m. vasario  d. sprendimu Nr. </t>
  </si>
  <si>
    <t>BŪSTO PROGRAMA (07)</t>
  </si>
  <si>
    <t>Įgyvendinti Valstybės ir savivaldybės būsto politiką, aprūpinant socialiniu būstu miesto gyventojus ir skatinant daugiabučių namų modernizavimą.</t>
  </si>
  <si>
    <t xml:space="preserve">Plėsti Savivaldybės socialinio būsto fondą. </t>
  </si>
  <si>
    <t>Butų, tinkamų socialiniam būstui, pirkimas ar kitokiu būdu teisėtas būstų įsigijimas</t>
  </si>
  <si>
    <t>Asmenų, aprūpintų gyvenamuoju plotu dėl socialinio būsto fondo metinio padidėjimo, skaičius</t>
  </si>
  <si>
    <t>Nupirkta butų (vnt.)</t>
  </si>
  <si>
    <t>Skatinti daugiabučių gyvenamųjų namų modernizavimą</t>
  </si>
  <si>
    <t>Teikti dalinį finansavimą daugiabučių namų savininkų bendrijoms ar jungtinės veiklos sutarties dalyviams, dalyvaujantiems Vyriausybės patvirtintoje Daugiabučių namų modernizavimo programoje (Savivaldybės skola)</t>
  </si>
  <si>
    <t>Prisidėta prie daugiabučių gyvenamųjų namų modernizavimo (namai)</t>
  </si>
  <si>
    <t>9</t>
  </si>
  <si>
    <t>Bendradarbiauti su Būsto energijos taupymo  agentūros Panevėžio regiono padalinio specialistais, aiškinant energijos taupymo priemonių galimybes daugiabučiuose namuose, skatinant gyventojus aktyviai dalyvauti modernizavimo programoje</t>
  </si>
  <si>
    <t>Teikti informaciją žiniasklaidai apie šviečiamąsias visuomenės informavimo priemones dėl daugiabučių namų savininkų bendrijų bendrojo naudojimo objektų valdymo ir priežiūros</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</si>
  <si>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</si>
  <si>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</si>
  <si>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Specialiosios programos lėšos </t>
    </r>
    <r>
      <rPr>
        <b/>
        <sz val="10"/>
        <rFont val="Times New Roman"/>
        <family val="1"/>
      </rPr>
      <t>SP</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</si>
  <si>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</si>
  <si>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</si>
  <si>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</si>
  <si>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Privatizavimo fondo lėšos </t>
    </r>
    <r>
      <rPr>
        <b/>
        <sz val="10"/>
        <rFont val="Times New Roman"/>
        <family val="1"/>
      </rPr>
      <t>PF</t>
    </r>
  </si>
  <si>
    <r>
      <t xml:space="preserve">Europos Sąjungos paramos lėšos </t>
    </r>
    <r>
      <rPr>
        <b/>
        <sz val="10"/>
        <rFont val="Times New Roman"/>
        <family val="1"/>
      </rPr>
      <t>ES</t>
    </r>
  </si>
  <si>
    <r>
      <t xml:space="preserve">Kelių priežiūros ir plėtros programos lėšos </t>
    </r>
    <r>
      <rPr>
        <b/>
        <sz val="10"/>
        <rFont val="Times New Roman"/>
        <family val="1"/>
      </rPr>
      <t>KPPP</t>
    </r>
  </si>
  <si>
    <t xml:space="preserve">PATVIRTINTA  
Panevėžio miesto savivaldybės tarybos
2014 m. vasario  d. sprendimu Nr. 
</t>
  </si>
  <si>
    <t>RINKODAROS IR VIEŠŲJŲ RYŠIŲ PROGRAMA (08)</t>
  </si>
  <si>
    <t>Panevėžio, kaip regiono lyderio įvaizdžio formavimas</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</si>
  <si>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</si>
  <si>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</si>
  <si>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 xml:space="preserve"> TV, radijo laidos, vnt.</t>
  </si>
  <si>
    <t>Pranešimai spaudai, vnt.</t>
  </si>
  <si>
    <t>Koordinuoti ir atnaujinti Savivaldybės interneto svetainę</t>
  </si>
  <si>
    <t>Savivaldybės interneto svetainės atnaujinimas, pildymas</t>
  </si>
  <si>
    <t>Formuoti miesto foto, video medžiagą</t>
  </si>
  <si>
    <t>Nuotraukų ir video skaičius</t>
  </si>
  <si>
    <t>Plėtoti  tarptautinį bendradarbiavimą</t>
  </si>
  <si>
    <t>Palaikyti ryšius su užsienio miestais, miestais partneriais, tarptautinėmis organizacijomis</t>
  </si>
  <si>
    <t>26</t>
  </si>
  <si>
    <t>Surengti  renginiai (parodos, mugės, šventės, vykusios užsienyje, kuriose pristatytas Panevėžys)</t>
  </si>
  <si>
    <t>Suorganizuoti  vizitai į užsienio šalis</t>
  </si>
  <si>
    <t>Pakviesta užsienio delegacijų</t>
  </si>
  <si>
    <t>Dalyvauta  Baltijos miestų sąjungos komisijų  posėdžiuose</t>
  </si>
  <si>
    <t>Dalyvauta   tinklo „Miestai – vaikams“, „Miestai už sportą“ darbo grupių posėdžiuose</t>
  </si>
  <si>
    <t>Atnaujinti interneto Panevėžio miesto savivaldybės svetainę anglų kalba</t>
  </si>
  <si>
    <t>Vykdyti miesto rinkodaros programos priemones</t>
  </si>
  <si>
    <t>Formuoti Savivaldybės firminį stilių, įsigyti suvenyrų, dovanų</t>
  </si>
  <si>
    <t xml:space="preserve">Įsigyti suvenyrai </t>
  </si>
  <si>
    <t>Leisti leidinius</t>
  </si>
  <si>
    <t>Išleistų leidinių skaičius</t>
  </si>
  <si>
    <t>Vykdyti konkursus, projektus</t>
  </si>
  <si>
    <t>Įvykdytų konkursų, projektų skaičius</t>
  </si>
  <si>
    <t>Dalyvauti parodose</t>
  </si>
  <si>
    <t>Parodų skaičius</t>
  </si>
  <si>
    <t>2013 metų įsiskolinimams padengti</t>
  </si>
  <si>
    <t>INFORMACINĖS VISUOMENĖS PLĖTROS PROGRAMA (09)</t>
  </si>
  <si>
    <t>Sudaryti sąlygas išmaniajam miestui sukurti</t>
  </si>
  <si>
    <t>Visas  viešąsias ir administracinės paslaugas perkelti į elektroninę erdvę maksimaliai galimais brandos lygiais ir plėtoti elektroninės demokratijos priemones</t>
  </si>
  <si>
    <t>Plėtoti plačiajuostį internetą</t>
  </si>
  <si>
    <t>0;7</t>
  </si>
  <si>
    <t>Savivaldybės pastatų, prijungtų prie šviesolaidinio tinklo (plačiajuosčio interneto), skaičius</t>
  </si>
  <si>
    <t>Pėtoti elektroninės demokratijos priemones</t>
  </si>
  <si>
    <t>Išplėtotų elektroninės demokratijos priemonių skaičius</t>
  </si>
  <si>
    <t>Perkelti į elektroninę erdvę Savivaldybės viešąsias ir administracines visų lygių paslaugas ir jas plėtoti</t>
  </si>
  <si>
    <t>Perkeltų į elektroninę erdvę ir išplėtotų Savivaldybės administracijos ir jos įstaigų viešųjų ir administracinių paslaugų skaičius (procentas nuo bendro paslaugų skaičiaus)</t>
  </si>
  <si>
    <t>Perkelti į elektroninę erdvę švietimo, kultūros ir sporto įstaigų viešąsias administracines paslaugas ir jas plėtoti</t>
  </si>
  <si>
    <t>Perkeltų į elektroninę erdvę ir išplėtotų švietimo, kultūros ir sporto  įstaigose įdiegtų  viešųjų administracinių paslaugų skaičius (procentas nuo bendro paslaugų skaičiaus)</t>
  </si>
  <si>
    <t>Plėtoti ir modernizuoti viešąjį administravimą</t>
  </si>
  <si>
    <t xml:space="preserve">Atnaujinti ir plėsti Savivaldybės administracijos ir jai pavaldžių įstaigų informacinių technologijų ir ryšių infrastruktūrą, modernizuojant kompiuterių techninę ir programinę įrangą </t>
  </si>
  <si>
    <t>Atnaujinta kompiuterių techninė ir programinė įranga  Savivaldybės administracijoje</t>
  </si>
  <si>
    <t>Atnaujinta kompiuterių techninė ir programinė įranga švietimo, kultūros ir sporto įstaigose</t>
  </si>
  <si>
    <t>Pertvarkyti ir plėtoti kompiuterių tinklus</t>
  </si>
  <si>
    <t>Pertvarkyti ir išplėtoti kompiuterių tinklai Savivaldybės administracijoje</t>
  </si>
  <si>
    <t>Sukurti infostruktūrą elektroniniams dokumentams valdyti ir saugoti</t>
  </si>
  <si>
    <t>Sukurta infostruktūra elektroniniams dokumentams valdyti ir saugoti</t>
  </si>
  <si>
    <t>Plėtoti keitimosi elektroniniais dokumentais tarp savivaldos ir kitų institucijų sistemą</t>
  </si>
  <si>
    <t>Išplėtota keitimosi elektroniniais dokumentais tarp savivaldos ir kitų institucijų sistema</t>
  </si>
  <si>
    <t>Diegti ir plėtoti informacines sistemas</t>
  </si>
  <si>
    <t>Įdiegtos naujos ir išplėtotos esamos (programų palaikymas) informacinės sistemos</t>
  </si>
  <si>
    <t>MIESTO INFRASTRUKTŪROS OBJEKTŲ PLĖTROS, MODERNIZAVIMO, PRIEŽIŪROS IR INVESTICIJŲ PROJEKTŲ PROGRAMA (10)</t>
  </si>
  <si>
    <t>Pagerinti miesto ūkio infrastruktūrą ir saugumą</t>
  </si>
  <si>
    <t>Tobulinti miesto ūkio infrastruktūrą</t>
  </si>
  <si>
    <t>Prižiūrėti infrastruktūros objektus</t>
  </si>
  <si>
    <t>Prižiūrėtos miesto gatvės, aikštės, lietaus kanalizacijos tinklai, apšvietimo tinklai</t>
  </si>
  <si>
    <t>Kapinių, pliažų (paplūdimių) priežiūra</t>
  </si>
  <si>
    <t>Valomas miestas</t>
  </si>
  <si>
    <t>Įgyvendinti projektą „Panevėžio miesto žvyruotų gatvių asfaltavimas“, III etapas (Rezervinis)</t>
  </si>
  <si>
    <t>8;12</t>
  </si>
  <si>
    <t>Įgyvendintas projektas</t>
  </si>
  <si>
    <t>Įgyvendinti projektą "Dviračių takų infrastruktūros modernizavimas Panevėžio mieste (I etapas)"</t>
  </si>
  <si>
    <t xml:space="preserve">
Įgyvendintas projektas</t>
  </si>
  <si>
    <t>Rekonstruota dviračių takų, km</t>
  </si>
  <si>
    <t>Finansuoti vaizdo kamerų, kitų techninių priemonių naudojimą viešoms vietoms stebėti</t>
  </si>
  <si>
    <t>Vaizdo kamerų skaičius</t>
  </si>
  <si>
    <t>Vykdomi vaizdo kameromis transliuojamojo vaizdo stebėjimai</t>
  </si>
  <si>
    <t>Palaikyti GIS sistemą</t>
  </si>
  <si>
    <t>Atlikti Ramygalos g. kapinių rytinės pusės nusausinimo  darbus</t>
  </si>
  <si>
    <t>Atlikti Ramygalos g. kapinių rytinės pusės nusausinimo darbai</t>
  </si>
  <si>
    <t>I etapas</t>
  </si>
  <si>
    <t>II etapas</t>
  </si>
  <si>
    <t>Gerinti susisiekimo sistemą.</t>
  </si>
  <si>
    <t>Tiesti V.Alanto gatvę</t>
  </si>
  <si>
    <t>9;12</t>
  </si>
  <si>
    <t>KPPP</t>
  </si>
  <si>
    <t>V.Alanto g. tęsinio (nuo V.Alanto - J.Tilvyčio g. žiedinės sankryžos iki Projektuotojų g.) užbaigimas</t>
  </si>
  <si>
    <t xml:space="preserve">V.Alanto g.(nuo Projektuotojų g.iki Savitiškio g.) ir Savitiškio g. (nuo V.Alanto iki Kniaudiškių g.) projektavimas </t>
  </si>
  <si>
    <t>Organizuoti rinkliavą už transporto stovėjimą gatvėse ir aikštėse Rinkliavos tarnybai išlaikyti</t>
  </si>
  <si>
    <t>Rengti miesto gatvių dalių rekonstravimo techninius projektus ir rekonstruoti gatves</t>
  </si>
  <si>
    <t>Kt(VB)</t>
  </si>
  <si>
    <t>Prižiūrėti eismo reguliavimo priemones, įrengti naujas priemones eismo saugumui didinti</t>
  </si>
  <si>
    <t>Eismo saugumo priemonių įrengimas</t>
  </si>
  <si>
    <t>Kelio ženklų priežiūra</t>
  </si>
  <si>
    <t>Įrengta pėsčiųjų perėja, numatant technines eismo reguliavimo priemones, reikalingas eismo saugumui užtikrinti Ramygalos g.dalyje tarp Matininkų g.ir įvažiavimų į pastatus Ramygalos g.190E ir 149 D</t>
  </si>
  <si>
    <t>Tiesti J.Janonio gatvę</t>
  </si>
  <si>
    <t>J.Janonio g., kuri jungiasi su magistraliniu keliu A17 Panevėžio aplinkeliu, rekonstravimas</t>
  </si>
  <si>
    <t>Pagaminti blankus licencijoms ir leidimams išduoti</t>
  </si>
  <si>
    <t>Tvarkyti ir modernizuoti viešąsias erdves</t>
  </si>
  <si>
    <t>Tvarkyti miesto parkus ir skverus, prižiūrėti ir atnaujinti želdinius</t>
  </si>
  <si>
    <t>Miesto vejų ir žolynų priežiūra
Miesto gėlynų priežiūra</t>
  </si>
  <si>
    <t>Gaudyti, laikyti, naikinti benamius gyvūnus</t>
  </si>
  <si>
    <t>Laidoti vienišus ir neatpažintus žmones</t>
  </si>
  <si>
    <t>Plėsti Šilaičių kapines</t>
  </si>
  <si>
    <t>9;1</t>
  </si>
  <si>
    <t>Nupirkta kapinių žemė</t>
  </si>
  <si>
    <t>Parengtas teritorijų detalusis planas</t>
  </si>
  <si>
    <t>Parengtas  kapinių techninis projektas</t>
  </si>
  <si>
    <t>Įrengtos naujos kapavietės</t>
  </si>
  <si>
    <t>Įrengti kolumbariumą</t>
  </si>
  <si>
    <t>Įrengtas kolumbariumas (I etapas)
Įrengtas kolumbariumas (II etapas)</t>
  </si>
  <si>
    <t>Puošti miestą švenčių ir renginių metu</t>
  </si>
  <si>
    <t>Papuoštas miestas švenčių ir renginių metu</t>
  </si>
  <si>
    <t>Remontuoti viešąjį tualetą Vilniaus gatvėje</t>
  </si>
  <si>
    <t>Suremontuotas viešasis tualetas</t>
  </si>
  <si>
    <t>Skirti lėšas nenumatytoms išlaidoms</t>
  </si>
  <si>
    <t xml:space="preserve">Įgyvendinti projektą „Nevėžio upės išvalymas nuo praeities taršos kenksmingomis medžiagomis užteršto dumblo Panevėžio miesto ribose“ </t>
  </si>
  <si>
    <t xml:space="preserve">Išvalyta  km upės vagos </t>
  </si>
  <si>
    <t>Įrengti paplūdimį prie Nevėžio užtvankos</t>
  </si>
  <si>
    <t>Įrengtas paplūdimys (I etapas)</t>
  </si>
  <si>
    <t>Įgyvendinti  integruotų teritorijų investicijų programą</t>
  </si>
  <si>
    <t>0;8</t>
  </si>
  <si>
    <t xml:space="preserve">Įgyvendintas projektas </t>
  </si>
  <si>
    <t>Parengtas techninis projektas</t>
  </si>
  <si>
    <t>Skoloms už 2013 m. miesto tvarkymo darbus sumokėti</t>
  </si>
  <si>
    <t>Modernizuoti Savivaldybei priklausančius objektus ir vykdyti jų plėtrą</t>
  </si>
  <si>
    <t>Pavojingoms vaikų žaidimų aikštelėms pašalinti arba įrengti</t>
  </si>
  <si>
    <t xml:space="preserve">Numatyti rezervą nenumatytoms reikmėms (Investiciniams projektams vykdyti)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</si>
</sst>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9" x14ac:knownFonts="1">
    <font>
      <sz val="10"/>
      <name val="Arial"/>
    </font>
    <font>
      <sz val="8"/>
      <name val="Arial"/>
      <family val="2"/>
      <charset val="186"/>
    </font>
    <font>
      <sz val="8"/>
      <name val="Times New Roman"/>
      <family val="1"/>
    </font>
    <font>
      <sz val="8"/>
      <name val="Times New Roman"/>
      <family val="1"/>
      <charset val="186"/>
    </font>
    <font>
      <sz val="12"/>
      <name val="Times New Roman"/>
      <family val="1"/>
    </font>
    <font>
      <b/>
      <sz val="10"/>
      <name val="Times New Roman"/>
      <family val="1"/>
    </font>
    <font>
      <sz val="10"/>
      <name val="Times New Roman"/>
      <family val="1"/>
    </font>
    <font>
      <b/>
      <sz val="9"/>
      <name val="Times New Roman"/>
      <family val="1"/>
    </font>
    <font>
      <sz val="9"/>
      <name val="Times New Roman"/>
      <family val="1"/>
    </font>
    <font>
      <sz val="7"/>
      <name val="Times New Roman"/>
      <family val="1"/>
    </font>
    <font>
      <b/>
      <sz val="8"/>
      <name val="Times New Roman"/>
      <family val="1"/>
    </font>
    <font>
      <sz val="10"/>
      <name val="Arial"/>
      <family val="2"/>
      <charset val="186"/>
    </font>
    <font>
      <b/>
      <sz val="10"/>
      <name val="Arial"/>
      <family val="2"/>
    </font>
    <font>
      <sz val="12"/>
      <name val="Times New Roman"/>
      <family val="1"/>
      <charset val="186"/>
    </font>
    <font>
      <b/>
      <sz val="12"/>
      <name val="Times New Roman"/>
      <family val="1"/>
      <charset val="186"/>
    </font>
    <font>
      <sz val="8"/>
      <color indexed="30"/>
      <name val="Times New Roman"/>
      <family val="1"/>
    </font>
    <font>
      <sz val="10"/>
      <color indexed="30"/>
      <name val="Arial"/>
      <family val="2"/>
      <charset val="186"/>
    </font>
    <font>
      <sz val="10"/>
      <color indexed="30"/>
      <name val="Times New Roman"/>
      <family val="1"/>
    </font>
    <font>
      <b/>
      <sz val="9"/>
      <color indexed="30"/>
      <name val="Times New Roman"/>
      <family val="1"/>
    </font>
    <font>
      <sz val="9"/>
      <color indexed="30"/>
      <name val="Times New Roman"/>
      <family val="1"/>
    </font>
    <font>
      <sz val="8"/>
      <color indexed="30"/>
      <name val="Times New Roman"/>
      <family val="1"/>
      <charset val="186"/>
    </font>
    <font>
      <b/>
      <sz val="12"/>
      <color indexed="30"/>
      <name val="Times New Roman"/>
      <family val="1"/>
    </font>
    <font>
      <sz val="9"/>
      <name val="Times New Roman"/>
      <family val="1"/>
      <charset val="186"/>
    </font>
    <font>
      <sz val="9"/>
      <name val="Arial"/>
      <family val="2"/>
      <charset val="186"/>
    </font>
    <font>
      <b/>
      <sz val="12"/>
      <name val="Times New Roman"/>
      <family val="1"/>
    </font>
    <font>
      <b/>
      <sz val="9"/>
      <name val="Arial"/>
      <family val="2"/>
    </font>
    <font>
      <sz val="9"/>
      <name val="Arial"/>
      <family val="2"/>
    </font>
    <font>
      <sz val="10"/>
      <name val="Times New Roman"/>
      <family val="1"/>
      <charset val="186"/>
    </font>
    <font>
      <b/>
      <sz val="10"/>
      <name val="Times New Roman"/>
      <family val="1"/>
      <charset val="186"/>
    </font>
    <font>
      <sz val="10"/>
      <name val="Arial"/>
    </font>
    <font>
      <b/>
      <sz val="10"/>
      <name val="Arial"/>
      <family val="2"/>
      <charset val="186"/>
    </font>
    <font>
      <sz val="11"/>
      <name val="Times New Roman"/>
      <family val="1"/>
      <charset val="186"/>
    </font>
    <font>
      <sz val="8"/>
      <color indexed="62"/>
      <name val="Times New Roman"/>
      <family val="1"/>
    </font>
    <font>
      <sz val="8"/>
      <color indexed="10"/>
      <name val="Times New Roman"/>
      <family val="1"/>
    </font>
    <font>
      <sz val="9"/>
      <color indexed="62"/>
      <name val="Times New Roman"/>
      <family val="1"/>
    </font>
    <font>
      <b/>
      <sz val="9"/>
      <color indexed="62"/>
      <name val="Times New Roman"/>
      <family val="1"/>
    </font>
    <font>
      <sz val="10"/>
      <color indexed="62"/>
      <name val="Times New Roman"/>
      <family val="1"/>
    </font>
    <font>
      <sz val="10"/>
      <color indexed="62"/>
      <name val="Arial"/>
      <family val="2"/>
      <charset val="186"/>
    </font>
    <font>
      <sz val="8"/>
      <color indexed="62"/>
      <name val="Times New Roman"/>
      <family val="1"/>
      <charset val="186"/>
    </font>
    <font>
      <b/>
      <sz val="9"/>
      <name val="Times New Roman"/>
      <family val="1"/>
      <charset val="186"/>
    </font>
    <font>
      <sz val="7"/>
      <color indexed="62"/>
      <name val="Times New Roman"/>
      <family val="1"/>
    </font>
    <font>
      <sz val="9"/>
      <color indexed="10"/>
      <name val="Times New Roman"/>
      <family val="1"/>
    </font>
    <font>
      <sz val="10"/>
      <color indexed="62"/>
      <name val="Times New Roman"/>
      <family val="1"/>
      <charset val="186"/>
    </font>
    <font>
      <b/>
      <sz val="11"/>
      <name val="Times New Roman"/>
      <family val="1"/>
      <charset val="186"/>
    </font>
    <font>
      <b/>
      <sz val="11"/>
      <name val="Times New Roman"/>
      <family val="1"/>
    </font>
    <font>
      <b/>
      <sz val="11"/>
      <name val="Arial"/>
      <family val="2"/>
      <charset val="186"/>
    </font>
    <font>
      <sz val="10"/>
      <name val="Arial"/>
      <family val="2"/>
    </font>
    <font>
      <b/>
      <sz val="8"/>
      <name val="Times New Roman"/>
      <family val="1"/>
      <charset val="186"/>
    </font>
    <font>
      <sz val="10"/>
      <color indexed="10"/>
      <name val="Times New Roman"/>
      <family val="1"/>
    </font>
    <font>
      <strike/>
      <sz val="10"/>
      <name val="Times New Roman"/>
      <family val="1"/>
    </font>
    <font>
      <b/>
      <sz val="8"/>
      <color indexed="62"/>
      <name val="Times New Roman"/>
      <family val="1"/>
    </font>
    <font>
      <sz val="8"/>
      <name val="Arial"/>
    </font>
    <font>
      <b/>
      <sz val="9"/>
      <color indexed="57"/>
      <name val="Times New Roman"/>
      <family val="1"/>
    </font>
    <font>
      <sz val="10"/>
      <color indexed="57"/>
      <name val="Times New Roman"/>
      <family val="1"/>
    </font>
    <font>
      <sz val="7"/>
      <color indexed="57"/>
      <name val="Times New Roman"/>
      <family val="1"/>
    </font>
    <font>
      <sz val="8"/>
      <color indexed="57"/>
      <name val="Times New Roman"/>
      <family val="1"/>
    </font>
    <font>
      <sz val="9"/>
      <color indexed="57"/>
      <name val="Times New Roman"/>
      <family val="1"/>
    </font>
    <font>
      <sz val="10"/>
      <name val="Arial"/>
      <charset val="186"/>
    </font>
    <font>
      <sz val="9"/>
      <color indexed="53"/>
      <name val="Times New Roman"/>
      <family val="1"/>
    </font>
    <font>
      <sz val="9"/>
      <color indexed="62"/>
      <name val="Times New Roman"/>
      <family val="1"/>
      <charset val="186"/>
    </font>
    <font>
      <sz val="10"/>
      <name val="Times New Roman"/>
      <charset val="186"/>
    </font>
    <font>
      <sz val="8"/>
      <color indexed="10"/>
      <name val="Times New Roman"/>
      <family val="1"/>
      <charset val="186"/>
    </font>
    <font>
      <b/>
      <sz val="7"/>
      <name val="Times New Roman"/>
      <family val="1"/>
    </font>
    <font>
      <sz val="6"/>
      <name val="Times New Roman"/>
      <family val="1"/>
    </font>
    <font>
      <sz val="11"/>
      <name val="Times New Roman"/>
      <family val="1"/>
    </font>
    <font>
      <sz val="11"/>
      <name val="Arial"/>
      <family val="2"/>
      <charset val="186"/>
    </font>
    <font>
      <strike/>
      <sz val="9"/>
      <name val="Times New Roman"/>
      <family val="1"/>
    </font>
    <font>
      <strike/>
      <sz val="9"/>
      <color indexed="10"/>
      <name val="Times New Roman"/>
      <family val="1"/>
    </font>
    <font>
      <strike/>
      <sz val="8"/>
      <name val="Times New Roman"/>
      <family val="1"/>
    </font>
  </fonts>
  <fills count="7">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13"/>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4">
    <xf numFmtId="0" fontId="0" fillId="0" borderId="0"/>
    <xf numFmtId="0" fontId="11" fillId="0" borderId="0"/>
    <xf numFmtId="0" fontId="60" fillId="0" borderId="0"/>
    <xf numFmtId="9" fontId="29" fillId="0" borderId="0" applyFont="0" applyFill="0" applyBorder="0" applyAlignment="0" applyProtection="0"/>
  </cellStyleXfs>
  <cellXfs count="2452">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6" fillId="0" borderId="0" xfId="0" applyFont="1" applyAlignment="1">
      <alignment horizontal="left"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0" fontId="10" fillId="2" borderId="3" xfId="0" applyFont="1" applyFill="1" applyBorder="1" applyAlignment="1">
      <alignment horizontal="center" vertical="top"/>
    </xf>
    <xf numFmtId="164" fontId="7" fillId="2" borderId="1" xfId="0" applyNumberFormat="1" applyFont="1" applyFill="1" applyBorder="1" applyAlignment="1">
      <alignment horizontal="center" vertical="center"/>
    </xf>
    <xf numFmtId="164" fontId="7" fillId="2" borderId="4" xfId="0" applyNumberFormat="1" applyFont="1" applyFill="1" applyBorder="1" applyAlignment="1">
      <alignment horizontal="center" vertical="center"/>
    </xf>
    <xf numFmtId="164" fontId="7" fillId="2" borderId="2"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0" fontId="8" fillId="0" borderId="5" xfId="0" applyFont="1" applyFill="1" applyBorder="1" applyAlignment="1">
      <alignment horizontal="center" vertical="top" wrapText="1"/>
    </xf>
    <xf numFmtId="164" fontId="8" fillId="0" borderId="6" xfId="0" applyNumberFormat="1" applyFont="1" applyFill="1" applyBorder="1" applyAlignment="1">
      <alignment horizontal="center" vertical="center"/>
    </xf>
    <xf numFmtId="164" fontId="8" fillId="0" borderId="7" xfId="0" applyNumberFormat="1" applyFont="1" applyFill="1" applyBorder="1" applyAlignment="1">
      <alignment horizontal="center" vertical="center"/>
    </xf>
    <xf numFmtId="164" fontId="8" fillId="0" borderId="8" xfId="0" applyNumberFormat="1" applyFont="1" applyFill="1" applyBorder="1" applyAlignment="1">
      <alignment horizontal="center" vertical="center"/>
    </xf>
    <xf numFmtId="164" fontId="8" fillId="0" borderId="9" xfId="0" applyNumberFormat="1" applyFont="1" applyFill="1" applyBorder="1" applyAlignment="1">
      <alignment horizontal="center" vertical="center" wrapText="1"/>
    </xf>
    <xf numFmtId="164" fontId="8" fillId="0" borderId="5" xfId="0" applyNumberFormat="1" applyFont="1" applyFill="1" applyBorder="1" applyAlignment="1">
      <alignment horizontal="center" vertical="center"/>
    </xf>
    <xf numFmtId="164" fontId="7" fillId="2" borderId="10" xfId="0" applyNumberFormat="1" applyFont="1" applyFill="1" applyBorder="1" applyAlignment="1">
      <alignment horizontal="center" vertical="center" wrapText="1"/>
    </xf>
    <xf numFmtId="49" fontId="7" fillId="3" borderId="11" xfId="0" applyNumberFormat="1" applyFont="1" applyFill="1" applyBorder="1" applyAlignment="1">
      <alignment horizontal="center" vertical="top"/>
    </xf>
    <xf numFmtId="49" fontId="7" fillId="4" borderId="12" xfId="0" applyNumberFormat="1" applyFont="1" applyFill="1" applyBorder="1" applyAlignment="1">
      <alignment horizontal="center" vertical="top"/>
    </xf>
    <xf numFmtId="49" fontId="7" fillId="4" borderId="13" xfId="0" applyNumberFormat="1" applyFont="1" applyFill="1" applyBorder="1" applyAlignment="1">
      <alignment horizontal="center" vertical="top"/>
    </xf>
    <xf numFmtId="49" fontId="7" fillId="3" borderId="14" xfId="0" applyNumberFormat="1" applyFont="1" applyFill="1" applyBorder="1" applyAlignment="1">
      <alignment horizontal="center" vertical="top"/>
    </xf>
    <xf numFmtId="0" fontId="8" fillId="0" borderId="0" xfId="0" applyFont="1" applyFill="1" applyAlignment="1">
      <alignment vertical="top"/>
    </xf>
    <xf numFmtId="0" fontId="8" fillId="5" borderId="0" xfId="0" applyFont="1" applyFill="1" applyAlignment="1">
      <alignment vertical="top"/>
    </xf>
    <xf numFmtId="0" fontId="4" fillId="0" borderId="0" xfId="0" applyFont="1"/>
    <xf numFmtId="0" fontId="14" fillId="0" borderId="15" xfId="0" applyFont="1" applyBorder="1" applyAlignment="1">
      <alignment horizontal="center" vertical="top" wrapText="1"/>
    </xf>
    <xf numFmtId="0" fontId="14" fillId="0" borderId="16" xfId="0" applyFont="1" applyBorder="1" applyAlignment="1">
      <alignment vertical="top" wrapText="1"/>
    </xf>
    <xf numFmtId="0" fontId="14" fillId="0" borderId="17" xfId="0" applyFont="1" applyBorder="1" applyAlignment="1">
      <alignment horizontal="center" vertical="top" wrapText="1"/>
    </xf>
    <xf numFmtId="0" fontId="13" fillId="0" borderId="18" xfId="0" applyFont="1" applyBorder="1" applyAlignment="1">
      <alignment vertical="top" wrapText="1"/>
    </xf>
    <xf numFmtId="0" fontId="14" fillId="0" borderId="19" xfId="0" applyFont="1" applyBorder="1" applyAlignment="1">
      <alignment horizontal="center" vertical="top" wrapText="1"/>
    </xf>
    <xf numFmtId="0" fontId="13" fillId="0" borderId="20" xfId="0" applyFont="1" applyBorder="1" applyAlignment="1">
      <alignment vertical="top" wrapText="1"/>
    </xf>
    <xf numFmtId="0" fontId="2" fillId="0" borderId="1" xfId="0" applyFont="1" applyFill="1" applyBorder="1" applyAlignment="1">
      <alignment horizontal="center" vertical="center" textRotation="90" wrapText="1"/>
    </xf>
    <xf numFmtId="164" fontId="6" fillId="0" borderId="21" xfId="0" applyNumberFormat="1" applyFont="1" applyFill="1" applyBorder="1" applyAlignment="1">
      <alignment horizontal="left" vertical="center" wrapText="1"/>
    </xf>
    <xf numFmtId="164" fontId="6" fillId="5" borderId="5" xfId="0" applyNumberFormat="1" applyFont="1" applyFill="1" applyBorder="1" applyAlignment="1">
      <alignment horizontal="left" vertical="center" wrapText="1"/>
    </xf>
    <xf numFmtId="164" fontId="6" fillId="5" borderId="22" xfId="0" applyNumberFormat="1" applyFont="1" applyFill="1" applyBorder="1" applyAlignment="1">
      <alignment horizontal="left" vertical="center" wrapText="1"/>
    </xf>
    <xf numFmtId="164" fontId="5" fillId="0" borderId="23" xfId="0" applyNumberFormat="1" applyFont="1" applyFill="1" applyBorder="1" applyAlignment="1">
      <alignment horizontal="left" vertical="center"/>
    </xf>
    <xf numFmtId="49" fontId="8" fillId="0" borderId="24" xfId="0" applyNumberFormat="1" applyFont="1" applyFill="1" applyBorder="1" applyAlignment="1">
      <alignment horizontal="center" vertical="center"/>
    </xf>
    <xf numFmtId="0" fontId="8" fillId="0" borderId="7" xfId="0" applyFont="1" applyFill="1" applyBorder="1" applyAlignment="1">
      <alignment horizontal="center" vertical="top" wrapText="1"/>
    </xf>
    <xf numFmtId="0" fontId="8" fillId="0" borderId="6" xfId="0" applyFont="1" applyFill="1" applyBorder="1" applyAlignment="1">
      <alignment horizontal="center" vertical="top" wrapText="1"/>
    </xf>
    <xf numFmtId="0" fontId="8" fillId="0" borderId="8" xfId="0" applyFont="1" applyFill="1" applyBorder="1" applyAlignment="1">
      <alignment horizontal="center" vertical="top" wrapText="1"/>
    </xf>
    <xf numFmtId="0" fontId="8" fillId="0" borderId="4" xfId="0" applyFont="1" applyFill="1" applyBorder="1" applyAlignment="1">
      <alignment horizontal="center" vertical="top" wrapText="1"/>
    </xf>
    <xf numFmtId="0" fontId="8" fillId="0" borderId="1" xfId="0" applyFont="1" applyFill="1" applyBorder="1" applyAlignment="1">
      <alignment horizontal="center" vertical="top" wrapText="1"/>
    </xf>
    <xf numFmtId="0" fontId="8" fillId="0" borderId="2" xfId="0" applyFont="1" applyFill="1" applyBorder="1" applyAlignment="1">
      <alignment horizontal="center" vertical="top" wrapText="1"/>
    </xf>
    <xf numFmtId="0" fontId="8" fillId="0" borderId="14" xfId="0" applyFont="1" applyFill="1" applyBorder="1" applyAlignment="1">
      <alignment horizontal="center" vertical="top" wrapText="1"/>
    </xf>
    <xf numFmtId="0" fontId="8" fillId="0" borderId="25" xfId="0" applyFont="1" applyFill="1" applyBorder="1" applyAlignment="1">
      <alignment horizontal="center" vertical="top" wrapText="1"/>
    </xf>
    <xf numFmtId="0" fontId="8" fillId="0" borderId="26" xfId="0" applyFont="1" applyFill="1" applyBorder="1" applyAlignment="1">
      <alignment horizontal="center" vertical="top" wrapText="1"/>
    </xf>
    <xf numFmtId="0" fontId="8" fillId="0" borderId="26" xfId="0" applyFont="1" applyFill="1" applyBorder="1" applyAlignment="1">
      <alignment horizontal="left" vertical="top" wrapText="1"/>
    </xf>
    <xf numFmtId="0" fontId="8" fillId="0" borderId="27" xfId="0" applyFont="1" applyBorder="1" applyAlignment="1">
      <alignment horizontal="center" vertical="top"/>
    </xf>
    <xf numFmtId="0" fontId="8" fillId="0" borderId="28" xfId="0" applyFont="1" applyFill="1" applyBorder="1" applyAlignment="1">
      <alignment horizontal="center" vertical="top" wrapText="1"/>
    </xf>
    <xf numFmtId="0" fontId="8" fillId="0" borderId="29" xfId="0" applyFont="1" applyBorder="1" applyAlignment="1">
      <alignment horizontal="center" vertical="top"/>
    </xf>
    <xf numFmtId="164" fontId="8" fillId="0" borderId="5" xfId="0" applyNumberFormat="1" applyFont="1" applyFill="1" applyBorder="1" applyAlignment="1">
      <alignment horizontal="left" vertical="center"/>
    </xf>
    <xf numFmtId="0" fontId="6" fillId="0" borderId="0" xfId="0" applyFont="1" applyBorder="1" applyAlignment="1">
      <alignment vertical="top"/>
    </xf>
    <xf numFmtId="164" fontId="8" fillId="0" borderId="19" xfId="0" applyNumberFormat="1" applyFont="1" applyFill="1" applyBorder="1" applyAlignment="1">
      <alignment horizontal="left" vertical="center" wrapText="1"/>
    </xf>
    <xf numFmtId="49" fontId="8" fillId="5" borderId="5" xfId="0" applyNumberFormat="1" applyFont="1" applyFill="1" applyBorder="1" applyAlignment="1">
      <alignment horizontal="center" vertical="center" wrapText="1"/>
    </xf>
    <xf numFmtId="0" fontId="15" fillId="0" borderId="0" xfId="0" applyFont="1" applyAlignment="1">
      <alignment vertical="top"/>
    </xf>
    <xf numFmtId="0" fontId="15" fillId="0" borderId="0" xfId="0" applyFont="1" applyBorder="1" applyAlignment="1">
      <alignment vertical="top"/>
    </xf>
    <xf numFmtId="0" fontId="17" fillId="0" borderId="0" xfId="0" applyFont="1" applyFill="1" applyAlignment="1">
      <alignment horizontal="center" vertical="top"/>
    </xf>
    <xf numFmtId="0" fontId="16" fillId="0" borderId="0" xfId="0" applyFont="1" applyAlignment="1">
      <alignment horizontal="center" vertical="top"/>
    </xf>
    <xf numFmtId="49" fontId="18" fillId="3" borderId="30" xfId="0" applyNumberFormat="1" applyFont="1" applyFill="1" applyBorder="1" applyAlignment="1">
      <alignment horizontal="center" vertical="top"/>
    </xf>
    <xf numFmtId="0" fontId="19" fillId="0" borderId="24" xfId="0" applyFont="1" applyFill="1" applyBorder="1" applyAlignment="1">
      <alignment horizontal="center" vertical="top" wrapText="1"/>
    </xf>
    <xf numFmtId="164" fontId="19" fillId="0" borderId="31" xfId="0" applyNumberFormat="1" applyFont="1" applyFill="1" applyBorder="1" applyAlignment="1">
      <alignment horizontal="center" vertical="center"/>
    </xf>
    <xf numFmtId="164" fontId="19" fillId="0" borderId="32" xfId="0" applyNumberFormat="1" applyFont="1" applyFill="1" applyBorder="1" applyAlignment="1">
      <alignment horizontal="center" vertical="center"/>
    </xf>
    <xf numFmtId="164" fontId="19" fillId="0" borderId="33" xfId="0" applyNumberFormat="1" applyFont="1" applyFill="1" applyBorder="1" applyAlignment="1">
      <alignment horizontal="center" vertical="center"/>
    </xf>
    <xf numFmtId="164" fontId="19" fillId="0" borderId="34" xfId="0" applyNumberFormat="1" applyFont="1" applyFill="1" applyBorder="1" applyAlignment="1">
      <alignment horizontal="center" vertical="center"/>
    </xf>
    <xf numFmtId="164" fontId="19" fillId="0" borderId="24" xfId="0" applyNumberFormat="1" applyFont="1" applyFill="1" applyBorder="1" applyAlignment="1">
      <alignment horizontal="center" vertical="center"/>
    </xf>
    <xf numFmtId="0" fontId="15" fillId="0" borderId="0" xfId="0" applyFont="1" applyBorder="1" applyAlignment="1">
      <alignment horizontal="left" vertical="top"/>
    </xf>
    <xf numFmtId="0" fontId="15" fillId="0" borderId="0" xfId="0" applyFont="1" applyFill="1" applyBorder="1" applyAlignment="1">
      <alignment vertical="top"/>
    </xf>
    <xf numFmtId="0" fontId="19" fillId="0" borderId="7" xfId="0" applyFont="1" applyFill="1" applyBorder="1" applyAlignment="1">
      <alignment horizontal="center" vertical="top" wrapText="1"/>
    </xf>
    <xf numFmtId="0" fontId="19" fillId="0" borderId="6" xfId="0" applyFont="1" applyFill="1" applyBorder="1" applyAlignment="1">
      <alignment horizontal="center" vertical="top" wrapText="1"/>
    </xf>
    <xf numFmtId="0" fontId="19" fillId="0" borderId="8" xfId="0" applyFont="1" applyFill="1" applyBorder="1" applyAlignment="1">
      <alignment horizontal="center" vertical="top" wrapText="1"/>
    </xf>
    <xf numFmtId="49" fontId="18" fillId="3" borderId="14" xfId="0" applyNumberFormat="1" applyFont="1" applyFill="1" applyBorder="1" applyAlignment="1">
      <alignment horizontal="center" vertical="top"/>
    </xf>
    <xf numFmtId="0" fontId="15" fillId="0" borderId="0" xfId="0" applyFont="1" applyFill="1" applyBorder="1" applyAlignment="1">
      <alignment horizontal="center" vertical="top" wrapText="1"/>
    </xf>
    <xf numFmtId="0" fontId="19" fillId="0" borderId="14" xfId="0" applyFont="1" applyFill="1" applyBorder="1" applyAlignment="1">
      <alignment horizontal="center" vertical="top" wrapText="1"/>
    </xf>
    <xf numFmtId="0" fontId="19" fillId="0" borderId="25" xfId="0" applyFont="1" applyFill="1" applyBorder="1" applyAlignment="1">
      <alignment horizontal="center" vertical="top" wrapText="1"/>
    </xf>
    <xf numFmtId="164" fontId="19" fillId="0" borderId="5" xfId="0" applyNumberFormat="1" applyFont="1" applyFill="1" applyBorder="1" applyAlignment="1">
      <alignment horizontal="left" vertical="center"/>
    </xf>
    <xf numFmtId="164" fontId="19" fillId="0" borderId="19" xfId="0" applyNumberFormat="1" applyFont="1" applyFill="1" applyBorder="1" applyAlignment="1">
      <alignment horizontal="left" vertical="center" wrapText="1"/>
    </xf>
    <xf numFmtId="0" fontId="19" fillId="0" borderId="26" xfId="0" applyFont="1" applyFill="1" applyBorder="1" applyAlignment="1">
      <alignment horizontal="left" vertical="top" wrapText="1"/>
    </xf>
    <xf numFmtId="0" fontId="15" fillId="4" borderId="35" xfId="0" applyFont="1" applyFill="1" applyBorder="1" applyAlignment="1">
      <alignment horizontal="center" vertical="top" wrapText="1"/>
    </xf>
    <xf numFmtId="0" fontId="15" fillId="4" borderId="20" xfId="0" applyFont="1" applyFill="1" applyBorder="1" applyAlignment="1">
      <alignment horizontal="center" vertical="top" wrapText="1"/>
    </xf>
    <xf numFmtId="49" fontId="15" fillId="0" borderId="36" xfId="0" applyNumberFormat="1" applyFont="1" applyFill="1" applyBorder="1" applyAlignment="1">
      <alignment horizontal="center" vertical="top"/>
    </xf>
    <xf numFmtId="49" fontId="15" fillId="0" borderId="37" xfId="0" applyNumberFormat="1" applyFont="1" applyFill="1" applyBorder="1" applyAlignment="1">
      <alignment horizontal="center" vertical="top"/>
    </xf>
    <xf numFmtId="49" fontId="15" fillId="0" borderId="38" xfId="0" applyNumberFormat="1" applyFont="1" applyFill="1" applyBorder="1" applyAlignment="1">
      <alignment horizontal="center" vertical="top"/>
    </xf>
    <xf numFmtId="49" fontId="15" fillId="0" borderId="39" xfId="0" applyNumberFormat="1" applyFont="1" applyFill="1" applyBorder="1" applyAlignment="1">
      <alignment horizontal="center" vertical="top"/>
    </xf>
    <xf numFmtId="49" fontId="15" fillId="0" borderId="25" xfId="0" applyNumberFormat="1" applyFont="1" applyFill="1" applyBorder="1" applyAlignment="1">
      <alignment horizontal="center" vertical="top"/>
    </xf>
    <xf numFmtId="49" fontId="15" fillId="0" borderId="26" xfId="0" applyNumberFormat="1" applyFont="1" applyFill="1" applyBorder="1" applyAlignment="1">
      <alignment horizontal="center" vertical="top"/>
    </xf>
    <xf numFmtId="1" fontId="15" fillId="0" borderId="36" xfId="0" applyNumberFormat="1" applyFont="1" applyFill="1" applyBorder="1" applyAlignment="1">
      <alignment horizontal="center" vertical="top"/>
    </xf>
    <xf numFmtId="9" fontId="15" fillId="0" borderId="37" xfId="0" applyNumberFormat="1" applyFont="1" applyFill="1" applyBorder="1" applyAlignment="1">
      <alignment horizontal="center" vertical="top"/>
    </xf>
    <xf numFmtId="9" fontId="15" fillId="0" borderId="25" xfId="0" applyNumberFormat="1" applyFont="1" applyFill="1" applyBorder="1" applyAlignment="1">
      <alignment horizontal="center" vertical="top"/>
    </xf>
    <xf numFmtId="9" fontId="15" fillId="0" borderId="26" xfId="0" applyNumberFormat="1" applyFont="1" applyFill="1" applyBorder="1" applyAlignment="1">
      <alignment horizontal="center" vertical="top"/>
    </xf>
    <xf numFmtId="2" fontId="15" fillId="0" borderId="0" xfId="0" applyNumberFormat="1" applyFont="1" applyBorder="1" applyAlignment="1">
      <alignment vertical="top"/>
    </xf>
    <xf numFmtId="0" fontId="15" fillId="4" borderId="40" xfId="0" applyFont="1" applyFill="1" applyBorder="1" applyAlignment="1">
      <alignment horizontal="center" vertical="top" wrapText="1"/>
    </xf>
    <xf numFmtId="0" fontId="15" fillId="4" borderId="16" xfId="0" applyFont="1" applyFill="1" applyBorder="1" applyAlignment="1">
      <alignment horizontal="center" vertical="top" wrapText="1"/>
    </xf>
    <xf numFmtId="1" fontId="15" fillId="0" borderId="7" xfId="0" applyNumberFormat="1" applyFont="1" applyFill="1" applyBorder="1" applyAlignment="1">
      <alignment horizontal="center" vertical="top"/>
    </xf>
    <xf numFmtId="49" fontId="15" fillId="0" borderId="6" xfId="0" applyNumberFormat="1" applyFont="1" applyFill="1" applyBorder="1" applyAlignment="1">
      <alignment horizontal="center" vertical="top"/>
    </xf>
    <xf numFmtId="0" fontId="15" fillId="0" borderId="8" xfId="0" applyNumberFormat="1" applyFont="1" applyFill="1" applyBorder="1" applyAlignment="1">
      <alignment horizontal="center" vertical="top"/>
    </xf>
    <xf numFmtId="9" fontId="15" fillId="0" borderId="4" xfId="0" applyNumberFormat="1" applyFont="1" applyFill="1" applyBorder="1" applyAlignment="1">
      <alignment horizontal="center" vertical="top"/>
    </xf>
    <xf numFmtId="9" fontId="15" fillId="0" borderId="1" xfId="0" applyNumberFormat="1" applyFont="1" applyFill="1" applyBorder="1" applyAlignment="1">
      <alignment horizontal="center" vertical="top"/>
    </xf>
    <xf numFmtId="9" fontId="15" fillId="0" borderId="2" xfId="0" applyNumberFormat="1" applyFont="1" applyFill="1" applyBorder="1" applyAlignment="1">
      <alignment horizontal="center" vertical="top"/>
    </xf>
    <xf numFmtId="0" fontId="15" fillId="3" borderId="35" xfId="0" applyFont="1" applyFill="1" applyBorder="1" applyAlignment="1">
      <alignment vertical="top"/>
    </xf>
    <xf numFmtId="0" fontId="15" fillId="3" borderId="20" xfId="0" applyFont="1" applyFill="1" applyBorder="1" applyAlignment="1">
      <alignment vertical="top"/>
    </xf>
    <xf numFmtId="0" fontId="15" fillId="0" borderId="36" xfId="0" applyFont="1" applyFill="1" applyBorder="1" applyAlignment="1">
      <alignment horizontal="center" vertical="top"/>
    </xf>
    <xf numFmtId="0" fontId="15" fillId="0" borderId="37" xfId="0" applyFont="1" applyFill="1" applyBorder="1" applyAlignment="1">
      <alignment horizontal="center" vertical="top"/>
    </xf>
    <xf numFmtId="0" fontId="17" fillId="0" borderId="38" xfId="0" applyNumberFormat="1" applyFont="1" applyFill="1" applyBorder="1" applyAlignment="1">
      <alignment horizontal="center" vertical="top"/>
    </xf>
    <xf numFmtId="0" fontId="17" fillId="0" borderId="0" xfId="0" applyNumberFormat="1" applyFont="1" applyFill="1" applyBorder="1" applyAlignment="1">
      <alignment horizontal="center" vertical="top"/>
    </xf>
    <xf numFmtId="0" fontId="17" fillId="0" borderId="39" xfId="0" applyNumberFormat="1" applyFont="1" applyFill="1" applyBorder="1" applyAlignment="1">
      <alignment horizontal="center" vertical="top"/>
    </xf>
    <xf numFmtId="0" fontId="17" fillId="0" borderId="25" xfId="0" applyNumberFormat="1" applyFont="1" applyFill="1" applyBorder="1" applyAlignment="1">
      <alignment horizontal="center" vertical="top"/>
    </xf>
    <xf numFmtId="0" fontId="17" fillId="0" borderId="35" xfId="0" applyNumberFormat="1" applyFont="1" applyFill="1" applyBorder="1" applyAlignment="1">
      <alignment horizontal="center" vertical="top"/>
    </xf>
    <xf numFmtId="0" fontId="17" fillId="0" borderId="26" xfId="0" applyNumberFormat="1" applyFont="1" applyFill="1" applyBorder="1" applyAlignment="1">
      <alignment horizontal="center" vertical="top"/>
    </xf>
    <xf numFmtId="49" fontId="18" fillId="6" borderId="30" xfId="0" applyNumberFormat="1" applyFont="1" applyFill="1" applyBorder="1" applyAlignment="1">
      <alignment horizontal="center" vertical="top"/>
    </xf>
    <xf numFmtId="49" fontId="17" fillId="0" borderId="0" xfId="0" applyNumberFormat="1" applyFont="1" applyFill="1" applyBorder="1" applyAlignment="1">
      <alignment vertical="top"/>
    </xf>
    <xf numFmtId="49" fontId="17" fillId="0" borderId="0" xfId="0" applyNumberFormat="1" applyFont="1" applyFill="1" applyBorder="1" applyAlignment="1">
      <alignment horizontal="right" vertical="top"/>
    </xf>
    <xf numFmtId="0" fontId="17" fillId="0" borderId="0" xfId="0" applyFont="1" applyFill="1" applyBorder="1" applyAlignment="1">
      <alignment horizontal="center" vertical="top"/>
    </xf>
    <xf numFmtId="0" fontId="19" fillId="0" borderId="0" xfId="0" applyFont="1" applyFill="1" applyAlignment="1">
      <alignment vertical="top"/>
    </xf>
    <xf numFmtId="49" fontId="21" fillId="0" borderId="0" xfId="0" applyNumberFormat="1" applyFont="1" applyFill="1" applyBorder="1" applyAlignment="1">
      <alignment horizontal="center" vertical="top" wrapText="1"/>
    </xf>
    <xf numFmtId="0" fontId="16" fillId="0" borderId="0" xfId="0" applyFont="1" applyAlignment="1">
      <alignment vertical="top" wrapText="1"/>
    </xf>
    <xf numFmtId="0" fontId="20" fillId="0" borderId="0" xfId="0" applyFont="1" applyAlignment="1">
      <alignment vertical="top"/>
    </xf>
    <xf numFmtId="49" fontId="7" fillId="3" borderId="30" xfId="0" applyNumberFormat="1" applyFont="1" applyFill="1" applyBorder="1" applyAlignment="1">
      <alignment horizontal="center" vertical="top" wrapText="1"/>
    </xf>
    <xf numFmtId="49" fontId="7" fillId="3" borderId="30" xfId="0" applyNumberFormat="1" applyFont="1" applyFill="1" applyBorder="1" applyAlignment="1">
      <alignment horizontal="center" vertical="top"/>
    </xf>
    <xf numFmtId="49" fontId="7" fillId="4" borderId="41" xfId="0" applyNumberFormat="1" applyFont="1" applyFill="1" applyBorder="1" applyAlignment="1">
      <alignment horizontal="center" vertical="top"/>
    </xf>
    <xf numFmtId="49" fontId="7" fillId="3" borderId="42" xfId="0" applyNumberFormat="1" applyFont="1" applyFill="1" applyBorder="1" applyAlignment="1">
      <alignment horizontal="center" vertical="top"/>
    </xf>
    <xf numFmtId="49" fontId="7" fillId="4" borderId="43" xfId="0" applyNumberFormat="1" applyFont="1" applyFill="1" applyBorder="1" applyAlignment="1">
      <alignment horizontal="center" vertical="top"/>
    </xf>
    <xf numFmtId="164" fontId="6" fillId="0" borderId="27" xfId="0" applyNumberFormat="1" applyFont="1" applyFill="1" applyBorder="1" applyAlignment="1">
      <alignment horizontal="left" vertical="center" wrapText="1"/>
    </xf>
    <xf numFmtId="49" fontId="8" fillId="0" borderId="21" xfId="0" applyNumberFormat="1" applyFont="1" applyFill="1" applyBorder="1" applyAlignment="1">
      <alignment horizontal="center" vertical="center"/>
    </xf>
    <xf numFmtId="0" fontId="6" fillId="0" borderId="44" xfId="0" applyFont="1" applyBorder="1" applyAlignment="1">
      <alignment horizontal="left" wrapText="1"/>
    </xf>
    <xf numFmtId="164" fontId="8" fillId="0" borderId="19" xfId="0" applyNumberFormat="1" applyFont="1" applyFill="1" applyBorder="1" applyAlignment="1">
      <alignment horizontal="center" vertical="center"/>
    </xf>
    <xf numFmtId="164" fontId="8" fillId="0" borderId="45" xfId="0" applyNumberFormat="1" applyFont="1" applyFill="1" applyBorder="1" applyAlignment="1">
      <alignment horizontal="center" vertical="top"/>
    </xf>
    <xf numFmtId="164" fontId="8" fillId="0" borderId="6" xfId="0" applyNumberFormat="1" applyFont="1" applyFill="1" applyBorder="1" applyAlignment="1">
      <alignment horizontal="center" vertical="top"/>
    </xf>
    <xf numFmtId="164" fontId="8" fillId="0" borderId="46" xfId="0" applyNumberFormat="1" applyFont="1" applyFill="1" applyBorder="1" applyAlignment="1">
      <alignment horizontal="center" vertical="top"/>
    </xf>
    <xf numFmtId="164" fontId="8" fillId="0" borderId="5" xfId="0" applyNumberFormat="1" applyFont="1" applyFill="1" applyBorder="1" applyAlignment="1">
      <alignment horizontal="center" vertical="top"/>
    </xf>
    <xf numFmtId="0" fontId="22" fillId="0" borderId="7" xfId="0" applyNumberFormat="1" applyFont="1" applyFill="1" applyBorder="1" applyAlignment="1">
      <alignment horizontal="left" vertical="top" wrapText="1"/>
    </xf>
    <xf numFmtId="0" fontId="3" fillId="0" borderId="6" xfId="0" applyNumberFormat="1" applyFont="1" applyFill="1" applyBorder="1" applyAlignment="1">
      <alignment horizontal="center" vertical="top"/>
    </xf>
    <xf numFmtId="0" fontId="3" fillId="0" borderId="9" xfId="0" applyNumberFormat="1" applyFont="1" applyFill="1" applyBorder="1" applyAlignment="1">
      <alignment horizontal="center" vertical="top"/>
    </xf>
    <xf numFmtId="0" fontId="3" fillId="0" borderId="8" xfId="0" applyNumberFormat="1" applyFont="1" applyFill="1" applyBorder="1" applyAlignment="1">
      <alignment horizontal="center" vertical="top"/>
    </xf>
    <xf numFmtId="164" fontId="8" fillId="0" borderId="47" xfId="0" applyNumberFormat="1" applyFont="1" applyFill="1" applyBorder="1" applyAlignment="1">
      <alignment horizontal="center" vertical="top"/>
    </xf>
    <xf numFmtId="164" fontId="8" fillId="0" borderId="48" xfId="0" applyNumberFormat="1" applyFont="1" applyFill="1" applyBorder="1" applyAlignment="1">
      <alignment horizontal="center" vertical="top"/>
    </xf>
    <xf numFmtId="164" fontId="8" fillId="0" borderId="49" xfId="0" applyNumberFormat="1" applyFont="1" applyFill="1" applyBorder="1" applyAlignment="1">
      <alignment horizontal="center" vertical="top"/>
    </xf>
    <xf numFmtId="164" fontId="8" fillId="0" borderId="50" xfId="0" applyNumberFormat="1" applyFont="1" applyFill="1" applyBorder="1" applyAlignment="1">
      <alignment horizontal="center" vertical="top"/>
    </xf>
    <xf numFmtId="0" fontId="22" fillId="0" borderId="42" xfId="0" applyNumberFormat="1" applyFont="1" applyFill="1" applyBorder="1" applyAlignment="1">
      <alignment horizontal="left" vertical="top" wrapText="1"/>
    </xf>
    <xf numFmtId="0" fontId="3" fillId="0" borderId="38" xfId="0" applyNumberFormat="1" applyFont="1" applyFill="1" applyBorder="1" applyAlignment="1">
      <alignment horizontal="center" vertical="top"/>
    </xf>
    <xf numFmtId="0" fontId="3" fillId="0" borderId="0" xfId="0" applyNumberFormat="1" applyFont="1" applyFill="1" applyBorder="1" applyAlignment="1">
      <alignment horizontal="center" vertical="top"/>
    </xf>
    <xf numFmtId="0" fontId="3" fillId="0" borderId="39" xfId="0" applyNumberFormat="1" applyFont="1" applyFill="1" applyBorder="1" applyAlignment="1">
      <alignment horizontal="center" vertical="top"/>
    </xf>
    <xf numFmtId="0" fontId="11" fillId="0" borderId="47" xfId="0" applyFont="1" applyBorder="1" applyAlignment="1"/>
    <xf numFmtId="0" fontId="11" fillId="0" borderId="48" xfId="0" applyFont="1" applyBorder="1" applyAlignment="1"/>
    <xf numFmtId="0" fontId="11" fillId="0" borderId="49" xfId="0" applyFont="1" applyBorder="1" applyAlignment="1"/>
    <xf numFmtId="0" fontId="11" fillId="0" borderId="50" xfId="0" applyFont="1" applyBorder="1" applyAlignment="1"/>
    <xf numFmtId="0" fontId="11" fillId="0" borderId="19" xfId="0" applyFont="1" applyBorder="1" applyAlignment="1"/>
    <xf numFmtId="0" fontId="22" fillId="0" borderId="7" xfId="0" applyFont="1" applyFill="1" applyBorder="1" applyAlignment="1">
      <alignment vertical="top" wrapText="1"/>
    </xf>
    <xf numFmtId="0" fontId="3" fillId="0" borderId="6" xfId="0" applyFont="1" applyFill="1" applyBorder="1" applyAlignment="1">
      <alignment horizontal="center" vertical="top"/>
    </xf>
    <xf numFmtId="0" fontId="3" fillId="0" borderId="8" xfId="0" applyFont="1" applyFill="1" applyBorder="1" applyAlignment="1">
      <alignment horizontal="center" vertical="top"/>
    </xf>
    <xf numFmtId="49" fontId="8" fillId="3" borderId="14" xfId="0" applyNumberFormat="1" applyFont="1" applyFill="1" applyBorder="1" applyAlignment="1">
      <alignment horizontal="center" vertical="top"/>
    </xf>
    <xf numFmtId="0" fontId="10" fillId="2" borderId="19" xfId="0" applyFont="1" applyFill="1" applyBorder="1" applyAlignment="1">
      <alignment horizontal="center" vertical="top"/>
    </xf>
    <xf numFmtId="164" fontId="7" fillId="2" borderId="51" xfId="0" applyNumberFormat="1" applyFont="1" applyFill="1" applyBorder="1" applyAlignment="1">
      <alignment horizontal="center" vertical="top"/>
    </xf>
    <xf numFmtId="164" fontId="7" fillId="2" borderId="25" xfId="0" applyNumberFormat="1" applyFont="1" applyFill="1" applyBorder="1" applyAlignment="1">
      <alignment horizontal="center" vertical="top"/>
    </xf>
    <xf numFmtId="164" fontId="7" fillId="2" borderId="13" xfId="0" applyNumberFormat="1" applyFont="1" applyFill="1" applyBorder="1" applyAlignment="1">
      <alignment horizontal="center" vertical="top"/>
    </xf>
    <xf numFmtId="164" fontId="7" fillId="2" borderId="19" xfId="0" applyNumberFormat="1" applyFont="1" applyFill="1" applyBorder="1" applyAlignment="1">
      <alignment horizontal="center" vertical="top"/>
    </xf>
    <xf numFmtId="164" fontId="7" fillId="2" borderId="35" xfId="0" applyNumberFormat="1" applyFont="1" applyFill="1" applyBorder="1" applyAlignment="1">
      <alignment horizontal="center" vertical="top"/>
    </xf>
    <xf numFmtId="0" fontId="22" fillId="0" borderId="30" xfId="0" applyFont="1" applyFill="1" applyBorder="1" applyAlignment="1">
      <alignment vertical="top" wrapText="1"/>
    </xf>
    <xf numFmtId="0" fontId="3" fillId="0" borderId="41" xfId="0" applyFont="1" applyFill="1" applyBorder="1" applyAlignment="1">
      <alignment horizontal="center" vertical="top"/>
    </xf>
    <xf numFmtId="0" fontId="3" fillId="0" borderId="52" xfId="0" applyFont="1" applyFill="1" applyBorder="1" applyAlignment="1">
      <alignment horizontal="center" vertical="top"/>
    </xf>
    <xf numFmtId="49" fontId="7" fillId="4" borderId="25" xfId="0" applyNumberFormat="1" applyFont="1" applyFill="1" applyBorder="1" applyAlignment="1">
      <alignment horizontal="center" vertical="top"/>
    </xf>
    <xf numFmtId="164" fontId="7" fillId="4" borderId="51" xfId="0" applyNumberFormat="1" applyFont="1" applyFill="1" applyBorder="1" applyAlignment="1">
      <alignment horizontal="center" vertical="top"/>
    </xf>
    <xf numFmtId="0" fontId="2" fillId="4" borderId="44" xfId="0" applyFont="1" applyFill="1" applyBorder="1" applyAlignment="1">
      <alignment horizontal="center" vertical="top" wrapText="1"/>
    </xf>
    <xf numFmtId="0" fontId="2" fillId="4" borderId="35" xfId="0" applyFont="1" applyFill="1" applyBorder="1" applyAlignment="1">
      <alignment horizontal="center" vertical="top" wrapText="1"/>
    </xf>
    <xf numFmtId="0" fontId="2" fillId="4" borderId="20" xfId="0" applyFont="1" applyFill="1" applyBorder="1" applyAlignment="1">
      <alignment horizontal="center" vertical="top" wrapText="1"/>
    </xf>
    <xf numFmtId="164" fontId="7" fillId="3" borderId="53" xfId="0" applyNumberFormat="1" applyFont="1" applyFill="1" applyBorder="1" applyAlignment="1">
      <alignment horizontal="center" vertical="top"/>
    </xf>
    <xf numFmtId="0" fontId="2" fillId="3" borderId="54" xfId="0" applyFont="1" applyFill="1" applyBorder="1" applyAlignment="1">
      <alignment vertical="top"/>
    </xf>
    <xf numFmtId="0" fontId="2" fillId="3" borderId="40" xfId="0" applyFont="1" applyFill="1" applyBorder="1" applyAlignment="1">
      <alignment vertical="top"/>
    </xf>
    <xf numFmtId="0" fontId="2" fillId="3" borderId="16" xfId="0" applyFont="1" applyFill="1" applyBorder="1" applyAlignment="1">
      <alignment vertical="top"/>
    </xf>
    <xf numFmtId="0" fontId="2" fillId="0" borderId="36" xfId="0" applyFont="1" applyFill="1" applyBorder="1" applyAlignment="1">
      <alignment horizontal="center" vertical="top"/>
    </xf>
    <xf numFmtId="0" fontId="2" fillId="0" borderId="37" xfId="0" applyFont="1" applyFill="1" applyBorder="1" applyAlignment="1">
      <alignment horizontal="center" vertical="top"/>
    </xf>
    <xf numFmtId="1" fontId="2" fillId="0" borderId="36" xfId="0" applyNumberFormat="1" applyFont="1" applyFill="1" applyBorder="1" applyAlignment="1">
      <alignment horizontal="center" vertical="top"/>
    </xf>
    <xf numFmtId="49" fontId="2" fillId="0" borderId="36" xfId="0" applyNumberFormat="1" applyFont="1" applyFill="1" applyBorder="1" applyAlignment="1">
      <alignment horizontal="center" vertical="top"/>
    </xf>
    <xf numFmtId="0" fontId="2" fillId="0" borderId="37" xfId="0" applyNumberFormat="1" applyFont="1" applyFill="1" applyBorder="1" applyAlignment="1">
      <alignment horizontal="center" vertical="top"/>
    </xf>
    <xf numFmtId="9" fontId="2" fillId="0" borderId="38" xfId="0" applyNumberFormat="1" applyFont="1" applyFill="1" applyBorder="1" applyAlignment="1">
      <alignment horizontal="center" vertical="top"/>
    </xf>
    <xf numFmtId="9" fontId="2" fillId="0" borderId="39" xfId="0" applyNumberFormat="1" applyFont="1" applyFill="1" applyBorder="1" applyAlignment="1">
      <alignment horizontal="center" vertical="top"/>
    </xf>
    <xf numFmtId="9" fontId="2" fillId="0" borderId="25" xfId="0" applyNumberFormat="1" applyFont="1" applyFill="1" applyBorder="1" applyAlignment="1">
      <alignment horizontal="center" vertical="top"/>
    </xf>
    <xf numFmtId="9" fontId="2" fillId="0" borderId="26"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0" fontId="8" fillId="0" borderId="55" xfId="0" applyFont="1" applyFill="1" applyBorder="1" applyAlignment="1">
      <alignment horizontal="center" vertical="top" wrapText="1"/>
    </xf>
    <xf numFmtId="0" fontId="8" fillId="0" borderId="17" xfId="0" applyFont="1" applyFill="1" applyBorder="1" applyAlignment="1">
      <alignment horizontal="center" vertical="top" wrapText="1"/>
    </xf>
    <xf numFmtId="0" fontId="8" fillId="0" borderId="5" xfId="0" applyFont="1" applyBorder="1" applyAlignment="1">
      <alignment horizontal="center" vertical="top"/>
    </xf>
    <xf numFmtId="164" fontId="8" fillId="0" borderId="42" xfId="0" applyNumberFormat="1" applyFont="1" applyFill="1" applyBorder="1" applyAlignment="1">
      <alignment horizontal="center" vertical="center"/>
    </xf>
    <xf numFmtId="164" fontId="8" fillId="0" borderId="38" xfId="0" applyNumberFormat="1" applyFont="1" applyFill="1" applyBorder="1" applyAlignment="1">
      <alignment horizontal="center" vertical="center"/>
    </xf>
    <xf numFmtId="164" fontId="8" fillId="0" borderId="39"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wrapText="1"/>
    </xf>
    <xf numFmtId="164" fontId="7" fillId="0" borderId="17" xfId="0" applyNumberFormat="1" applyFont="1" applyFill="1" applyBorder="1" applyAlignment="1">
      <alignment horizontal="center" vertical="center"/>
    </xf>
    <xf numFmtId="49" fontId="7" fillId="4" borderId="56" xfId="0" applyNumberFormat="1" applyFont="1" applyFill="1" applyBorder="1" applyAlignment="1">
      <alignment horizontal="center" vertical="top"/>
    </xf>
    <xf numFmtId="164" fontId="7" fillId="4" borderId="30" xfId="0" applyNumberFormat="1" applyFont="1" applyFill="1" applyBorder="1" applyAlignment="1">
      <alignment horizontal="center" vertical="center"/>
    </xf>
    <xf numFmtId="0" fontId="8" fillId="4" borderId="40" xfId="0" applyFont="1" applyFill="1" applyBorder="1" applyAlignment="1">
      <alignment vertical="top" wrapText="1"/>
    </xf>
    <xf numFmtId="0" fontId="8" fillId="0" borderId="57" xfId="0" applyFont="1" applyFill="1" applyBorder="1" applyAlignment="1">
      <alignment horizontal="center" vertical="top"/>
    </xf>
    <xf numFmtId="164" fontId="8" fillId="0" borderId="7" xfId="0" applyNumberFormat="1" applyFont="1" applyFill="1" applyBorder="1" applyAlignment="1">
      <alignment horizontal="center" vertical="top"/>
    </xf>
    <xf numFmtId="164" fontId="7" fillId="0" borderId="45" xfId="0" applyNumberFormat="1" applyFont="1" applyFill="1" applyBorder="1" applyAlignment="1">
      <alignment horizontal="center" vertical="top"/>
    </xf>
    <xf numFmtId="164" fontId="8" fillId="0" borderId="8" xfId="0" applyNumberFormat="1" applyFont="1" applyFill="1" applyBorder="1" applyAlignment="1">
      <alignment horizontal="center" vertical="top"/>
    </xf>
    <xf numFmtId="164" fontId="8" fillId="5" borderId="9" xfId="0" applyNumberFormat="1" applyFont="1" applyFill="1" applyBorder="1" applyAlignment="1">
      <alignment horizontal="center" vertical="top"/>
    </xf>
    <xf numFmtId="1" fontId="6" fillId="0" borderId="11" xfId="0" applyNumberFormat="1" applyFont="1" applyFill="1" applyBorder="1" applyAlignment="1">
      <alignment horizontal="left" vertical="top" wrapText="1"/>
    </xf>
    <xf numFmtId="49" fontId="2" fillId="0" borderId="37" xfId="0" applyNumberFormat="1" applyFont="1" applyFill="1" applyBorder="1" applyAlignment="1">
      <alignment horizontal="center" vertical="top"/>
    </xf>
    <xf numFmtId="164" fontId="8" fillId="0" borderId="42" xfId="0" applyNumberFormat="1" applyFont="1" applyFill="1" applyBorder="1" applyAlignment="1">
      <alignment horizontal="center" vertical="top"/>
    </xf>
    <xf numFmtId="164" fontId="7" fillId="0" borderId="38" xfId="0" applyNumberFormat="1" applyFont="1" applyFill="1" applyBorder="1" applyAlignment="1">
      <alignment horizontal="center" vertical="top"/>
    </xf>
    <xf numFmtId="164" fontId="7" fillId="0" borderId="58" xfId="0" applyNumberFormat="1" applyFont="1" applyFill="1" applyBorder="1" applyAlignment="1">
      <alignment horizontal="center" vertical="top"/>
    </xf>
    <xf numFmtId="164" fontId="7" fillId="0" borderId="39" xfId="0" applyNumberFormat="1" applyFont="1" applyFill="1" applyBorder="1" applyAlignment="1">
      <alignment horizontal="center" vertical="top"/>
    </xf>
    <xf numFmtId="164" fontId="8" fillId="5" borderId="0" xfId="0" applyNumberFormat="1" applyFont="1" applyFill="1" applyBorder="1" applyAlignment="1">
      <alignment horizontal="center" vertical="top"/>
    </xf>
    <xf numFmtId="164" fontId="8" fillId="0" borderId="17" xfId="0" applyNumberFormat="1" applyFont="1" applyFill="1" applyBorder="1" applyAlignment="1">
      <alignment horizontal="center" vertical="top"/>
    </xf>
    <xf numFmtId="49" fontId="2" fillId="0" borderId="38" xfId="0" applyNumberFormat="1" applyFont="1" applyFill="1" applyBorder="1" applyAlignment="1">
      <alignment horizontal="center" vertical="top"/>
    </xf>
    <xf numFmtId="49" fontId="2" fillId="0" borderId="39" xfId="0" applyNumberFormat="1" applyFont="1" applyFill="1" applyBorder="1" applyAlignment="1">
      <alignment horizontal="center" vertical="top"/>
    </xf>
    <xf numFmtId="0" fontId="10" fillId="2" borderId="59" xfId="0" applyFont="1" applyFill="1" applyBorder="1" applyAlignment="1">
      <alignment horizontal="center" vertical="top"/>
    </xf>
    <xf numFmtId="164" fontId="7" fillId="2" borderId="4" xfId="0" applyNumberFormat="1" applyFont="1" applyFill="1" applyBorder="1" applyAlignment="1">
      <alignment horizontal="center" vertical="top"/>
    </xf>
    <xf numFmtId="164" fontId="7" fillId="2" borderId="1" xfId="0" applyNumberFormat="1" applyFont="1" applyFill="1" applyBorder="1" applyAlignment="1">
      <alignment horizontal="center" vertical="top"/>
    </xf>
    <xf numFmtId="164" fontId="7" fillId="2" borderId="60" xfId="0" applyNumberFormat="1" applyFont="1" applyFill="1" applyBorder="1" applyAlignment="1">
      <alignment horizontal="center" vertical="top"/>
    </xf>
    <xf numFmtId="164" fontId="7" fillId="2" borderId="2" xfId="0" applyNumberFormat="1" applyFont="1" applyFill="1" applyBorder="1" applyAlignment="1">
      <alignment horizontal="center" vertical="top"/>
    </xf>
    <xf numFmtId="164" fontId="7" fillId="2" borderId="10" xfId="0" applyNumberFormat="1" applyFont="1" applyFill="1" applyBorder="1" applyAlignment="1">
      <alignment horizontal="center" vertical="top"/>
    </xf>
    <xf numFmtId="164" fontId="7" fillId="2" borderId="15" xfId="0" applyNumberFormat="1" applyFont="1" applyFill="1" applyBorder="1" applyAlignment="1">
      <alignment horizontal="center" vertical="top"/>
    </xf>
    <xf numFmtId="0" fontId="8" fillId="0" borderId="18" xfId="0" applyFont="1" applyFill="1" applyBorder="1" applyAlignment="1">
      <alignment horizontal="center" vertical="top"/>
    </xf>
    <xf numFmtId="164" fontId="7" fillId="2" borderId="3" xfId="0" applyNumberFormat="1" applyFont="1" applyFill="1" applyBorder="1" applyAlignment="1">
      <alignment horizontal="center" vertical="top"/>
    </xf>
    <xf numFmtId="49" fontId="2" fillId="0" borderId="25"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9" fontId="2" fillId="0" borderId="37" xfId="0" applyNumberFormat="1" applyFont="1" applyFill="1" applyBorder="1" applyAlignment="1">
      <alignment horizontal="center" vertical="top"/>
    </xf>
    <xf numFmtId="164" fontId="8" fillId="0" borderId="9" xfId="0" applyNumberFormat="1" applyFont="1" applyFill="1" applyBorder="1" applyAlignment="1">
      <alignment horizontal="center" vertical="top"/>
    </xf>
    <xf numFmtId="164" fontId="7" fillId="4" borderId="30" xfId="0" applyNumberFormat="1" applyFont="1" applyFill="1" applyBorder="1" applyAlignment="1">
      <alignment horizontal="center" vertical="top"/>
    </xf>
    <xf numFmtId="49" fontId="7" fillId="3" borderId="54" xfId="0" applyNumberFormat="1" applyFont="1" applyFill="1" applyBorder="1" applyAlignment="1">
      <alignment horizontal="center" vertical="top"/>
    </xf>
    <xf numFmtId="0" fontId="2" fillId="4" borderId="40" xfId="0" applyFont="1" applyFill="1" applyBorder="1" applyAlignment="1">
      <alignment horizontal="center" vertical="top" wrapText="1"/>
    </xf>
    <xf numFmtId="0" fontId="2" fillId="4" borderId="16" xfId="0" applyFont="1" applyFill="1" applyBorder="1" applyAlignment="1">
      <alignment horizontal="center" vertical="top" wrapText="1"/>
    </xf>
    <xf numFmtId="164" fontId="7" fillId="3" borderId="30" xfId="0" applyNumberFormat="1" applyFont="1" applyFill="1" applyBorder="1" applyAlignment="1">
      <alignment horizontal="center" vertical="top"/>
    </xf>
    <xf numFmtId="164" fontId="7" fillId="6" borderId="60" xfId="0" applyNumberFormat="1" applyFont="1" applyFill="1" applyBorder="1" applyAlignment="1">
      <alignment horizontal="center" vertical="top"/>
    </xf>
    <xf numFmtId="0" fontId="27" fillId="0" borderId="0" xfId="0" applyFont="1" applyAlignment="1">
      <alignment vertical="top"/>
    </xf>
    <xf numFmtId="0" fontId="28" fillId="0" borderId="0" xfId="0" applyNumberFormat="1" applyFont="1" applyAlignment="1">
      <alignment vertical="top"/>
    </xf>
    <xf numFmtId="0" fontId="28" fillId="0" borderId="0" xfId="0" applyFont="1" applyAlignment="1">
      <alignment vertical="top"/>
    </xf>
    <xf numFmtId="0" fontId="28" fillId="0" borderId="0" xfId="0" applyFont="1" applyAlignment="1">
      <alignment horizontal="center" vertical="top"/>
    </xf>
    <xf numFmtId="0" fontId="27" fillId="0" borderId="0" xfId="0" applyFont="1" applyAlignment="1">
      <alignment horizontal="left" vertical="top" wrapText="1"/>
    </xf>
    <xf numFmtId="0" fontId="27" fillId="0" borderId="0" xfId="0" applyFont="1" applyBorder="1" applyAlignment="1">
      <alignment vertical="top"/>
    </xf>
    <xf numFmtId="164" fontId="8" fillId="0" borderId="31" xfId="0" applyNumberFormat="1" applyFont="1" applyFill="1" applyBorder="1" applyAlignment="1">
      <alignment horizontal="center" vertical="center"/>
    </xf>
    <xf numFmtId="164" fontId="8" fillId="0" borderId="32" xfId="0" applyNumberFormat="1" applyFont="1" applyFill="1" applyBorder="1" applyAlignment="1">
      <alignment horizontal="center" vertical="center"/>
    </xf>
    <xf numFmtId="164" fontId="8" fillId="0" borderId="33" xfId="0" applyNumberFormat="1" applyFont="1" applyFill="1" applyBorder="1" applyAlignment="1">
      <alignment horizontal="center" vertical="center"/>
    </xf>
    <xf numFmtId="0" fontId="11" fillId="0" borderId="61" xfId="0" applyFont="1" applyBorder="1" applyAlignment="1"/>
    <xf numFmtId="49" fontId="2" fillId="0" borderId="55" xfId="0" applyNumberFormat="1" applyFont="1" applyBorder="1" applyAlignment="1">
      <alignment horizontal="center" vertical="top" wrapText="1"/>
    </xf>
    <xf numFmtId="0" fontId="11" fillId="0" borderId="19" xfId="0" applyFont="1" applyBorder="1" applyAlignment="1">
      <alignment horizontal="center" vertical="top" wrapText="1"/>
    </xf>
    <xf numFmtId="49" fontId="9" fillId="0" borderId="5" xfId="0" applyNumberFormat="1" applyFont="1" applyBorder="1" applyAlignment="1">
      <alignment horizontal="center" vertical="top"/>
    </xf>
    <xf numFmtId="49" fontId="2" fillId="0" borderId="3" xfId="0" applyNumberFormat="1" applyFont="1" applyBorder="1" applyAlignment="1">
      <alignment horizontal="center" vertical="top"/>
    </xf>
    <xf numFmtId="0" fontId="8" fillId="0" borderId="62" xfId="0" applyFont="1" applyFill="1" applyBorder="1" applyAlignment="1">
      <alignment horizontal="left" vertical="top" wrapText="1"/>
    </xf>
    <xf numFmtId="0" fontId="8" fillId="0" borderId="51" xfId="0" applyFont="1" applyFill="1" applyBorder="1" applyAlignment="1">
      <alignment horizontal="left" vertical="top" wrapText="1"/>
    </xf>
    <xf numFmtId="49" fontId="7" fillId="0" borderId="6" xfId="0" applyNumberFormat="1" applyFont="1" applyBorder="1" applyAlignment="1">
      <alignment horizontal="center" vertical="top"/>
    </xf>
    <xf numFmtId="49" fontId="7" fillId="0" borderId="1" xfId="0" applyNumberFormat="1" applyFont="1" applyBorder="1" applyAlignment="1">
      <alignment horizontal="center" vertical="top"/>
    </xf>
    <xf numFmtId="49" fontId="7" fillId="4" borderId="30" xfId="0" applyNumberFormat="1" applyFont="1" applyFill="1" applyBorder="1" applyAlignment="1">
      <alignment horizontal="right" vertical="top"/>
    </xf>
    <xf numFmtId="49" fontId="7" fillId="4" borderId="52" xfId="0" applyNumberFormat="1" applyFont="1" applyFill="1" applyBorder="1" applyAlignment="1">
      <alignment horizontal="right" vertical="top"/>
    </xf>
    <xf numFmtId="49" fontId="7" fillId="0" borderId="36" xfId="0" applyNumberFormat="1" applyFont="1" applyBorder="1" applyAlignment="1">
      <alignment horizontal="center" vertical="top" wrapText="1"/>
    </xf>
    <xf numFmtId="0" fontId="11" fillId="0" borderId="38" xfId="0" applyFont="1" applyBorder="1" applyAlignment="1">
      <alignment horizontal="center" vertical="top" wrapText="1"/>
    </xf>
    <xf numFmtId="0" fontId="11" fillId="0" borderId="25" xfId="0" applyFont="1" applyBorder="1" applyAlignment="1">
      <alignment horizontal="center" vertical="top" wrapText="1"/>
    </xf>
    <xf numFmtId="0" fontId="6" fillId="0" borderId="37" xfId="0" applyFont="1" applyFill="1" applyBorder="1" applyAlignment="1">
      <alignment horizontal="left" vertical="top" wrapText="1"/>
    </xf>
    <xf numFmtId="0" fontId="6" fillId="0" borderId="39" xfId="0" applyFont="1" applyFill="1" applyBorder="1" applyAlignment="1">
      <alignment horizontal="left" vertical="top" wrapText="1"/>
    </xf>
    <xf numFmtId="0" fontId="6" fillId="0" borderId="26" xfId="0" applyFont="1" applyFill="1" applyBorder="1" applyAlignment="1">
      <alignment horizontal="left" vertical="top" wrapText="1"/>
    </xf>
    <xf numFmtId="49" fontId="9" fillId="0" borderId="17" xfId="0" applyNumberFormat="1" applyFont="1" applyBorder="1" applyAlignment="1">
      <alignment horizontal="center" vertical="top"/>
    </xf>
    <xf numFmtId="0" fontId="8" fillId="0" borderId="58" xfId="0" applyFont="1" applyFill="1" applyBorder="1" applyAlignment="1">
      <alignment horizontal="left" vertical="top" wrapText="1"/>
    </xf>
    <xf numFmtId="49" fontId="2" fillId="0" borderId="5" xfId="0" applyNumberFormat="1" applyFont="1" applyBorder="1" applyAlignment="1">
      <alignment horizontal="center" vertical="top"/>
    </xf>
    <xf numFmtId="0" fontId="8" fillId="0" borderId="35" xfId="0" applyFont="1" applyFill="1" applyBorder="1" applyAlignment="1">
      <alignment horizontal="left" vertical="top" wrapText="1"/>
    </xf>
    <xf numFmtId="49" fontId="7" fillId="3" borderId="22" xfId="0" applyNumberFormat="1" applyFont="1" applyFill="1" applyBorder="1" applyAlignment="1">
      <alignment horizontal="center" vertical="top"/>
    </xf>
    <xf numFmtId="49" fontId="7" fillId="3" borderId="63" xfId="0" applyNumberFormat="1" applyFont="1" applyFill="1" applyBorder="1" applyAlignment="1">
      <alignment horizontal="center" vertical="top"/>
    </xf>
    <xf numFmtId="49" fontId="7" fillId="4" borderId="6" xfId="0" applyNumberFormat="1" applyFont="1" applyFill="1" applyBorder="1" applyAlignment="1">
      <alignment horizontal="center" vertical="top"/>
    </xf>
    <xf numFmtId="49" fontId="7" fillId="0" borderId="38" xfId="0" applyNumberFormat="1" applyFont="1" applyBorder="1" applyAlignment="1">
      <alignment horizontal="center" vertical="top"/>
    </xf>
    <xf numFmtId="0" fontId="6" fillId="0" borderId="43" xfId="0" applyFont="1" applyFill="1" applyBorder="1" applyAlignment="1">
      <alignment vertical="top" wrapText="1"/>
    </xf>
    <xf numFmtId="49" fontId="2" fillId="0" borderId="21" xfId="0" applyNumberFormat="1" applyFont="1" applyBorder="1" applyAlignment="1">
      <alignment horizontal="center" vertical="top"/>
    </xf>
    <xf numFmtId="0" fontId="13" fillId="0" borderId="0" xfId="0" applyFont="1" applyAlignment="1">
      <alignment horizontal="left" vertical="top" wrapText="1"/>
    </xf>
    <xf numFmtId="0" fontId="11" fillId="0" borderId="0" xfId="0" applyFont="1" applyAlignment="1">
      <alignment vertical="top"/>
    </xf>
    <xf numFmtId="49" fontId="2" fillId="0" borderId="55" xfId="0" applyNumberFormat="1" applyFont="1" applyBorder="1" applyAlignment="1">
      <alignment horizontal="center" vertical="top"/>
    </xf>
    <xf numFmtId="49" fontId="2" fillId="0" borderId="19" xfId="0" applyNumberFormat="1" applyFont="1" applyBorder="1" applyAlignment="1">
      <alignment horizontal="center" vertical="top"/>
    </xf>
    <xf numFmtId="49" fontId="7" fillId="0" borderId="36" xfId="0" applyNumberFormat="1" applyFont="1" applyBorder="1" applyAlignment="1">
      <alignment horizontal="center" vertical="top"/>
    </xf>
    <xf numFmtId="49" fontId="7" fillId="0" borderId="25" xfId="0" applyNumberFormat="1" applyFont="1" applyBorder="1" applyAlignment="1">
      <alignment horizontal="center" vertical="top"/>
    </xf>
    <xf numFmtId="49" fontId="2" fillId="0" borderId="64" xfId="0" applyNumberFormat="1" applyFont="1" applyBorder="1" applyAlignment="1">
      <alignment horizontal="center" vertical="top"/>
    </xf>
    <xf numFmtId="49" fontId="2" fillId="0" borderId="44" xfId="0" applyNumberFormat="1" applyFont="1" applyBorder="1" applyAlignment="1">
      <alignment horizontal="center" vertical="top"/>
    </xf>
    <xf numFmtId="49" fontId="7" fillId="3" borderId="7" xfId="0" applyNumberFormat="1" applyFont="1" applyFill="1" applyBorder="1" applyAlignment="1">
      <alignment horizontal="center" vertical="top"/>
    </xf>
    <xf numFmtId="49" fontId="7" fillId="3" borderId="31" xfId="0" applyNumberFormat="1" applyFont="1" applyFill="1" applyBorder="1" applyAlignment="1">
      <alignment horizontal="center" vertical="top"/>
    </xf>
    <xf numFmtId="49" fontId="7" fillId="4" borderId="46" xfId="0" applyNumberFormat="1" applyFont="1" applyFill="1" applyBorder="1" applyAlignment="1">
      <alignment horizontal="center" vertical="top"/>
    </xf>
    <xf numFmtId="49" fontId="7" fillId="4" borderId="65" xfId="0" applyNumberFormat="1" applyFont="1" applyFill="1" applyBorder="1" applyAlignment="1">
      <alignment horizontal="center" vertical="top"/>
    </xf>
    <xf numFmtId="0" fontId="6" fillId="0" borderId="12" xfId="0" applyFont="1" applyFill="1" applyBorder="1" applyAlignment="1">
      <alignment horizontal="left" vertical="top" wrapText="1"/>
    </xf>
    <xf numFmtId="0" fontId="6" fillId="0" borderId="13" xfId="0" applyFont="1" applyFill="1" applyBorder="1" applyAlignment="1">
      <alignment horizontal="left" vertical="top" wrapText="1"/>
    </xf>
    <xf numFmtId="49" fontId="2" fillId="0" borderId="63" xfId="0" applyNumberFormat="1" applyFont="1" applyBorder="1" applyAlignment="1">
      <alignment horizontal="center" vertical="top"/>
    </xf>
    <xf numFmtId="49" fontId="9" fillId="0" borderId="55" xfId="0" applyNumberFormat="1" applyFont="1" applyBorder="1" applyAlignment="1">
      <alignment horizontal="center" vertical="top"/>
    </xf>
    <xf numFmtId="49" fontId="9" fillId="0" borderId="19" xfId="0" applyNumberFormat="1" applyFont="1" applyBorder="1" applyAlignment="1">
      <alignment horizontal="center" vertical="top"/>
    </xf>
    <xf numFmtId="49" fontId="7" fillId="3" borderId="40" xfId="0" applyNumberFormat="1" applyFont="1" applyFill="1" applyBorder="1" applyAlignment="1">
      <alignment horizontal="right" vertical="top"/>
    </xf>
    <xf numFmtId="49" fontId="24" fillId="0" borderId="0" xfId="0" applyNumberFormat="1" applyFont="1" applyFill="1" applyBorder="1" applyAlignment="1">
      <alignment horizontal="center" vertical="top" wrapText="1"/>
    </xf>
    <xf numFmtId="0" fontId="11" fillId="0" borderId="0" xfId="0" applyFont="1" applyAlignment="1">
      <alignment vertical="top" wrapText="1"/>
    </xf>
    <xf numFmtId="0" fontId="6" fillId="0" borderId="51" xfId="0" applyFont="1" applyFill="1" applyBorder="1" applyAlignment="1">
      <alignment horizontal="left" vertical="top" wrapText="1"/>
    </xf>
    <xf numFmtId="0" fontId="11" fillId="0" borderId="14" xfId="0" applyFont="1" applyBorder="1" applyAlignment="1">
      <alignment vertical="top" wrapText="1"/>
    </xf>
    <xf numFmtId="0" fontId="5" fillId="0" borderId="0" xfId="0" applyFont="1" applyAlignment="1">
      <alignment vertical="top"/>
    </xf>
    <xf numFmtId="0" fontId="28" fillId="0" borderId="0" xfId="0" applyFont="1" applyAlignment="1">
      <alignment horizontal="left" vertical="top" wrapText="1"/>
    </xf>
    <xf numFmtId="0" fontId="30" fillId="0" borderId="0" xfId="0" applyFont="1" applyAlignment="1">
      <alignment vertical="top"/>
    </xf>
    <xf numFmtId="0" fontId="5" fillId="0" borderId="0" xfId="0" applyFont="1" applyBorder="1" applyAlignment="1">
      <alignment vertical="top"/>
    </xf>
    <xf numFmtId="0" fontId="6" fillId="0" borderId="0" xfId="0" applyFont="1" applyFill="1" applyAlignment="1">
      <alignment horizontal="center" vertical="top"/>
    </xf>
    <xf numFmtId="0" fontId="11" fillId="0" borderId="0" xfId="0" applyFont="1" applyAlignment="1">
      <alignment horizontal="center" vertical="top"/>
    </xf>
    <xf numFmtId="0" fontId="11" fillId="0" borderId="0" xfId="0" applyFont="1" applyAlignment="1">
      <alignment horizontal="left" wrapText="1"/>
    </xf>
    <xf numFmtId="0" fontId="2" fillId="0" borderId="59" xfId="0" applyFont="1" applyBorder="1" applyAlignment="1">
      <alignment horizontal="center" vertical="center" textRotation="90"/>
    </xf>
    <xf numFmtId="164" fontId="8" fillId="0" borderId="7"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8" xfId="0" applyNumberFormat="1" applyFont="1" applyBorder="1" applyAlignment="1">
      <alignment horizontal="center" vertical="center"/>
    </xf>
    <xf numFmtId="164" fontId="8" fillId="5" borderId="9" xfId="0" applyNumberFormat="1" applyFont="1" applyFill="1" applyBorder="1" applyAlignment="1">
      <alignment horizontal="center" vertical="center" wrapText="1"/>
    </xf>
    <xf numFmtId="164" fontId="8" fillId="5" borderId="22" xfId="0" applyNumberFormat="1" applyFont="1" applyFill="1" applyBorder="1" applyAlignment="1">
      <alignment horizontal="center" vertical="center" wrapText="1"/>
    </xf>
    <xf numFmtId="49" fontId="6" fillId="5" borderId="7" xfId="0" applyNumberFormat="1" applyFont="1" applyFill="1" applyBorder="1" applyAlignment="1">
      <alignment vertical="top" wrapText="1"/>
    </xf>
    <xf numFmtId="0" fontId="2" fillId="0" borderId="6" xfId="0" applyNumberFormat="1" applyFont="1" applyFill="1" applyBorder="1" applyAlignment="1">
      <alignment horizontal="center" vertical="top"/>
    </xf>
    <xf numFmtId="49" fontId="2" fillId="0" borderId="6"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0" fontId="8" fillId="0" borderId="24" xfId="0" applyFont="1" applyFill="1" applyBorder="1" applyAlignment="1">
      <alignment horizontal="center" vertical="top" wrapText="1"/>
    </xf>
    <xf numFmtId="164" fontId="8" fillId="0" borderId="34" xfId="0" applyNumberFormat="1" applyFont="1" applyFill="1" applyBorder="1" applyAlignment="1">
      <alignment horizontal="center" vertical="center"/>
    </xf>
    <xf numFmtId="164" fontId="8" fillId="0" borderId="75" xfId="0" applyNumberFormat="1" applyFont="1" applyFill="1" applyBorder="1" applyAlignment="1">
      <alignment horizontal="center" vertical="center"/>
    </xf>
    <xf numFmtId="0" fontId="6" fillId="0" borderId="71" xfId="0" applyFont="1" applyBorder="1" applyAlignment="1">
      <alignment wrapText="1"/>
    </xf>
    <xf numFmtId="0" fontId="2" fillId="0" borderId="29" xfId="0" applyNumberFormat="1" applyFont="1" applyFill="1" applyBorder="1" applyAlignment="1">
      <alignment horizontal="center" vertical="top"/>
    </xf>
    <xf numFmtId="49" fontId="2" fillId="0" borderId="29" xfId="0" applyNumberFormat="1" applyFont="1" applyFill="1" applyBorder="1" applyAlignment="1">
      <alignment horizontal="center" vertical="top"/>
    </xf>
    <xf numFmtId="49" fontId="2" fillId="0" borderId="28" xfId="0" applyNumberFormat="1" applyFont="1" applyFill="1" applyBorder="1" applyAlignment="1">
      <alignment horizontal="center" vertical="top"/>
    </xf>
    <xf numFmtId="0" fontId="2" fillId="0" borderId="0" xfId="0" applyFont="1" applyBorder="1" applyAlignment="1">
      <alignment horizontal="left" vertical="top"/>
    </xf>
    <xf numFmtId="49" fontId="6" fillId="0" borderId="71" xfId="0" applyNumberFormat="1" applyFont="1" applyFill="1" applyBorder="1" applyAlignment="1">
      <alignment vertical="top" wrapText="1"/>
    </xf>
    <xf numFmtId="164" fontId="7" fillId="2" borderId="23" xfId="0" applyNumberFormat="1" applyFont="1" applyFill="1" applyBorder="1" applyAlignment="1">
      <alignment horizontal="center" vertical="center"/>
    </xf>
    <xf numFmtId="0" fontId="2" fillId="0" borderId="44" xfId="0" applyFont="1" applyBorder="1" applyAlignment="1">
      <alignment vertical="top"/>
    </xf>
    <xf numFmtId="0" fontId="2" fillId="0" borderId="0" xfId="0" applyFont="1" applyFill="1" applyBorder="1" applyAlignment="1">
      <alignment vertical="top"/>
    </xf>
    <xf numFmtId="164" fontId="8" fillId="5" borderId="5" xfId="0" applyNumberFormat="1" applyFont="1" applyFill="1" applyBorder="1" applyAlignment="1">
      <alignment horizontal="center" vertical="center" wrapText="1"/>
    </xf>
    <xf numFmtId="0" fontId="2" fillId="0" borderId="6" xfId="0" applyFont="1" applyFill="1" applyBorder="1" applyAlignment="1">
      <alignment horizontal="center" vertical="top"/>
    </xf>
    <xf numFmtId="0" fontId="2" fillId="0" borderId="8" xfId="0" applyFont="1" applyFill="1" applyBorder="1" applyAlignment="1">
      <alignment horizontal="center" vertical="top"/>
    </xf>
    <xf numFmtId="0" fontId="2" fillId="0" borderId="0" xfId="0" applyFont="1" applyFill="1" applyBorder="1" applyAlignment="1">
      <alignment horizontal="left" vertical="top"/>
    </xf>
    <xf numFmtId="164" fontId="8" fillId="0" borderId="71" xfId="0" applyNumberFormat="1" applyFont="1" applyBorder="1" applyAlignment="1">
      <alignment horizontal="center" vertical="center"/>
    </xf>
    <xf numFmtId="164" fontId="8" fillId="0" borderId="29" xfId="0" applyNumberFormat="1" applyFont="1" applyBorder="1" applyAlignment="1">
      <alignment horizontal="center" vertical="center"/>
    </xf>
    <xf numFmtId="164" fontId="8" fillId="0" borderId="28" xfId="0" applyNumberFormat="1" applyFont="1" applyBorder="1" applyAlignment="1">
      <alignment horizontal="center" vertical="center"/>
    </xf>
    <xf numFmtId="164" fontId="8" fillId="5" borderId="69" xfId="0" applyNumberFormat="1" applyFont="1" applyFill="1" applyBorder="1" applyAlignment="1">
      <alignment horizontal="center" vertical="center" wrapText="1"/>
    </xf>
    <xf numFmtId="164" fontId="8" fillId="5" borderId="21" xfId="0" applyNumberFormat="1" applyFont="1" applyFill="1" applyBorder="1" applyAlignment="1">
      <alignment horizontal="center" vertical="center" wrapText="1"/>
    </xf>
    <xf numFmtId="0" fontId="2" fillId="0" borderId="48" xfId="0" applyFont="1" applyFill="1" applyBorder="1" applyAlignment="1">
      <alignment horizontal="center" vertical="top"/>
    </xf>
    <xf numFmtId="0" fontId="2" fillId="0" borderId="76" xfId="0" applyFont="1" applyFill="1" applyBorder="1" applyAlignment="1">
      <alignment horizontal="center" vertical="top"/>
    </xf>
    <xf numFmtId="164" fontId="8" fillId="5" borderId="68" xfId="0" applyNumberFormat="1" applyFont="1" applyFill="1" applyBorder="1" applyAlignment="1">
      <alignment horizontal="center" vertical="center" wrapText="1"/>
    </xf>
    <xf numFmtId="164" fontId="8" fillId="5" borderId="50" xfId="0" applyNumberFormat="1" applyFont="1" applyFill="1" applyBorder="1" applyAlignment="1">
      <alignment horizontal="center" vertical="center" wrapText="1"/>
    </xf>
    <xf numFmtId="0" fontId="8" fillId="0" borderId="17" xfId="0" applyFont="1" applyBorder="1" applyAlignment="1">
      <alignment horizontal="center" vertical="top"/>
    </xf>
    <xf numFmtId="164" fontId="8" fillId="0" borderId="42" xfId="0" applyNumberFormat="1" applyFont="1" applyBorder="1" applyAlignment="1">
      <alignment horizontal="center" vertical="center"/>
    </xf>
    <xf numFmtId="164" fontId="8" fillId="0" borderId="38" xfId="0" applyNumberFormat="1" applyFont="1" applyBorder="1" applyAlignment="1">
      <alignment horizontal="center" vertical="center"/>
    </xf>
    <xf numFmtId="164" fontId="8" fillId="0" borderId="39" xfId="0" applyNumberFormat="1" applyFont="1" applyBorder="1" applyAlignment="1">
      <alignment horizontal="center" vertical="center"/>
    </xf>
    <xf numFmtId="164" fontId="8" fillId="5" borderId="0" xfId="0" applyNumberFormat="1" applyFont="1" applyFill="1" applyBorder="1" applyAlignment="1">
      <alignment horizontal="center" vertical="center" wrapText="1"/>
    </xf>
    <xf numFmtId="164" fontId="8" fillId="5" borderId="17" xfId="0" applyNumberFormat="1" applyFont="1" applyFill="1" applyBorder="1" applyAlignment="1">
      <alignment horizontal="center" vertical="center" wrapText="1"/>
    </xf>
    <xf numFmtId="164" fontId="8" fillId="0" borderId="24" xfId="0" applyNumberFormat="1" applyFont="1" applyFill="1" applyBorder="1" applyAlignment="1">
      <alignment horizontal="center" vertical="center"/>
    </xf>
    <xf numFmtId="0" fontId="2" fillId="0" borderId="29" xfId="0" applyFont="1" applyFill="1" applyBorder="1" applyAlignment="1">
      <alignment horizontal="center" vertical="top"/>
    </xf>
    <xf numFmtId="0" fontId="2" fillId="0" borderId="28" xfId="0" applyFont="1" applyFill="1" applyBorder="1" applyAlignment="1">
      <alignment horizontal="center" vertical="top"/>
    </xf>
    <xf numFmtId="164" fontId="7" fillId="2" borderId="31" xfId="0" applyNumberFormat="1" applyFont="1" applyFill="1" applyBorder="1" applyAlignment="1">
      <alignment horizontal="center" vertical="center"/>
    </xf>
    <xf numFmtId="0" fontId="31" fillId="0" borderId="78" xfId="0" applyFont="1" applyBorder="1" applyAlignment="1">
      <alignment horizontal="center" vertical="top"/>
    </xf>
    <xf numFmtId="0" fontId="31" fillId="0" borderId="29" xfId="0" applyFont="1" applyBorder="1" applyAlignment="1">
      <alignment horizontal="center" vertical="top"/>
    </xf>
    <xf numFmtId="164" fontId="8" fillId="0" borderId="45" xfId="0" applyNumberFormat="1" applyFont="1" applyBorder="1" applyAlignment="1">
      <alignment horizontal="center" vertical="center"/>
    </xf>
    <xf numFmtId="0" fontId="31" fillId="5" borderId="7" xfId="0" applyFont="1" applyFill="1" applyBorder="1" applyAlignment="1">
      <alignment vertical="top" wrapText="1"/>
    </xf>
    <xf numFmtId="0" fontId="31" fillId="0" borderId="6" xfId="0" applyFont="1" applyBorder="1" applyAlignment="1">
      <alignment horizontal="center" vertical="top"/>
    </xf>
    <xf numFmtId="0" fontId="2" fillId="0" borderId="62" xfId="0" applyFont="1" applyFill="1" applyBorder="1" applyAlignment="1">
      <alignment horizontal="center" vertical="top"/>
    </xf>
    <xf numFmtId="164" fontId="8" fillId="0" borderId="78" xfId="0" applyNumberFormat="1" applyFont="1" applyBorder="1" applyAlignment="1">
      <alignment horizontal="center" vertical="center"/>
    </xf>
    <xf numFmtId="0" fontId="6" fillId="0" borderId="47" xfId="0" applyFont="1" applyBorder="1" applyAlignment="1">
      <alignment wrapText="1"/>
    </xf>
    <xf numFmtId="0" fontId="31" fillId="0" borderId="48" xfId="0" applyFont="1" applyBorder="1" applyAlignment="1">
      <alignment vertical="top"/>
    </xf>
    <xf numFmtId="0" fontId="2" fillId="0" borderId="35" xfId="0" applyFont="1" applyBorder="1" applyAlignment="1">
      <alignment vertical="top"/>
    </xf>
    <xf numFmtId="164" fontId="22" fillId="0" borderId="45" xfId="0" applyNumberFormat="1" applyFont="1" applyFill="1" applyBorder="1" applyAlignment="1">
      <alignment horizontal="center" vertical="top"/>
    </xf>
    <xf numFmtId="0" fontId="27" fillId="0" borderId="64" xfId="0" applyFont="1" applyBorder="1" applyAlignment="1">
      <alignment horizontal="left" wrapText="1"/>
    </xf>
    <xf numFmtId="0" fontId="3" fillId="0" borderId="36" xfId="0" applyNumberFormat="1" applyFont="1" applyFill="1" applyBorder="1" applyAlignment="1">
      <alignment horizontal="center" vertical="top"/>
    </xf>
    <xf numFmtId="49" fontId="3" fillId="0" borderId="36" xfId="0" applyNumberFormat="1" applyFont="1" applyFill="1" applyBorder="1" applyAlignment="1">
      <alignment horizontal="center" vertical="top"/>
    </xf>
    <xf numFmtId="0" fontId="3" fillId="0" borderId="37" xfId="0" applyNumberFormat="1" applyFont="1" applyFill="1" applyBorder="1" applyAlignment="1">
      <alignment horizontal="center" vertical="top"/>
    </xf>
    <xf numFmtId="49" fontId="9" fillId="0" borderId="50" xfId="0" applyNumberFormat="1" applyFont="1" applyBorder="1" applyAlignment="1">
      <alignment horizontal="center" vertical="top"/>
    </xf>
    <xf numFmtId="49" fontId="2" fillId="0" borderId="50" xfId="0" applyNumberFormat="1" applyFont="1" applyBorder="1" applyAlignment="1">
      <alignment horizontal="center" vertical="top"/>
    </xf>
    <xf numFmtId="164" fontId="8" fillId="0" borderId="71" xfId="0" applyNumberFormat="1" applyFont="1" applyFill="1" applyBorder="1" applyAlignment="1">
      <alignment horizontal="center" vertical="top"/>
    </xf>
    <xf numFmtId="164" fontId="8" fillId="0" borderId="29" xfId="0" applyNumberFormat="1" applyFont="1" applyFill="1" applyBorder="1" applyAlignment="1">
      <alignment horizontal="center" vertical="top"/>
    </xf>
    <xf numFmtId="164" fontId="22" fillId="0" borderId="78" xfId="0" applyNumberFormat="1" applyFont="1" applyFill="1" applyBorder="1" applyAlignment="1">
      <alignment horizontal="center" vertical="top"/>
    </xf>
    <xf numFmtId="164" fontId="8" fillId="0" borderId="28" xfId="0" applyNumberFormat="1" applyFont="1" applyFill="1" applyBorder="1" applyAlignment="1">
      <alignment horizontal="center" vertical="top"/>
    </xf>
    <xf numFmtId="164" fontId="8" fillId="5" borderId="21" xfId="0" applyNumberFormat="1" applyFont="1" applyFill="1" applyBorder="1" applyAlignment="1">
      <alignment horizontal="center" vertical="top"/>
    </xf>
    <xf numFmtId="164" fontId="8" fillId="0" borderId="21" xfId="0" applyNumberFormat="1" applyFont="1" applyFill="1" applyBorder="1" applyAlignment="1">
      <alignment horizontal="center" vertical="top"/>
    </xf>
    <xf numFmtId="0" fontId="27" fillId="0" borderId="27" xfId="0" applyFont="1" applyBorder="1" applyAlignment="1">
      <alignment horizontal="left" wrapText="1"/>
    </xf>
    <xf numFmtId="0" fontId="3" fillId="0" borderId="29" xfId="0" applyNumberFormat="1" applyFont="1" applyFill="1" applyBorder="1" applyAlignment="1">
      <alignment horizontal="center" vertical="top"/>
    </xf>
    <xf numFmtId="49" fontId="3" fillId="0" borderId="29" xfId="0" applyNumberFormat="1" applyFont="1" applyFill="1" applyBorder="1" applyAlignment="1">
      <alignment horizontal="center" vertical="top"/>
    </xf>
    <xf numFmtId="49" fontId="3" fillId="0" borderId="28" xfId="0" applyNumberFormat="1" applyFont="1" applyFill="1" applyBorder="1" applyAlignment="1">
      <alignment horizontal="center" vertical="top"/>
    </xf>
    <xf numFmtId="0" fontId="27" fillId="0" borderId="68" xfId="0" applyFont="1" applyBorder="1" applyAlignment="1">
      <alignment horizontal="left" vertical="center" wrapText="1"/>
    </xf>
    <xf numFmtId="0" fontId="3" fillId="0" borderId="48" xfId="0" applyNumberFormat="1" applyFont="1" applyFill="1" applyBorder="1" applyAlignment="1">
      <alignment horizontal="center" vertical="top"/>
    </xf>
    <xf numFmtId="49" fontId="3" fillId="0" borderId="48" xfId="0" applyNumberFormat="1" applyFont="1" applyFill="1" applyBorder="1" applyAlignment="1">
      <alignment horizontal="center" vertical="top"/>
    </xf>
    <xf numFmtId="49" fontId="3" fillId="0" borderId="76" xfId="0" applyNumberFormat="1" applyFont="1" applyFill="1" applyBorder="1" applyAlignment="1">
      <alignment horizontal="center" vertical="top"/>
    </xf>
    <xf numFmtId="49" fontId="9" fillId="0" borderId="3" xfId="0" applyNumberFormat="1" applyFont="1" applyBorder="1" applyAlignment="1">
      <alignment horizontal="center" vertical="top"/>
    </xf>
    <xf numFmtId="9" fontId="3" fillId="0" borderId="25" xfId="0" applyNumberFormat="1" applyFont="1" applyFill="1" applyBorder="1" applyAlignment="1">
      <alignment horizontal="left" vertical="top"/>
    </xf>
    <xf numFmtId="9" fontId="3" fillId="0" borderId="25" xfId="0" applyNumberFormat="1" applyFont="1" applyFill="1" applyBorder="1" applyAlignment="1">
      <alignment horizontal="center" vertical="top"/>
    </xf>
    <xf numFmtId="9" fontId="3" fillId="0" borderId="26" xfId="0" applyNumberFormat="1" applyFont="1" applyFill="1" applyBorder="1" applyAlignment="1">
      <alignment horizontal="center" vertical="top"/>
    </xf>
    <xf numFmtId="0" fontId="27" fillId="0" borderId="74" xfId="0" applyFont="1" applyBorder="1" applyAlignment="1">
      <alignment horizontal="left" wrapText="1"/>
    </xf>
    <xf numFmtId="49" fontId="3" fillId="0" borderId="6" xfId="0" applyNumberFormat="1" applyFont="1" applyFill="1" applyBorder="1" applyAlignment="1">
      <alignment horizontal="center" vertical="top"/>
    </xf>
    <xf numFmtId="49" fontId="3" fillId="0" borderId="8" xfId="0" applyNumberFormat="1" applyFont="1" applyFill="1" applyBorder="1" applyAlignment="1">
      <alignment horizontal="center" vertical="top"/>
    </xf>
    <xf numFmtId="49" fontId="2" fillId="0" borderId="17" xfId="0" applyNumberFormat="1" applyFont="1" applyBorder="1" applyAlignment="1">
      <alignment horizontal="center" vertical="top"/>
    </xf>
    <xf numFmtId="164" fontId="7" fillId="0" borderId="78" xfId="0" applyNumberFormat="1" applyFont="1" applyFill="1" applyBorder="1" applyAlignment="1">
      <alignment horizontal="center" vertical="top"/>
    </xf>
    <xf numFmtId="164" fontId="8" fillId="0" borderId="69" xfId="0" applyNumberFormat="1" applyFont="1" applyFill="1" applyBorder="1" applyAlignment="1">
      <alignment horizontal="center" vertical="top"/>
    </xf>
    <xf numFmtId="0" fontId="27" fillId="0" borderId="78" xfId="0" applyFont="1" applyBorder="1" applyAlignment="1">
      <alignment horizontal="left" wrapText="1"/>
    </xf>
    <xf numFmtId="164" fontId="8" fillId="0" borderId="38" xfId="0" applyNumberFormat="1" applyFont="1" applyFill="1" applyBorder="1" applyAlignment="1">
      <alignment horizontal="center" vertical="top"/>
    </xf>
    <xf numFmtId="164" fontId="8" fillId="0" borderId="39" xfId="0" applyNumberFormat="1" applyFont="1" applyFill="1" applyBorder="1" applyAlignment="1">
      <alignment horizontal="center" vertical="top"/>
    </xf>
    <xf numFmtId="164" fontId="8" fillId="0" borderId="0" xfId="0" applyNumberFormat="1" applyFont="1" applyFill="1" applyBorder="1" applyAlignment="1">
      <alignment horizontal="center" vertical="top"/>
    </xf>
    <xf numFmtId="164" fontId="8" fillId="0" borderId="19" xfId="0" applyNumberFormat="1" applyFont="1" applyFill="1" applyBorder="1" applyAlignment="1">
      <alignment horizontal="center" vertical="top"/>
    </xf>
    <xf numFmtId="0" fontId="27" fillId="0" borderId="69" xfId="0" applyFont="1" applyBorder="1" applyAlignment="1">
      <alignment horizontal="left" wrapText="1"/>
    </xf>
    <xf numFmtId="49" fontId="3" fillId="0" borderId="25"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0" fontId="6" fillId="0" borderId="74" xfId="0" applyFont="1" applyBorder="1" applyAlignment="1">
      <alignment vertical="top"/>
    </xf>
    <xf numFmtId="0" fontId="27" fillId="0" borderId="22" xfId="0" applyFont="1" applyBorder="1" applyAlignment="1">
      <alignment wrapText="1"/>
    </xf>
    <xf numFmtId="0" fontId="8" fillId="0" borderId="21" xfId="0" applyFont="1" applyFill="1" applyBorder="1" applyAlignment="1">
      <alignment horizontal="center" vertical="top" wrapText="1"/>
    </xf>
    <xf numFmtId="164" fontId="8" fillId="5" borderId="69" xfId="0" applyNumberFormat="1" applyFont="1" applyFill="1" applyBorder="1" applyAlignment="1">
      <alignment horizontal="center" vertical="top"/>
    </xf>
    <xf numFmtId="0" fontId="27" fillId="0" borderId="27" xfId="0" applyFont="1" applyBorder="1" applyAlignment="1">
      <alignment wrapText="1"/>
    </xf>
    <xf numFmtId="0" fontId="3" fillId="0" borderId="28" xfId="0" applyNumberFormat="1" applyFont="1" applyFill="1" applyBorder="1" applyAlignment="1">
      <alignment horizontal="center" vertical="top"/>
    </xf>
    <xf numFmtId="49" fontId="9" fillId="0" borderId="21" xfId="0" applyNumberFormat="1" applyFont="1" applyBorder="1" applyAlignment="1">
      <alignment horizontal="center" vertical="top"/>
    </xf>
    <xf numFmtId="9" fontId="27" fillId="0" borderId="25" xfId="0" applyNumberFormat="1" applyFont="1" applyFill="1" applyBorder="1" applyAlignment="1">
      <alignment horizontal="left" vertical="top" wrapText="1"/>
    </xf>
    <xf numFmtId="0" fontId="3" fillId="0" borderId="25" xfId="0" applyNumberFormat="1" applyFont="1" applyFill="1" applyBorder="1" applyAlignment="1">
      <alignment horizontal="center" vertical="top"/>
    </xf>
    <xf numFmtId="0" fontId="3" fillId="0" borderId="26" xfId="0" applyNumberFormat="1" applyFont="1" applyFill="1" applyBorder="1" applyAlignment="1">
      <alignment horizontal="center" vertical="top"/>
    </xf>
    <xf numFmtId="0" fontId="3" fillId="0" borderId="46" xfId="0" applyNumberFormat="1" applyFont="1" applyFill="1" applyBorder="1" applyAlignment="1">
      <alignment horizontal="center" vertical="top"/>
    </xf>
    <xf numFmtId="0" fontId="27" fillId="0" borderId="69" xfId="0" applyFont="1" applyBorder="1" applyAlignment="1">
      <alignment wrapText="1"/>
    </xf>
    <xf numFmtId="0" fontId="3" fillId="0" borderId="72" xfId="0" applyNumberFormat="1" applyFont="1" applyFill="1" applyBorder="1" applyAlignment="1">
      <alignment horizontal="center" vertical="top"/>
    </xf>
    <xf numFmtId="1" fontId="6" fillId="0" borderId="7" xfId="0" applyNumberFormat="1" applyFont="1" applyFill="1" applyBorder="1" applyAlignment="1">
      <alignment vertical="top" wrapText="1"/>
    </xf>
    <xf numFmtId="1" fontId="6" fillId="0" borderId="71" xfId="0" applyNumberFormat="1" applyFont="1" applyFill="1" applyBorder="1" applyAlignment="1">
      <alignment vertical="top" wrapText="1"/>
    </xf>
    <xf numFmtId="164" fontId="7" fillId="3" borderId="58" xfId="0" applyNumberFormat="1" applyFont="1" applyFill="1" applyBorder="1" applyAlignment="1">
      <alignment horizontal="center" vertical="top"/>
    </xf>
    <xf numFmtId="0" fontId="2" fillId="3" borderId="35" xfId="0" applyFont="1" applyFill="1" applyBorder="1" applyAlignment="1">
      <alignment vertical="top"/>
    </xf>
    <xf numFmtId="0" fontId="2" fillId="3" borderId="20" xfId="0" applyFont="1" applyFill="1" applyBorder="1" applyAlignment="1">
      <alignment vertical="top"/>
    </xf>
    <xf numFmtId="49" fontId="7" fillId="6" borderId="30" xfId="0" applyNumberFormat="1" applyFont="1" applyFill="1" applyBorder="1" applyAlignment="1">
      <alignment horizontal="center" vertical="top"/>
    </xf>
    <xf numFmtId="164" fontId="7" fillId="6" borderId="30" xfId="0" applyNumberFormat="1" applyFont="1" applyFill="1" applyBorder="1" applyAlignment="1">
      <alignment horizontal="center" vertical="top"/>
    </xf>
    <xf numFmtId="164" fontId="7" fillId="6" borderId="53" xfId="0" applyNumberFormat="1" applyFont="1" applyFill="1" applyBorder="1" applyAlignment="1">
      <alignment horizontal="center" vertical="top"/>
    </xf>
    <xf numFmtId="164" fontId="7" fillId="6" borderId="16" xfId="0" applyNumberFormat="1" applyFont="1" applyFill="1" applyBorder="1" applyAlignment="1">
      <alignment horizontal="center" vertical="top"/>
    </xf>
    <xf numFmtId="0" fontId="8" fillId="0" borderId="0" xfId="0" applyNumberFormat="1" applyFont="1" applyBorder="1" applyAlignment="1">
      <alignment vertical="top" wrapText="1"/>
    </xf>
    <xf numFmtId="49" fontId="6" fillId="0" borderId="0" xfId="0" applyNumberFormat="1" applyFont="1" applyFill="1" applyBorder="1" applyAlignment="1">
      <alignment vertical="top"/>
    </xf>
    <xf numFmtId="49" fontId="6" fillId="0" borderId="0" xfId="0" applyNumberFormat="1" applyFont="1" applyFill="1" applyBorder="1" applyAlignment="1">
      <alignment horizontal="right" vertical="top"/>
    </xf>
    <xf numFmtId="0" fontId="6" fillId="0" borderId="0" xfId="0" applyFont="1" applyFill="1" applyBorder="1" applyAlignment="1">
      <alignment horizontal="center" vertical="top"/>
    </xf>
    <xf numFmtId="0" fontId="24" fillId="0" borderId="0" xfId="0" applyFont="1" applyAlignment="1">
      <alignment vertical="top"/>
    </xf>
    <xf numFmtId="0" fontId="32" fillId="0" borderId="0" xfId="0" applyFont="1" applyBorder="1" applyAlignment="1">
      <alignment vertical="top"/>
    </xf>
    <xf numFmtId="0" fontId="8" fillId="5" borderId="62" xfId="0" applyFont="1" applyFill="1" applyBorder="1" applyAlignment="1">
      <alignment horizontal="left" vertical="top" wrapText="1"/>
    </xf>
    <xf numFmtId="0" fontId="2" fillId="5" borderId="36" xfId="0" applyFont="1" applyFill="1" applyBorder="1" applyAlignment="1">
      <alignment horizontal="center" vertical="top"/>
    </xf>
    <xf numFmtId="0" fontId="2" fillId="5" borderId="37" xfId="0" applyFont="1" applyFill="1" applyBorder="1" applyAlignment="1">
      <alignment horizontal="center" vertical="top"/>
    </xf>
    <xf numFmtId="0" fontId="2" fillId="0" borderId="38" xfId="0" applyFont="1" applyFill="1" applyBorder="1" applyAlignment="1">
      <alignment horizontal="center" vertical="top"/>
    </xf>
    <xf numFmtId="0" fontId="2" fillId="0" borderId="39" xfId="0" applyFont="1" applyFill="1" applyBorder="1" applyAlignment="1">
      <alignment horizontal="center" vertical="top"/>
    </xf>
    <xf numFmtId="0" fontId="32" fillId="0" borderId="0" xfId="0" applyFont="1" applyBorder="1" applyAlignment="1">
      <alignment horizontal="left" vertical="top"/>
    </xf>
    <xf numFmtId="164" fontId="7" fillId="2" borderId="10" xfId="0" applyNumberFormat="1" applyFont="1" applyFill="1" applyBorder="1" applyAlignment="1">
      <alignment horizontal="center" vertical="center"/>
    </xf>
    <xf numFmtId="0" fontId="2" fillId="0" borderId="25" xfId="0" applyFont="1" applyFill="1" applyBorder="1" applyAlignment="1">
      <alignment horizontal="center" vertical="top"/>
    </xf>
    <xf numFmtId="0" fontId="2" fillId="0" borderId="26" xfId="0" applyFont="1" applyFill="1" applyBorder="1" applyAlignment="1">
      <alignment horizontal="center" vertical="top"/>
    </xf>
    <xf numFmtId="0" fontId="32" fillId="0" borderId="0" xfId="0" applyFont="1" applyFill="1" applyBorder="1" applyAlignment="1">
      <alignment vertical="top"/>
    </xf>
    <xf numFmtId="0" fontId="2" fillId="0" borderId="38" xfId="0" applyFont="1" applyFill="1" applyBorder="1" applyAlignment="1">
      <alignment horizontal="center" vertical="top" wrapText="1"/>
    </xf>
    <xf numFmtId="0" fontId="2" fillId="0" borderId="39" xfId="0" applyFont="1" applyFill="1" applyBorder="1" applyAlignment="1">
      <alignment horizontal="center" vertical="top" wrapText="1"/>
    </xf>
    <xf numFmtId="0" fontId="2" fillId="0" borderId="11" xfId="0" applyFont="1" applyFill="1" applyBorder="1" applyAlignment="1">
      <alignment horizontal="center" vertical="top" wrapText="1"/>
    </xf>
    <xf numFmtId="0" fontId="2" fillId="0" borderId="36" xfId="0" applyFont="1" applyFill="1" applyBorder="1" applyAlignment="1">
      <alignment horizontal="center" vertical="top" wrapText="1"/>
    </xf>
    <xf numFmtId="0" fontId="2" fillId="0" borderId="37" xfId="0" applyFont="1" applyFill="1" applyBorder="1" applyAlignment="1">
      <alignment horizontal="center" vertical="top" wrapText="1"/>
    </xf>
    <xf numFmtId="0" fontId="2" fillId="0" borderId="42" xfId="0" applyFont="1" applyFill="1" applyBorder="1" applyAlignment="1">
      <alignment horizontal="center" vertical="top" wrapText="1"/>
    </xf>
    <xf numFmtId="0" fontId="10" fillId="2" borderId="24" xfId="0" applyFont="1" applyFill="1" applyBorder="1" applyAlignment="1">
      <alignment horizontal="center" vertical="top"/>
    </xf>
    <xf numFmtId="164" fontId="7" fillId="2" borderId="32" xfId="0" applyNumberFormat="1" applyFont="1" applyFill="1" applyBorder="1" applyAlignment="1">
      <alignment horizontal="center" vertical="center"/>
    </xf>
    <xf numFmtId="164" fontId="7" fillId="2" borderId="33" xfId="0" applyNumberFormat="1" applyFont="1" applyFill="1" applyBorder="1" applyAlignment="1">
      <alignment horizontal="center" vertical="center"/>
    </xf>
    <xf numFmtId="164" fontId="7" fillId="2" borderId="34" xfId="0" applyNumberFormat="1" applyFont="1" applyFill="1" applyBorder="1" applyAlignment="1">
      <alignment horizontal="center" vertical="center" wrapText="1"/>
    </xf>
    <xf numFmtId="164" fontId="7" fillId="2" borderId="24" xfId="0" applyNumberFormat="1" applyFont="1" applyFill="1" applyBorder="1" applyAlignment="1">
      <alignment horizontal="center" vertical="center"/>
    </xf>
    <xf numFmtId="0" fontId="8" fillId="0" borderId="21" xfId="0" applyFont="1" applyFill="1" applyBorder="1" applyAlignment="1">
      <alignment horizontal="center" vertical="top"/>
    </xf>
    <xf numFmtId="164" fontId="8" fillId="0" borderId="78" xfId="0" applyNumberFormat="1" applyFont="1" applyFill="1" applyBorder="1" applyAlignment="1">
      <alignment horizontal="center" vertical="top"/>
    </xf>
    <xf numFmtId="1" fontId="2" fillId="0" borderId="38" xfId="0" applyNumberFormat="1" applyFont="1" applyFill="1" applyBorder="1" applyAlignment="1">
      <alignment horizontal="center" vertical="top"/>
    </xf>
    <xf numFmtId="49" fontId="7" fillId="3" borderId="11" xfId="0" applyNumberFormat="1" applyFont="1" applyFill="1" applyBorder="1" applyAlignment="1">
      <alignment horizontal="center" vertical="top" wrapText="1"/>
    </xf>
    <xf numFmtId="49" fontId="7" fillId="4" borderId="12" xfId="0" applyNumberFormat="1" applyFont="1" applyFill="1" applyBorder="1" applyAlignment="1">
      <alignment horizontal="center" vertical="top" wrapText="1"/>
    </xf>
    <xf numFmtId="0" fontId="6" fillId="5" borderId="37" xfId="0" applyFont="1" applyFill="1" applyBorder="1" applyAlignment="1">
      <alignment horizontal="left" vertical="top" wrapText="1"/>
    </xf>
    <xf numFmtId="49" fontId="9" fillId="0" borderId="64" xfId="0" applyNumberFormat="1" applyFont="1" applyBorder="1" applyAlignment="1">
      <alignment horizontal="center" vertical="top" wrapText="1"/>
    </xf>
    <xf numFmtId="0" fontId="8" fillId="0" borderId="55" xfId="0" applyFont="1" applyBorder="1" applyAlignment="1">
      <alignment horizontal="center" vertical="top" wrapText="1"/>
    </xf>
    <xf numFmtId="164" fontId="8" fillId="0" borderId="62" xfId="0" applyNumberFormat="1" applyFont="1" applyFill="1" applyBorder="1" applyAlignment="1">
      <alignment horizontal="center" vertical="top" wrapText="1"/>
    </xf>
    <xf numFmtId="164" fontId="8" fillId="0" borderId="36" xfId="0" applyNumberFormat="1" applyFont="1" applyFill="1" applyBorder="1" applyAlignment="1">
      <alignment horizontal="center" vertical="top" wrapText="1"/>
    </xf>
    <xf numFmtId="164" fontId="8" fillId="0" borderId="12" xfId="0" applyNumberFormat="1" applyFont="1" applyFill="1" applyBorder="1" applyAlignment="1">
      <alignment horizontal="center" vertical="top" wrapText="1"/>
    </xf>
    <xf numFmtId="164" fontId="8" fillId="5" borderId="55" xfId="0" applyNumberFormat="1" applyFont="1" applyFill="1" applyBorder="1" applyAlignment="1">
      <alignment horizontal="center" vertical="top" wrapText="1"/>
    </xf>
    <xf numFmtId="164" fontId="8" fillId="5" borderId="74" xfId="0" applyNumberFormat="1" applyFont="1" applyFill="1" applyBorder="1" applyAlignment="1">
      <alignment horizontal="center" vertical="top" wrapText="1"/>
    </xf>
    <xf numFmtId="0" fontId="8" fillId="0" borderId="11" xfId="0" applyFont="1" applyFill="1" applyBorder="1" applyAlignment="1">
      <alignment vertical="top" wrapText="1"/>
    </xf>
    <xf numFmtId="0" fontId="32" fillId="0" borderId="0" xfId="0" applyFont="1" applyBorder="1" applyAlignment="1">
      <alignment vertical="top" wrapText="1"/>
    </xf>
    <xf numFmtId="0" fontId="10" fillId="2" borderId="3" xfId="0" applyFont="1" applyFill="1" applyBorder="1" applyAlignment="1">
      <alignment horizontal="center" vertical="top" wrapText="1"/>
    </xf>
    <xf numFmtId="164" fontId="7" fillId="2" borderId="60" xfId="0" applyNumberFormat="1" applyFont="1" applyFill="1" applyBorder="1" applyAlignment="1">
      <alignment horizontal="center" vertical="top" wrapText="1"/>
    </xf>
    <xf numFmtId="0" fontId="8" fillId="0" borderId="14" xfId="0" applyFont="1" applyFill="1" applyBorder="1" applyAlignment="1">
      <alignment horizontal="left" vertical="top" wrapText="1"/>
    </xf>
    <xf numFmtId="0" fontId="2" fillId="0" borderId="25" xfId="0" applyNumberFormat="1" applyFont="1" applyFill="1" applyBorder="1" applyAlignment="1">
      <alignment horizontal="center" vertical="top" wrapText="1"/>
    </xf>
    <xf numFmtId="0" fontId="2" fillId="0" borderId="26" xfId="0" applyNumberFormat="1" applyFont="1" applyFill="1" applyBorder="1" applyAlignment="1">
      <alignment horizontal="center" vertical="top" wrapText="1"/>
    </xf>
    <xf numFmtId="0" fontId="32" fillId="0" borderId="0" xfId="0" applyFont="1" applyBorder="1" applyAlignment="1">
      <alignment horizontal="left" vertical="top" wrapText="1"/>
    </xf>
    <xf numFmtId="164" fontId="8" fillId="0" borderId="45" xfId="0" applyNumberFormat="1" applyFont="1" applyFill="1" applyBorder="1" applyAlignment="1">
      <alignment horizontal="center" vertical="top" wrapText="1"/>
    </xf>
    <xf numFmtId="164" fontId="8" fillId="0" borderId="6" xfId="0" applyNumberFormat="1" applyFont="1" applyFill="1" applyBorder="1" applyAlignment="1">
      <alignment horizontal="center" vertical="top" wrapText="1"/>
    </xf>
    <xf numFmtId="164" fontId="8" fillId="0" borderId="46" xfId="0" applyNumberFormat="1" applyFont="1" applyFill="1" applyBorder="1" applyAlignment="1">
      <alignment horizontal="center" vertical="top" wrapText="1"/>
    </xf>
    <xf numFmtId="164" fontId="8" fillId="0" borderId="5" xfId="0" applyNumberFormat="1" applyFont="1" applyFill="1" applyBorder="1" applyAlignment="1">
      <alignment horizontal="center" vertical="top" wrapText="1"/>
    </xf>
    <xf numFmtId="164" fontId="8" fillId="0" borderId="9" xfId="0" applyNumberFormat="1" applyFont="1" applyFill="1" applyBorder="1" applyAlignment="1">
      <alignment horizontal="center" vertical="top" wrapText="1"/>
    </xf>
    <xf numFmtId="49" fontId="8" fillId="3" borderId="14" xfId="0" applyNumberFormat="1" applyFont="1" applyFill="1" applyBorder="1" applyAlignment="1">
      <alignment horizontal="center" vertical="top" wrapText="1"/>
    </xf>
    <xf numFmtId="49" fontId="7" fillId="4" borderId="13" xfId="0" applyNumberFormat="1" applyFont="1" applyFill="1" applyBorder="1" applyAlignment="1">
      <alignment horizontal="center" vertical="top" wrapText="1"/>
    </xf>
    <xf numFmtId="0" fontId="10" fillId="2" borderId="19" xfId="0" applyFont="1" applyFill="1" applyBorder="1" applyAlignment="1">
      <alignment horizontal="center" vertical="top" wrapText="1"/>
    </xf>
    <xf numFmtId="164" fontId="7" fillId="2" borderId="51" xfId="0" applyNumberFormat="1" applyFont="1" applyFill="1" applyBorder="1" applyAlignment="1">
      <alignment horizontal="center" vertical="top" wrapText="1"/>
    </xf>
    <xf numFmtId="0" fontId="11" fillId="0" borderId="14" xfId="0" applyFont="1" applyBorder="1" applyAlignment="1">
      <alignment horizontal="left" vertical="top" wrapText="1"/>
    </xf>
    <xf numFmtId="0" fontId="33" fillId="0" borderId="25" xfId="0" applyNumberFormat="1" applyFont="1" applyFill="1" applyBorder="1" applyAlignment="1">
      <alignment horizontal="center" vertical="top" wrapText="1"/>
    </xf>
    <xf numFmtId="0" fontId="33" fillId="0" borderId="35" xfId="0" applyNumberFormat="1" applyFont="1" applyFill="1" applyBorder="1" applyAlignment="1">
      <alignment horizontal="center" vertical="top" wrapText="1"/>
    </xf>
    <xf numFmtId="0" fontId="33" fillId="0" borderId="26" xfId="0" applyNumberFormat="1" applyFont="1" applyFill="1" applyBorder="1" applyAlignment="1">
      <alignment horizontal="center" vertical="top" wrapText="1"/>
    </xf>
    <xf numFmtId="0" fontId="1" fillId="0" borderId="36" xfId="0" applyFont="1" applyFill="1" applyBorder="1" applyAlignment="1">
      <alignment horizontal="center" vertical="top"/>
    </xf>
    <xf numFmtId="0" fontId="1" fillId="0" borderId="37" xfId="0" applyFont="1" applyFill="1" applyBorder="1" applyAlignment="1">
      <alignment horizontal="center" vertical="top"/>
    </xf>
    <xf numFmtId="0" fontId="2" fillId="0" borderId="38"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39" xfId="0" applyNumberFormat="1" applyFont="1" applyFill="1" applyBorder="1" applyAlignment="1">
      <alignment horizontal="center" vertical="top"/>
    </xf>
    <xf numFmtId="0" fontId="10" fillId="2" borderId="35" xfId="0" applyFont="1" applyFill="1" applyBorder="1" applyAlignment="1">
      <alignment horizontal="center" vertical="top"/>
    </xf>
    <xf numFmtId="0" fontId="2" fillId="0" borderId="25" xfId="0" applyNumberFormat="1" applyFont="1" applyFill="1" applyBorder="1" applyAlignment="1">
      <alignment horizontal="center" vertical="top"/>
    </xf>
    <xf numFmtId="0" fontId="2" fillId="0" borderId="35" xfId="0" applyNumberFormat="1" applyFont="1" applyFill="1" applyBorder="1" applyAlignment="1">
      <alignment horizontal="center" vertical="top"/>
    </xf>
    <xf numFmtId="0" fontId="2" fillId="0" borderId="26" xfId="0" applyNumberFormat="1" applyFont="1" applyFill="1" applyBorder="1" applyAlignment="1">
      <alignment horizontal="center" vertical="top"/>
    </xf>
    <xf numFmtId="0" fontId="34" fillId="0" borderId="0" xfId="0" applyFont="1" applyFill="1" applyAlignment="1">
      <alignment vertical="top"/>
    </xf>
    <xf numFmtId="0" fontId="34" fillId="5" borderId="0" xfId="0" applyFont="1" applyFill="1" applyAlignment="1">
      <alignment vertical="top"/>
    </xf>
    <xf numFmtId="164" fontId="7" fillId="4" borderId="15" xfId="0" applyNumberFormat="1" applyFont="1" applyFill="1" applyBorder="1" applyAlignment="1">
      <alignment horizontal="center" vertical="top"/>
    </xf>
    <xf numFmtId="0" fontId="32" fillId="4" borderId="44" xfId="0" applyFont="1" applyFill="1" applyBorder="1" applyAlignment="1">
      <alignment horizontal="center" vertical="top" wrapText="1"/>
    </xf>
    <xf numFmtId="0" fontId="32" fillId="4" borderId="35" xfId="0" applyFont="1" applyFill="1" applyBorder="1" applyAlignment="1">
      <alignment horizontal="center" vertical="top" wrapText="1"/>
    </xf>
    <xf numFmtId="0" fontId="32" fillId="4" borderId="20" xfId="0" applyFont="1" applyFill="1" applyBorder="1" applyAlignment="1">
      <alignment horizontal="center" vertical="top" wrapText="1"/>
    </xf>
    <xf numFmtId="164" fontId="7" fillId="3" borderId="15" xfId="0" applyNumberFormat="1" applyFont="1" applyFill="1" applyBorder="1" applyAlignment="1">
      <alignment horizontal="center" vertical="top"/>
    </xf>
    <xf numFmtId="0" fontId="32" fillId="3" borderId="15" xfId="0" applyFont="1" applyFill="1" applyBorder="1" applyAlignment="1">
      <alignment vertical="top"/>
    </xf>
    <xf numFmtId="0" fontId="32" fillId="3" borderId="40" xfId="0" applyFont="1" applyFill="1" applyBorder="1" applyAlignment="1">
      <alignment vertical="top"/>
    </xf>
    <xf numFmtId="0" fontId="32" fillId="3" borderId="16" xfId="0" applyFont="1" applyFill="1" applyBorder="1" applyAlignment="1">
      <alignment vertical="top"/>
    </xf>
    <xf numFmtId="0" fontId="33" fillId="0" borderId="36" xfId="0" applyFont="1" applyFill="1" applyBorder="1" applyAlignment="1">
      <alignment horizontal="center" vertical="top" wrapText="1"/>
    </xf>
    <xf numFmtId="0" fontId="33" fillId="0" borderId="37" xfId="0" applyFont="1" applyFill="1" applyBorder="1" applyAlignment="1">
      <alignment horizontal="center" vertical="top" wrapText="1"/>
    </xf>
    <xf numFmtId="49" fontId="35" fillId="6" borderId="30" xfId="0" applyNumberFormat="1" applyFont="1" applyFill="1" applyBorder="1" applyAlignment="1">
      <alignment horizontal="center" vertical="top"/>
    </xf>
    <xf numFmtId="164" fontId="7" fillId="6" borderId="3" xfId="0" applyNumberFormat="1" applyFont="1" applyFill="1" applyBorder="1" applyAlignment="1">
      <alignment horizontal="center" vertical="top"/>
    </xf>
    <xf numFmtId="49" fontId="36" fillId="0" borderId="0" xfId="0" applyNumberFormat="1" applyFont="1" applyFill="1" applyBorder="1" applyAlignment="1">
      <alignment vertical="top"/>
    </xf>
    <xf numFmtId="0" fontId="32" fillId="0" borderId="0" xfId="0" applyFont="1" applyAlignment="1">
      <alignment vertical="top"/>
    </xf>
    <xf numFmtId="0" fontId="35" fillId="0" borderId="0" xfId="0" applyFont="1" applyBorder="1" applyAlignment="1">
      <alignment horizontal="right" vertical="top" wrapText="1"/>
    </xf>
    <xf numFmtId="0" fontId="37" fillId="0" borderId="0" xfId="0" applyFont="1" applyBorder="1" applyAlignment="1">
      <alignment horizontal="right" vertical="top" wrapText="1"/>
    </xf>
    <xf numFmtId="0" fontId="38" fillId="0" borderId="0" xfId="0" applyFont="1" applyAlignment="1">
      <alignment vertical="top"/>
    </xf>
    <xf numFmtId="0" fontId="7" fillId="0" borderId="0" xfId="0" applyFont="1" applyBorder="1" applyAlignment="1">
      <alignment horizontal="right" vertical="top" wrapText="1"/>
    </xf>
    <xf numFmtId="0" fontId="11" fillId="0" borderId="0" xfId="0" applyFont="1" applyBorder="1" applyAlignment="1">
      <alignment horizontal="right" vertical="top" wrapText="1"/>
    </xf>
    <xf numFmtId="0" fontId="36" fillId="0" borderId="0" xfId="0" applyFont="1" applyAlignment="1">
      <alignment horizontal="left" vertical="top"/>
    </xf>
    <xf numFmtId="0" fontId="5" fillId="0" borderId="0" xfId="0" applyNumberFormat="1" applyFont="1" applyAlignment="1">
      <alignment vertical="top"/>
    </xf>
    <xf numFmtId="0" fontId="5" fillId="0" borderId="0" xfId="0" applyFont="1" applyAlignment="1">
      <alignment horizontal="center" vertical="top"/>
    </xf>
    <xf numFmtId="0" fontId="34" fillId="0" borderId="5" xfId="0" applyFont="1" applyFill="1" applyBorder="1" applyAlignment="1">
      <alignment horizontal="center" vertical="top" wrapText="1"/>
    </xf>
    <xf numFmtId="164" fontId="34" fillId="0" borderId="7" xfId="0" applyNumberFormat="1" applyFont="1" applyBorder="1" applyAlignment="1">
      <alignment horizontal="center" vertical="center"/>
    </xf>
    <xf numFmtId="164" fontId="34" fillId="0" borderId="6" xfId="0" applyNumberFormat="1" applyFont="1" applyBorder="1" applyAlignment="1">
      <alignment horizontal="center" vertical="center"/>
    </xf>
    <xf numFmtId="164" fontId="34" fillId="0" borderId="8" xfId="0" applyNumberFormat="1" applyFont="1" applyBorder="1" applyAlignment="1">
      <alignment horizontal="center" vertical="center"/>
    </xf>
    <xf numFmtId="164" fontId="34" fillId="5" borderId="9" xfId="0" applyNumberFormat="1" applyFont="1" applyFill="1" applyBorder="1" applyAlignment="1">
      <alignment horizontal="center" vertical="center" wrapText="1"/>
    </xf>
    <xf numFmtId="164" fontId="34" fillId="5" borderId="5" xfId="0" applyNumberFormat="1" applyFont="1" applyFill="1" applyBorder="1" applyAlignment="1">
      <alignment horizontal="center" vertical="center" wrapText="1"/>
    </xf>
    <xf numFmtId="0" fontId="32" fillId="5" borderId="36" xfId="0" applyFont="1" applyFill="1" applyBorder="1" applyAlignment="1">
      <alignment horizontal="center" vertical="top"/>
    </xf>
    <xf numFmtId="0" fontId="32" fillId="5" borderId="37" xfId="0" applyFont="1" applyFill="1" applyBorder="1" applyAlignment="1">
      <alignment horizontal="center" vertical="top"/>
    </xf>
    <xf numFmtId="0" fontId="34" fillId="0" borderId="24" xfId="0" applyFont="1" applyFill="1" applyBorder="1" applyAlignment="1">
      <alignment horizontal="center" vertical="top" wrapText="1"/>
    </xf>
    <xf numFmtId="164" fontId="34" fillId="0" borderId="31" xfId="0" applyNumberFormat="1" applyFont="1" applyFill="1" applyBorder="1" applyAlignment="1">
      <alignment horizontal="center" vertical="center"/>
    </xf>
    <xf numFmtId="164" fontId="34" fillId="0" borderId="32" xfId="0" applyNumberFormat="1" applyFont="1" applyFill="1" applyBorder="1" applyAlignment="1">
      <alignment horizontal="center" vertical="center"/>
    </xf>
    <xf numFmtId="164" fontId="34" fillId="0" borderId="33" xfId="0" applyNumberFormat="1" applyFont="1" applyFill="1" applyBorder="1" applyAlignment="1">
      <alignment horizontal="center" vertical="center"/>
    </xf>
    <xf numFmtId="164" fontId="34" fillId="0" borderId="34" xfId="0" applyNumberFormat="1" applyFont="1" applyFill="1" applyBorder="1" applyAlignment="1">
      <alignment horizontal="center" vertical="center"/>
    </xf>
    <xf numFmtId="164" fontId="34" fillId="0" borderId="24" xfId="0" applyNumberFormat="1" applyFont="1" applyFill="1" applyBorder="1" applyAlignment="1">
      <alignment horizontal="center" vertical="center"/>
    </xf>
    <xf numFmtId="0" fontId="32" fillId="0" borderId="38" xfId="0" applyFont="1" applyFill="1" applyBorder="1" applyAlignment="1">
      <alignment horizontal="center" vertical="top"/>
    </xf>
    <xf numFmtId="0" fontId="32" fillId="0" borderId="39" xfId="0" applyFont="1" applyFill="1" applyBorder="1" applyAlignment="1">
      <alignment horizontal="center" vertical="top"/>
    </xf>
    <xf numFmtId="0" fontId="6" fillId="0" borderId="7" xfId="0" applyFont="1" applyBorder="1" applyAlignment="1">
      <alignment vertical="top" wrapText="1"/>
    </xf>
    <xf numFmtId="0" fontId="2" fillId="0" borderId="6" xfId="0" applyFont="1" applyFill="1" applyBorder="1" applyAlignment="1">
      <alignment horizontal="center" vertical="top" wrapText="1"/>
    </xf>
    <xf numFmtId="0" fontId="2" fillId="0" borderId="8" xfId="0" applyFont="1" applyFill="1" applyBorder="1" applyAlignment="1">
      <alignment horizontal="center" vertical="top" wrapText="1"/>
    </xf>
    <xf numFmtId="0" fontId="32" fillId="0" borderId="0" xfId="0" applyFont="1" applyFill="1" applyBorder="1" applyAlignment="1">
      <alignment vertical="top"/>
    </xf>
    <xf numFmtId="0" fontId="32" fillId="0" borderId="0" xfId="0" applyFont="1" applyBorder="1" applyAlignment="1">
      <alignment vertical="top"/>
    </xf>
    <xf numFmtId="0" fontId="32" fillId="0" borderId="0" xfId="0" applyFont="1" applyBorder="1" applyAlignment="1">
      <alignment horizontal="left" vertical="top"/>
    </xf>
    <xf numFmtId="0" fontId="6" fillId="0" borderId="71" xfId="0" applyFont="1" applyBorder="1" applyAlignment="1">
      <alignment vertical="top" wrapText="1"/>
    </xf>
    <xf numFmtId="0" fontId="2" fillId="0" borderId="29" xfId="0" applyFont="1" applyFill="1" applyBorder="1" applyAlignment="1">
      <alignment horizontal="center" vertical="top" wrapText="1"/>
    </xf>
    <xf numFmtId="0" fontId="2" fillId="0" borderId="28" xfId="0" applyFont="1" applyFill="1" applyBorder="1" applyAlignment="1">
      <alignment horizontal="center" vertical="top" wrapText="1"/>
    </xf>
    <xf numFmtId="0" fontId="2" fillId="0" borderId="44" xfId="0" applyFont="1" applyBorder="1" applyAlignment="1">
      <alignment vertical="top" wrapText="1"/>
    </xf>
    <xf numFmtId="0" fontId="2" fillId="0" borderId="25" xfId="0" applyFont="1" applyFill="1" applyBorder="1" applyAlignment="1">
      <alignment horizontal="center" vertical="top" wrapText="1"/>
    </xf>
    <xf numFmtId="0" fontId="2" fillId="0" borderId="26" xfId="0" applyFont="1" applyFill="1" applyBorder="1" applyAlignment="1">
      <alignment horizontal="center" vertical="top" wrapText="1"/>
    </xf>
    <xf numFmtId="0" fontId="6" fillId="0" borderId="63" xfId="0" applyFont="1" applyBorder="1" applyAlignment="1">
      <alignment vertical="top"/>
    </xf>
    <xf numFmtId="0" fontId="2" fillId="0" borderId="63" xfId="0" applyFont="1" applyBorder="1" applyAlignment="1">
      <alignment vertical="top"/>
    </xf>
    <xf numFmtId="0" fontId="6" fillId="0" borderId="7" xfId="0" applyFont="1" applyBorder="1" applyAlignment="1">
      <alignment vertical="top"/>
    </xf>
    <xf numFmtId="49" fontId="7" fillId="4" borderId="74" xfId="0" applyNumberFormat="1" applyFont="1" applyFill="1" applyBorder="1" applyAlignment="1">
      <alignment horizontal="center" vertical="top"/>
    </xf>
    <xf numFmtId="0" fontId="6" fillId="0" borderId="7" xfId="0" applyFont="1" applyFill="1" applyBorder="1" applyAlignment="1">
      <alignment horizontal="left" vertical="top" wrapText="1"/>
    </xf>
    <xf numFmtId="0" fontId="32" fillId="0" borderId="8" xfId="0" applyFont="1" applyFill="1" applyBorder="1" applyAlignment="1">
      <alignment horizontal="center" vertical="top" wrapText="1"/>
    </xf>
    <xf numFmtId="49" fontId="7" fillId="4" borderId="0" xfId="0" applyNumberFormat="1" applyFont="1" applyFill="1" applyBorder="1" applyAlignment="1">
      <alignment horizontal="center" vertical="top"/>
    </xf>
    <xf numFmtId="0" fontId="34" fillId="0" borderId="17" xfId="0" applyFont="1" applyFill="1" applyBorder="1" applyAlignment="1">
      <alignment horizontal="center" vertical="top" wrapText="1"/>
    </xf>
    <xf numFmtId="164" fontId="34" fillId="0" borderId="42" xfId="0" applyNumberFormat="1" applyFont="1" applyFill="1" applyBorder="1" applyAlignment="1">
      <alignment horizontal="center" vertical="center"/>
    </xf>
    <xf numFmtId="164" fontId="34" fillId="0" borderId="38" xfId="0" applyNumberFormat="1" applyFont="1" applyFill="1" applyBorder="1" applyAlignment="1">
      <alignment horizontal="center" vertical="center"/>
    </xf>
    <xf numFmtId="164" fontId="34" fillId="0" borderId="39" xfId="0" applyNumberFormat="1" applyFont="1" applyFill="1" applyBorder="1" applyAlignment="1">
      <alignment horizontal="center" vertical="center"/>
    </xf>
    <xf numFmtId="164" fontId="34" fillId="0" borderId="0" xfId="0" applyNumberFormat="1" applyFont="1" applyFill="1" applyBorder="1" applyAlignment="1">
      <alignment horizontal="center" vertical="center" wrapText="1"/>
    </xf>
    <xf numFmtId="164" fontId="34" fillId="0" borderId="17" xfId="0" applyNumberFormat="1" applyFont="1" applyFill="1" applyBorder="1" applyAlignment="1">
      <alignment horizontal="center" vertical="center"/>
    </xf>
    <xf numFmtId="0" fontId="6" fillId="0" borderId="71" xfId="0" applyFont="1" applyFill="1" applyBorder="1" applyAlignment="1">
      <alignment horizontal="left" vertical="top" wrapText="1"/>
    </xf>
    <xf numFmtId="0" fontId="32" fillId="0" borderId="28" xfId="0" applyFont="1" applyFill="1" applyBorder="1" applyAlignment="1">
      <alignment horizontal="center" vertical="top" wrapText="1"/>
    </xf>
    <xf numFmtId="164" fontId="41" fillId="0" borderId="38" xfId="0" applyNumberFormat="1" applyFont="1" applyFill="1" applyBorder="1" applyAlignment="1">
      <alignment horizontal="center" vertical="center"/>
    </xf>
    <xf numFmtId="164" fontId="35" fillId="0" borderId="0" xfId="0" applyNumberFormat="1" applyFont="1" applyFill="1" applyBorder="1" applyAlignment="1">
      <alignment horizontal="center" vertical="center" wrapText="1"/>
    </xf>
    <xf numFmtId="164" fontId="35" fillId="0" borderId="17" xfId="0" applyNumberFormat="1" applyFont="1" applyFill="1" applyBorder="1" applyAlignment="1">
      <alignment horizontal="center" vertical="center"/>
    </xf>
    <xf numFmtId="49" fontId="7" fillId="4" borderId="35" xfId="0" applyNumberFormat="1" applyFont="1" applyFill="1" applyBorder="1" applyAlignment="1">
      <alignment horizontal="center" vertical="top"/>
    </xf>
    <xf numFmtId="164" fontId="7" fillId="2" borderId="60" xfId="0" applyNumberFormat="1" applyFont="1" applyFill="1" applyBorder="1" applyAlignment="1">
      <alignment horizontal="center" vertical="center"/>
    </xf>
    <xf numFmtId="0" fontId="32" fillId="0" borderId="25" xfId="0" applyFont="1" applyFill="1" applyBorder="1" applyAlignment="1">
      <alignment horizontal="center" vertical="top" wrapText="1"/>
    </xf>
    <xf numFmtId="0" fontId="32" fillId="0" borderId="26" xfId="0" applyFont="1" applyFill="1" applyBorder="1" applyAlignment="1">
      <alignment horizontal="center" vertical="top" wrapText="1"/>
    </xf>
    <xf numFmtId="0" fontId="8" fillId="0" borderId="50" xfId="0" applyFont="1" applyFill="1" applyBorder="1" applyAlignment="1">
      <alignment horizontal="center" vertical="top" wrapText="1"/>
    </xf>
    <xf numFmtId="164" fontId="8" fillId="0" borderId="73" xfId="0" applyNumberFormat="1" applyFont="1" applyFill="1" applyBorder="1" applyAlignment="1">
      <alignment horizontal="center" vertical="center"/>
    </xf>
    <xf numFmtId="164" fontId="8" fillId="0" borderId="48" xfId="0" applyNumberFormat="1" applyFont="1" applyFill="1" applyBorder="1" applyAlignment="1">
      <alignment horizontal="center" vertical="center"/>
    </xf>
    <xf numFmtId="164" fontId="8" fillId="0" borderId="76" xfId="0" applyNumberFormat="1" applyFont="1" applyFill="1" applyBorder="1" applyAlignment="1">
      <alignment horizontal="center" vertical="center"/>
    </xf>
    <xf numFmtId="164" fontId="8" fillId="0" borderId="61" xfId="0" applyNumberFormat="1" applyFont="1" applyFill="1" applyBorder="1" applyAlignment="1">
      <alignment horizontal="center" vertical="center" wrapText="1"/>
    </xf>
    <xf numFmtId="164" fontId="8" fillId="0" borderId="50" xfId="0" applyNumberFormat="1" applyFont="1" applyFill="1" applyBorder="1" applyAlignment="1">
      <alignment horizontal="center" vertical="center"/>
    </xf>
    <xf numFmtId="0" fontId="6" fillId="0" borderId="74" xfId="0" applyFont="1" applyFill="1" applyBorder="1" applyAlignment="1">
      <alignment vertical="top" wrapText="1"/>
    </xf>
    <xf numFmtId="0" fontId="6" fillId="0" borderId="35" xfId="0" applyFont="1" applyFill="1" applyBorder="1" applyAlignment="1">
      <alignment vertical="top" wrapText="1"/>
    </xf>
    <xf numFmtId="164" fontId="8" fillId="0" borderId="22" xfId="0" applyNumberFormat="1" applyFont="1" applyFill="1" applyBorder="1" applyAlignment="1">
      <alignment horizontal="center" vertical="center"/>
    </xf>
    <xf numFmtId="0" fontId="2" fillId="0" borderId="62" xfId="0" applyFont="1" applyFill="1" applyBorder="1" applyAlignment="1">
      <alignment horizontal="center" vertical="top" wrapText="1"/>
    </xf>
    <xf numFmtId="0" fontId="2" fillId="0" borderId="36" xfId="0" applyFont="1" applyBorder="1" applyAlignment="1">
      <alignment vertical="top"/>
    </xf>
    <xf numFmtId="0" fontId="2" fillId="0" borderId="12" xfId="0" applyFont="1" applyBorder="1" applyAlignment="1">
      <alignment vertical="top"/>
    </xf>
    <xf numFmtId="0" fontId="2" fillId="0" borderId="38" xfId="0" applyFont="1" applyBorder="1" applyAlignment="1">
      <alignment vertical="top"/>
    </xf>
    <xf numFmtId="0" fontId="2" fillId="0" borderId="43" xfId="0" applyFont="1" applyBorder="1" applyAlignment="1">
      <alignment vertical="top"/>
    </xf>
    <xf numFmtId="0" fontId="2" fillId="0" borderId="25" xfId="0" applyFont="1" applyBorder="1" applyAlignment="1">
      <alignment vertical="top"/>
    </xf>
    <xf numFmtId="0" fontId="2" fillId="0" borderId="13" xfId="0" applyFont="1" applyBorder="1" applyAlignment="1">
      <alignment vertical="top"/>
    </xf>
    <xf numFmtId="49" fontId="6" fillId="0" borderId="7" xfId="0" applyNumberFormat="1" applyFont="1" applyFill="1" applyBorder="1" applyAlignment="1">
      <alignment horizontal="left" vertical="top" wrapText="1"/>
    </xf>
    <xf numFmtId="49" fontId="6" fillId="0" borderId="71" xfId="0" applyNumberFormat="1" applyFont="1" applyFill="1" applyBorder="1" applyAlignment="1">
      <alignment horizontal="left" vertical="top" wrapText="1"/>
    </xf>
    <xf numFmtId="0" fontId="3" fillId="2" borderId="3" xfId="0" applyFont="1" applyFill="1" applyBorder="1" applyAlignment="1">
      <alignment horizontal="center" vertical="top"/>
    </xf>
    <xf numFmtId="164" fontId="22" fillId="2" borderId="4" xfId="0" applyNumberFormat="1" applyFont="1" applyFill="1" applyBorder="1" applyAlignment="1">
      <alignment horizontal="center" vertical="center"/>
    </xf>
    <xf numFmtId="0" fontId="8" fillId="0" borderId="70" xfId="0" applyFont="1" applyFill="1" applyBorder="1" applyAlignment="1">
      <alignment horizontal="center" vertical="top"/>
    </xf>
    <xf numFmtId="49" fontId="2" fillId="0" borderId="32"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49" fontId="33" fillId="0" borderId="38" xfId="0" applyNumberFormat="1" applyFont="1" applyFill="1" applyBorder="1" applyAlignment="1">
      <alignment horizontal="center" vertical="top"/>
    </xf>
    <xf numFmtId="49" fontId="6" fillId="0" borderId="25" xfId="0" applyNumberFormat="1" applyFont="1" applyFill="1" applyBorder="1" applyAlignment="1">
      <alignment horizontal="left" vertical="top" wrapText="1"/>
    </xf>
    <xf numFmtId="49" fontId="35" fillId="3" borderId="54" xfId="0" applyNumberFormat="1" applyFont="1" applyFill="1" applyBorder="1" applyAlignment="1">
      <alignment horizontal="center" vertical="top"/>
    </xf>
    <xf numFmtId="49" fontId="35" fillId="4" borderId="56" xfId="0" applyNumberFormat="1" applyFont="1" applyFill="1" applyBorder="1" applyAlignment="1">
      <alignment horizontal="center" vertical="top"/>
    </xf>
    <xf numFmtId="0" fontId="32" fillId="4" borderId="40" xfId="0" applyFont="1" applyFill="1" applyBorder="1" applyAlignment="1">
      <alignment horizontal="center" vertical="top" wrapText="1"/>
    </xf>
    <xf numFmtId="0" fontId="32" fillId="4" borderId="16" xfId="0" applyFont="1" applyFill="1" applyBorder="1" applyAlignment="1">
      <alignment horizontal="center" vertical="top" wrapText="1"/>
    </xf>
    <xf numFmtId="0" fontId="8" fillId="0" borderId="5" xfId="0" applyFont="1" applyFill="1" applyBorder="1" applyAlignment="1">
      <alignment horizontal="center" vertical="top"/>
    </xf>
    <xf numFmtId="0" fontId="6" fillId="0" borderId="22" xfId="0" applyFont="1" applyBorder="1" applyAlignment="1">
      <alignment wrapText="1"/>
    </xf>
    <xf numFmtId="1" fontId="2" fillId="0" borderId="6" xfId="0" applyNumberFormat="1" applyFont="1" applyFill="1" applyBorder="1" applyAlignment="1">
      <alignment horizontal="center" vertical="top"/>
    </xf>
    <xf numFmtId="1" fontId="2" fillId="0" borderId="8" xfId="0" applyNumberFormat="1" applyFont="1" applyFill="1" applyBorder="1" applyAlignment="1">
      <alignment horizontal="center" vertical="top"/>
    </xf>
    <xf numFmtId="1" fontId="2" fillId="0" borderId="48" xfId="0" applyNumberFormat="1" applyFont="1" applyFill="1" applyBorder="1" applyAlignment="1">
      <alignment horizontal="center" vertical="top"/>
    </xf>
    <xf numFmtId="1" fontId="2" fillId="0" borderId="76" xfId="0" applyNumberFormat="1" applyFont="1" applyFill="1" applyBorder="1" applyAlignment="1">
      <alignment horizontal="center" vertical="top"/>
    </xf>
    <xf numFmtId="9" fontId="6" fillId="0" borderId="14" xfId="0" applyNumberFormat="1" applyFont="1" applyFill="1" applyBorder="1" applyAlignment="1">
      <alignment horizontal="left" vertical="top" wrapText="1"/>
    </xf>
    <xf numFmtId="164" fontId="8" fillId="5" borderId="5" xfId="0" applyNumberFormat="1" applyFont="1" applyFill="1" applyBorder="1" applyAlignment="1">
      <alignment horizontal="center" vertical="top"/>
    </xf>
    <xf numFmtId="164" fontId="8" fillId="0" borderId="57" xfId="0" applyNumberFormat="1" applyFont="1" applyFill="1" applyBorder="1" applyAlignment="1">
      <alignment horizontal="center" vertical="top"/>
    </xf>
    <xf numFmtId="0" fontId="27" fillId="0" borderId="73" xfId="0" applyFont="1" applyFill="1" applyBorder="1" applyAlignment="1">
      <alignment horizontal="left" vertical="top" wrapText="1"/>
    </xf>
    <xf numFmtId="0" fontId="6" fillId="0" borderId="26" xfId="0" applyFont="1" applyFill="1" applyBorder="1" applyAlignment="1">
      <alignment vertical="top" wrapText="1"/>
    </xf>
    <xf numFmtId="0" fontId="42" fillId="0" borderId="14" xfId="0" applyFont="1" applyFill="1" applyBorder="1" applyAlignment="1">
      <alignment horizontal="left" vertical="top" wrapText="1"/>
    </xf>
    <xf numFmtId="49" fontId="32" fillId="0" borderId="25" xfId="0" applyNumberFormat="1" applyFont="1" applyFill="1" applyBorder="1" applyAlignment="1">
      <alignment horizontal="center" vertical="top"/>
    </xf>
    <xf numFmtId="49" fontId="32" fillId="0" borderId="26" xfId="0" applyNumberFormat="1" applyFont="1" applyFill="1" applyBorder="1" applyAlignment="1">
      <alignment horizontal="center" vertical="top"/>
    </xf>
    <xf numFmtId="0" fontId="8" fillId="0" borderId="17" xfId="0" applyFont="1" applyFill="1" applyBorder="1" applyAlignment="1">
      <alignment horizontal="center" vertical="top"/>
    </xf>
    <xf numFmtId="0" fontId="11" fillId="0" borderId="14" xfId="0" applyFont="1" applyFill="1" applyBorder="1" applyAlignment="1">
      <alignment horizontal="left" vertical="top" wrapText="1"/>
    </xf>
    <xf numFmtId="0" fontId="32" fillId="3" borderId="16" xfId="0" applyFont="1" applyFill="1" applyBorder="1" applyAlignment="1">
      <alignment vertical="top"/>
    </xf>
    <xf numFmtId="0" fontId="0" fillId="0" borderId="0" xfId="0" applyAlignment="1">
      <alignment vertical="top"/>
    </xf>
    <xf numFmtId="0" fontId="43" fillId="0" borderId="0" xfId="0" applyFont="1" applyAlignment="1">
      <alignment vertical="top"/>
    </xf>
    <xf numFmtId="0" fontId="43" fillId="0" borderId="0" xfId="0" applyNumberFormat="1" applyFont="1" applyAlignment="1">
      <alignment vertical="top"/>
    </xf>
    <xf numFmtId="0" fontId="43" fillId="0" borderId="0" xfId="0" applyFont="1" applyAlignment="1">
      <alignment horizontal="center" vertical="top"/>
    </xf>
    <xf numFmtId="0" fontId="0" fillId="0" borderId="0" xfId="0" applyAlignment="1">
      <alignment horizontal="center" vertical="top"/>
    </xf>
    <xf numFmtId="0" fontId="3" fillId="0" borderId="5" xfId="0" applyFont="1" applyFill="1" applyBorder="1" applyAlignment="1">
      <alignment horizontal="center" vertical="top"/>
    </xf>
    <xf numFmtId="164" fontId="8" fillId="0" borderId="46"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wrapText="1"/>
    </xf>
    <xf numFmtId="164" fontId="8" fillId="0" borderId="65" xfId="0" applyNumberFormat="1" applyFont="1" applyFill="1" applyBorder="1" applyAlignment="1">
      <alignment horizontal="center" vertical="center"/>
    </xf>
    <xf numFmtId="0" fontId="2" fillId="0" borderId="47" xfId="0" applyFont="1" applyFill="1" applyBorder="1" applyAlignment="1">
      <alignment horizontal="center" vertical="top"/>
    </xf>
    <xf numFmtId="164" fontId="7" fillId="0" borderId="23" xfId="0" applyNumberFormat="1" applyFont="1" applyFill="1" applyBorder="1" applyAlignment="1">
      <alignment horizontal="center" vertical="center"/>
    </xf>
    <xf numFmtId="164" fontId="7" fillId="0" borderId="66" xfId="0" applyNumberFormat="1" applyFont="1" applyFill="1" applyBorder="1" applyAlignment="1">
      <alignment horizontal="center" vertical="center"/>
    </xf>
    <xf numFmtId="164" fontId="7" fillId="0" borderId="3" xfId="0" applyNumberFormat="1" applyFont="1" applyFill="1" applyBorder="1" applyAlignment="1">
      <alignment horizontal="center" vertical="center"/>
    </xf>
    <xf numFmtId="164" fontId="22" fillId="0" borderId="51" xfId="0" applyNumberFormat="1" applyFont="1" applyFill="1" applyBorder="1" applyAlignment="1">
      <alignment horizontal="left" vertical="center"/>
    </xf>
    <xf numFmtId="0" fontId="2" fillId="0" borderId="51" xfId="0" applyFont="1" applyFill="1" applyBorder="1" applyAlignment="1">
      <alignment horizontal="center" vertical="top"/>
    </xf>
    <xf numFmtId="0" fontId="27" fillId="0" borderId="11" xfId="0" applyFont="1" applyBorder="1" applyAlignment="1">
      <alignment wrapText="1"/>
    </xf>
    <xf numFmtId="49" fontId="2" fillId="0" borderId="36" xfId="0" applyNumberFormat="1" applyFont="1" applyFill="1" applyBorder="1" applyAlignment="1">
      <alignment horizontal="center" vertical="top" wrapText="1"/>
    </xf>
    <xf numFmtId="49" fontId="2" fillId="0" borderId="37" xfId="0" applyNumberFormat="1" applyFont="1" applyFill="1" applyBorder="1" applyAlignment="1">
      <alignment horizontal="center" vertical="top" wrapText="1"/>
    </xf>
    <xf numFmtId="0" fontId="6" fillId="0" borderId="38" xfId="0" applyFont="1" applyFill="1" applyBorder="1" applyAlignment="1">
      <alignment horizontal="left" vertical="top" wrapText="1"/>
    </xf>
    <xf numFmtId="0" fontId="9" fillId="0" borderId="38" xfId="0" applyNumberFormat="1" applyFont="1" applyFill="1" applyBorder="1" applyAlignment="1">
      <alignment horizontal="center" vertical="top" wrapText="1"/>
    </xf>
    <xf numFmtId="0" fontId="2" fillId="0" borderId="38" xfId="0" applyNumberFormat="1" applyFont="1" applyFill="1" applyBorder="1" applyAlignment="1">
      <alignment horizontal="center" vertical="top" wrapText="1"/>
    </xf>
    <xf numFmtId="49" fontId="2" fillId="0" borderId="74" xfId="0" applyNumberFormat="1" applyFont="1" applyBorder="1" applyAlignment="1">
      <alignment horizontal="center" vertical="top"/>
    </xf>
    <xf numFmtId="164" fontId="8" fillId="0" borderId="9" xfId="0" applyNumberFormat="1" applyFont="1" applyBorder="1" applyAlignment="1">
      <alignment vertical="top"/>
    </xf>
    <xf numFmtId="164" fontId="8" fillId="0" borderId="46" xfId="0" applyNumberFormat="1" applyFont="1" applyBorder="1" applyAlignment="1">
      <alignment vertical="top"/>
    </xf>
    <xf numFmtId="164" fontId="8" fillId="5" borderId="5" xfId="0" applyNumberFormat="1" applyFont="1" applyFill="1" applyBorder="1" applyAlignment="1">
      <alignment vertical="top" wrapText="1"/>
    </xf>
    <xf numFmtId="0" fontId="22" fillId="0" borderId="22" xfId="0" applyFont="1" applyFill="1" applyBorder="1" applyAlignment="1">
      <alignment horizontal="left" vertical="top" wrapText="1"/>
    </xf>
    <xf numFmtId="0" fontId="2" fillId="0" borderId="46" xfId="0" applyFont="1" applyFill="1" applyBorder="1" applyAlignment="1">
      <alignment horizontal="center" vertical="top" wrapText="1"/>
    </xf>
    <xf numFmtId="49" fontId="3" fillId="0" borderId="19" xfId="0" applyNumberFormat="1" applyFont="1" applyBorder="1" applyAlignment="1">
      <alignment horizontal="center" vertical="top"/>
    </xf>
    <xf numFmtId="49" fontId="2" fillId="0" borderId="35" xfId="0" applyNumberFormat="1" applyFont="1" applyBorder="1" applyAlignment="1">
      <alignment horizontal="center" vertical="top"/>
    </xf>
    <xf numFmtId="164" fontId="8" fillId="2" borderId="4" xfId="0" applyNumberFormat="1" applyFont="1" applyFill="1" applyBorder="1" applyAlignment="1">
      <alignment horizontal="center" vertical="center"/>
    </xf>
    <xf numFmtId="164" fontId="22" fillId="2" borderId="51" xfId="0" applyNumberFormat="1" applyFont="1" applyFill="1" applyBorder="1" applyAlignment="1">
      <alignment horizontal="center" vertical="center"/>
    </xf>
    <xf numFmtId="164" fontId="7" fillId="2" borderId="51" xfId="0" applyNumberFormat="1" applyFont="1" applyFill="1" applyBorder="1" applyAlignment="1">
      <alignment horizontal="center" vertical="center"/>
    </xf>
    <xf numFmtId="164" fontId="7" fillId="2" borderId="35" xfId="0" applyNumberFormat="1" applyFont="1" applyFill="1" applyBorder="1" applyAlignment="1">
      <alignment horizontal="center" vertical="center"/>
    </xf>
    <xf numFmtId="164" fontId="22" fillId="2" borderId="19" xfId="0" applyNumberFormat="1" applyFont="1" applyFill="1" applyBorder="1" applyAlignment="1">
      <alignment horizontal="center" vertical="center"/>
    </xf>
    <xf numFmtId="0" fontId="2" fillId="0" borderId="13" xfId="0" applyFont="1" applyFill="1" applyBorder="1" applyAlignment="1">
      <alignment horizontal="center" vertical="top" wrapText="1"/>
    </xf>
    <xf numFmtId="0" fontId="22" fillId="0" borderId="74" xfId="0" applyFont="1" applyFill="1" applyBorder="1" applyAlignment="1">
      <alignment horizontal="left" vertical="top" wrapText="1"/>
    </xf>
    <xf numFmtId="0" fontId="3" fillId="0" borderId="12" xfId="0" applyFont="1" applyFill="1" applyBorder="1" applyAlignment="1">
      <alignment horizontal="center" vertical="top" wrapText="1"/>
    </xf>
    <xf numFmtId="0" fontId="2" fillId="0" borderId="77" xfId="0" applyFont="1" applyFill="1" applyBorder="1" applyAlignment="1">
      <alignment horizontal="center" vertical="top" wrapText="1"/>
    </xf>
    <xf numFmtId="0" fontId="2" fillId="0" borderId="20" xfId="0" applyFont="1" applyFill="1" applyBorder="1" applyAlignment="1">
      <alignment horizontal="center" vertical="top" wrapText="1"/>
    </xf>
    <xf numFmtId="0" fontId="33" fillId="0" borderId="0" xfId="0" applyFont="1" applyFill="1" applyBorder="1" applyAlignment="1">
      <alignment vertical="top"/>
    </xf>
    <xf numFmtId="164" fontId="7" fillId="4" borderId="14" xfId="0" applyNumberFormat="1" applyFont="1" applyFill="1" applyBorder="1" applyAlignment="1">
      <alignment horizontal="center" vertical="center"/>
    </xf>
    <xf numFmtId="0" fontId="8" fillId="4" borderId="35" xfId="0" applyFont="1" applyFill="1" applyBorder="1" applyAlignment="1">
      <alignment vertical="top" wrapText="1"/>
    </xf>
    <xf numFmtId="0" fontId="10" fillId="0" borderId="3" xfId="0" applyFont="1" applyFill="1" applyBorder="1" applyAlignment="1">
      <alignment horizontal="center" vertical="top"/>
    </xf>
    <xf numFmtId="164" fontId="7" fillId="0" borderId="4" xfId="0" applyNumberFormat="1" applyFont="1" applyFill="1" applyBorder="1" applyAlignment="1">
      <alignment horizontal="center" vertical="top"/>
    </xf>
    <xf numFmtId="164" fontId="7" fillId="0" borderId="1" xfId="0" applyNumberFormat="1" applyFont="1" applyFill="1" applyBorder="1" applyAlignment="1">
      <alignment horizontal="center" vertical="top"/>
    </xf>
    <xf numFmtId="164" fontId="7" fillId="0" borderId="60" xfId="0" applyNumberFormat="1" applyFont="1" applyFill="1" applyBorder="1" applyAlignment="1">
      <alignment horizontal="center" vertical="top"/>
    </xf>
    <xf numFmtId="164" fontId="7" fillId="0" borderId="2" xfId="0" applyNumberFormat="1" applyFont="1" applyFill="1" applyBorder="1" applyAlignment="1">
      <alignment horizontal="center" vertical="top"/>
    </xf>
    <xf numFmtId="164" fontId="7" fillId="0" borderId="10" xfId="0" applyNumberFormat="1" applyFont="1" applyFill="1" applyBorder="1" applyAlignment="1">
      <alignment horizontal="center" vertical="top"/>
    </xf>
    <xf numFmtId="164" fontId="7" fillId="0" borderId="3" xfId="0" applyNumberFormat="1" applyFont="1" applyFill="1" applyBorder="1" applyAlignment="1">
      <alignment horizontal="center" vertical="top"/>
    </xf>
    <xf numFmtId="0" fontId="8" fillId="0" borderId="7" xfId="0" applyFont="1" applyFill="1" applyBorder="1" applyAlignment="1">
      <alignment horizontal="left" vertical="top" wrapText="1"/>
    </xf>
    <xf numFmtId="0" fontId="8" fillId="0" borderId="71" xfId="0" applyFont="1" applyFill="1" applyBorder="1" applyAlignment="1">
      <alignment horizontal="left" vertical="top" wrapText="1"/>
    </xf>
    <xf numFmtId="49" fontId="7" fillId="4" borderId="13" xfId="0" applyNumberFormat="1" applyFont="1" applyFill="1" applyBorder="1" applyAlignment="1">
      <alignment horizontal="right" vertical="top"/>
    </xf>
    <xf numFmtId="0" fontId="8" fillId="0" borderId="9" xfId="0" applyFont="1" applyFill="1" applyBorder="1" applyAlignment="1">
      <alignment horizontal="center" vertical="top"/>
    </xf>
    <xf numFmtId="0" fontId="8" fillId="0" borderId="62" xfId="0" applyFont="1" applyFill="1" applyBorder="1" applyAlignment="1">
      <alignment vertical="top" wrapText="1"/>
    </xf>
    <xf numFmtId="0" fontId="10" fillId="2" borderId="10" xfId="0" applyFont="1" applyFill="1" applyBorder="1" applyAlignment="1">
      <alignment horizontal="center" vertical="top"/>
    </xf>
    <xf numFmtId="164" fontId="7" fillId="2" borderId="66" xfId="0" applyNumberFormat="1" applyFont="1" applyFill="1" applyBorder="1" applyAlignment="1">
      <alignment horizontal="center" vertical="top"/>
    </xf>
    <xf numFmtId="0" fontId="8" fillId="0" borderId="74" xfId="0" applyFont="1" applyBorder="1" applyAlignment="1">
      <alignment horizontal="center" vertical="top" wrapText="1"/>
    </xf>
    <xf numFmtId="0" fontId="8" fillId="0" borderId="45" xfId="0" applyFont="1" applyFill="1" applyBorder="1" applyAlignment="1">
      <alignment vertical="top" wrapText="1"/>
    </xf>
    <xf numFmtId="0" fontId="27" fillId="0" borderId="0" xfId="0" applyFont="1" applyBorder="1" applyAlignment="1">
      <alignment vertical="justify" wrapText="1"/>
    </xf>
    <xf numFmtId="164" fontId="8" fillId="0" borderId="55" xfId="0" applyNumberFormat="1" applyFont="1" applyFill="1" applyBorder="1" applyAlignment="1">
      <alignment horizontal="center" vertical="top" wrapText="1"/>
    </xf>
    <xf numFmtId="0" fontId="27" fillId="0" borderId="62" xfId="0" applyFont="1" applyBorder="1" applyAlignment="1">
      <alignment vertical="justify" wrapText="1"/>
    </xf>
    <xf numFmtId="0" fontId="11" fillId="0" borderId="51" xfId="0" applyFont="1" applyBorder="1" applyAlignment="1">
      <alignment vertical="justify" wrapText="1"/>
    </xf>
    <xf numFmtId="0" fontId="6" fillId="0" borderId="64" xfId="0" applyFont="1" applyBorder="1" applyAlignment="1">
      <alignment vertical="top"/>
    </xf>
    <xf numFmtId="0" fontId="27" fillId="0" borderId="44" xfId="0" applyFont="1" applyBorder="1" applyAlignment="1">
      <alignment vertical="top" wrapText="1"/>
    </xf>
    <xf numFmtId="164" fontId="7" fillId="4" borderId="25" xfId="0" applyNumberFormat="1" applyFont="1" applyFill="1" applyBorder="1" applyAlignment="1">
      <alignment horizontal="center" vertical="top"/>
    </xf>
    <xf numFmtId="0" fontId="22" fillId="0" borderId="22" xfId="0" applyFont="1" applyBorder="1"/>
    <xf numFmtId="0" fontId="8" fillId="0" borderId="7" xfId="0" applyFont="1" applyFill="1" applyBorder="1" applyAlignment="1">
      <alignment vertical="top" wrapText="1"/>
    </xf>
    <xf numFmtId="164" fontId="41" fillId="0" borderId="12" xfId="0" applyNumberFormat="1" applyFont="1" applyFill="1" applyBorder="1" applyAlignment="1">
      <alignment horizontal="center" vertical="top" wrapText="1"/>
    </xf>
    <xf numFmtId="0" fontId="27" fillId="0" borderId="44" xfId="0" applyFont="1" applyBorder="1" applyAlignment="1">
      <alignment wrapText="1"/>
    </xf>
    <xf numFmtId="164" fontId="7" fillId="3" borderId="41" xfId="0" applyNumberFormat="1" applyFont="1" applyFill="1" applyBorder="1" applyAlignment="1">
      <alignment horizontal="center" vertical="top"/>
    </xf>
    <xf numFmtId="0" fontId="14" fillId="0" borderId="0" xfId="0" applyNumberFormat="1" applyFont="1" applyAlignment="1">
      <alignment vertical="top"/>
    </xf>
    <xf numFmtId="0" fontId="14" fillId="0" borderId="0" xfId="0" applyFont="1" applyAlignment="1">
      <alignment vertical="top"/>
    </xf>
    <xf numFmtId="0" fontId="14" fillId="0" borderId="0" xfId="0" applyFont="1" applyAlignment="1">
      <alignment horizontal="center" vertical="top"/>
    </xf>
    <xf numFmtId="0" fontId="8" fillId="0" borderId="36" xfId="0" applyNumberFormat="1" applyFont="1" applyFill="1" applyBorder="1" applyAlignment="1">
      <alignment horizontal="center" vertical="top"/>
    </xf>
    <xf numFmtId="0" fontId="8" fillId="0" borderId="37" xfId="0" applyNumberFormat="1" applyFont="1" applyFill="1" applyBorder="1" applyAlignment="1">
      <alignment horizontal="center" vertical="top"/>
    </xf>
    <xf numFmtId="9" fontId="8" fillId="0" borderId="38" xfId="0" applyNumberFormat="1" applyFont="1" applyFill="1" applyBorder="1" applyAlignment="1">
      <alignment horizontal="center" vertical="top"/>
    </xf>
    <xf numFmtId="9" fontId="8" fillId="0" borderId="39" xfId="0" applyNumberFormat="1" applyFont="1" applyFill="1" applyBorder="1" applyAlignment="1">
      <alignment horizontal="center" vertical="top"/>
    </xf>
    <xf numFmtId="9" fontId="8" fillId="0" borderId="25" xfId="0" applyNumberFormat="1" applyFont="1" applyFill="1" applyBorder="1" applyAlignment="1">
      <alignment horizontal="center" vertical="top"/>
    </xf>
    <xf numFmtId="9" fontId="8" fillId="0" borderId="26" xfId="0" applyNumberFormat="1" applyFont="1" applyFill="1" applyBorder="1" applyAlignment="1">
      <alignment horizontal="center" vertical="top"/>
    </xf>
    <xf numFmtId="164" fontId="8" fillId="0" borderId="22" xfId="0" applyNumberFormat="1" applyFont="1" applyFill="1" applyBorder="1" applyAlignment="1">
      <alignment horizontal="left" vertical="center" wrapText="1"/>
    </xf>
    <xf numFmtId="0" fontId="8" fillId="0" borderId="6" xfId="0" applyNumberFormat="1" applyFont="1" applyFill="1" applyBorder="1" applyAlignment="1">
      <alignment horizontal="center" vertical="top"/>
    </xf>
    <xf numFmtId="0" fontId="8" fillId="0" borderId="8" xfId="0" applyNumberFormat="1" applyFont="1" applyFill="1" applyBorder="1" applyAlignment="1">
      <alignment horizontal="center" vertical="top"/>
    </xf>
    <xf numFmtId="0" fontId="8" fillId="0" borderId="38" xfId="0" applyNumberFormat="1" applyFont="1" applyFill="1" applyBorder="1" applyAlignment="1">
      <alignment horizontal="center" vertical="top"/>
    </xf>
    <xf numFmtId="0" fontId="8" fillId="0" borderId="39" xfId="0" applyNumberFormat="1" applyFont="1" applyFill="1" applyBorder="1" applyAlignment="1">
      <alignment horizontal="center" vertical="top"/>
    </xf>
    <xf numFmtId="0" fontId="23" fillId="0" borderId="44" xfId="0" applyFont="1" applyBorder="1" applyAlignment="1">
      <alignment horizontal="left" vertical="center" wrapText="1"/>
    </xf>
    <xf numFmtId="0" fontId="8" fillId="0" borderId="25" xfId="0" applyNumberFormat="1" applyFont="1" applyFill="1" applyBorder="1" applyAlignment="1">
      <alignment horizontal="center" vertical="top"/>
    </xf>
    <xf numFmtId="0" fontId="8" fillId="0" borderId="26" xfId="0" applyNumberFormat="1" applyFont="1" applyFill="1" applyBorder="1" applyAlignment="1">
      <alignment horizontal="center" vertical="top"/>
    </xf>
    <xf numFmtId="0" fontId="8" fillId="0" borderId="22" xfId="0" applyFont="1" applyFill="1" applyBorder="1" applyAlignment="1">
      <alignment horizontal="center" vertical="top" wrapText="1"/>
    </xf>
    <xf numFmtId="0" fontId="8" fillId="0" borderId="57" xfId="0" applyFont="1" applyFill="1" applyBorder="1" applyAlignment="1">
      <alignment horizontal="center" vertical="top" wrapText="1"/>
    </xf>
    <xf numFmtId="0" fontId="8" fillId="0" borderId="44" xfId="0" applyFont="1" applyFill="1" applyBorder="1" applyAlignment="1">
      <alignment horizontal="center" vertical="top" wrapText="1"/>
    </xf>
    <xf numFmtId="0" fontId="8" fillId="0" borderId="20" xfId="0" applyFont="1" applyFill="1" applyBorder="1" applyAlignment="1">
      <alignment horizontal="center" vertical="top" wrapText="1"/>
    </xf>
    <xf numFmtId="0" fontId="8" fillId="0" borderId="11" xfId="0" applyFont="1" applyFill="1" applyBorder="1" applyAlignment="1">
      <alignment horizontal="left" vertical="top" wrapText="1"/>
    </xf>
    <xf numFmtId="0" fontId="8" fillId="0" borderId="77" xfId="0" applyNumberFormat="1" applyFont="1" applyFill="1" applyBorder="1" applyAlignment="1">
      <alignment horizontal="center" vertical="top"/>
    </xf>
    <xf numFmtId="9" fontId="8" fillId="0" borderId="18" xfId="0" applyNumberFormat="1" applyFont="1" applyFill="1" applyBorder="1" applyAlignment="1">
      <alignment horizontal="center" vertical="top"/>
    </xf>
    <xf numFmtId="9" fontId="8" fillId="0" borderId="20" xfId="0" applyNumberFormat="1" applyFont="1" applyFill="1" applyBorder="1" applyAlignment="1">
      <alignment horizontal="center" vertical="top"/>
    </xf>
    <xf numFmtId="49" fontId="7" fillId="3" borderId="64" xfId="0" applyNumberFormat="1" applyFont="1" applyFill="1" applyBorder="1" applyAlignment="1">
      <alignment horizontal="center" vertical="top"/>
    </xf>
    <xf numFmtId="49" fontId="7" fillId="3" borderId="36" xfId="0" applyNumberFormat="1" applyFont="1" applyFill="1" applyBorder="1" applyAlignment="1">
      <alignment horizontal="center" vertical="top"/>
    </xf>
    <xf numFmtId="49" fontId="7" fillId="4" borderId="37" xfId="0" applyNumberFormat="1" applyFont="1" applyFill="1" applyBorder="1" applyAlignment="1">
      <alignment horizontal="center" vertical="top"/>
    </xf>
    <xf numFmtId="49" fontId="7" fillId="3" borderId="44" xfId="0" applyNumberFormat="1" applyFont="1" applyFill="1" applyBorder="1" applyAlignment="1">
      <alignment horizontal="center" vertical="top"/>
    </xf>
    <xf numFmtId="49" fontId="7" fillId="3" borderId="25" xfId="0" applyNumberFormat="1" applyFont="1" applyFill="1" applyBorder="1" applyAlignment="1">
      <alignment horizontal="center" vertical="top"/>
    </xf>
    <xf numFmtId="49" fontId="7" fillId="4" borderId="26" xfId="0" applyNumberFormat="1" applyFont="1" applyFill="1" applyBorder="1" applyAlignment="1">
      <alignment horizontal="center" vertical="top"/>
    </xf>
    <xf numFmtId="1" fontId="8" fillId="0" borderId="36" xfId="0" applyNumberFormat="1" applyFont="1" applyFill="1" applyBorder="1" applyAlignment="1">
      <alignment horizontal="center" vertical="top"/>
    </xf>
    <xf numFmtId="49" fontId="8" fillId="0" borderId="36" xfId="0" applyNumberFormat="1" applyFont="1" applyFill="1" applyBorder="1" applyAlignment="1">
      <alignment horizontal="center" vertical="top"/>
    </xf>
    <xf numFmtId="49" fontId="32" fillId="0" borderId="0" xfId="0" applyNumberFormat="1" applyFont="1" applyFill="1" applyBorder="1" applyAlignment="1">
      <alignment horizontal="center" vertical="top" wrapText="1"/>
    </xf>
    <xf numFmtId="9" fontId="34" fillId="0" borderId="37" xfId="0" applyNumberFormat="1" applyFont="1" applyFill="1" applyBorder="1" applyAlignment="1">
      <alignment horizontal="center" vertical="top"/>
    </xf>
    <xf numFmtId="0" fontId="34" fillId="0" borderId="50" xfId="0" applyFont="1" applyFill="1" applyBorder="1" applyAlignment="1">
      <alignment horizontal="center" vertical="top"/>
    </xf>
    <xf numFmtId="164" fontId="34" fillId="0" borderId="68" xfId="0" applyNumberFormat="1" applyFont="1" applyFill="1" applyBorder="1" applyAlignment="1">
      <alignment horizontal="center" vertical="top"/>
    </xf>
    <xf numFmtId="164" fontId="34" fillId="0" borderId="29" xfId="0" applyNumberFormat="1" applyFont="1" applyFill="1" applyBorder="1" applyAlignment="1">
      <alignment horizontal="center" vertical="top"/>
    </xf>
    <xf numFmtId="164" fontId="35" fillId="0" borderId="69" xfId="0" applyNumberFormat="1" applyFont="1" applyFill="1" applyBorder="1" applyAlignment="1">
      <alignment horizontal="center" vertical="top"/>
    </xf>
    <xf numFmtId="164" fontId="34" fillId="0" borderId="50" xfId="0" applyNumberFormat="1" applyFont="1" applyFill="1" applyBorder="1" applyAlignment="1">
      <alignment horizontal="center" vertical="top"/>
    </xf>
    <xf numFmtId="164" fontId="34" fillId="5" borderId="69" xfId="0" applyNumberFormat="1" applyFont="1" applyFill="1" applyBorder="1" applyAlignment="1">
      <alignment horizontal="center" vertical="top"/>
    </xf>
    <xf numFmtId="1" fontId="8" fillId="0" borderId="38" xfId="0" applyNumberFormat="1" applyFont="1" applyFill="1" applyBorder="1" applyAlignment="1">
      <alignment horizontal="center" vertical="top"/>
    </xf>
    <xf numFmtId="49" fontId="8" fillId="0" borderId="38" xfId="0" applyNumberFormat="1" applyFont="1" applyFill="1" applyBorder="1" applyAlignment="1">
      <alignment horizontal="center" vertical="top"/>
    </xf>
    <xf numFmtId="9" fontId="34" fillId="0" borderId="39" xfId="0" applyNumberFormat="1" applyFont="1" applyFill="1" applyBorder="1" applyAlignment="1">
      <alignment horizontal="center" vertical="top"/>
    </xf>
    <xf numFmtId="164" fontId="8" fillId="0" borderId="27" xfId="0" applyNumberFormat="1" applyFont="1" applyFill="1" applyBorder="1" applyAlignment="1">
      <alignment horizontal="center" vertical="top"/>
    </xf>
    <xf numFmtId="164" fontId="41" fillId="0" borderId="21" xfId="0" applyNumberFormat="1" applyFont="1" applyFill="1" applyBorder="1" applyAlignment="1">
      <alignment horizontal="center" vertical="top"/>
    </xf>
    <xf numFmtId="164" fontId="41" fillId="5" borderId="69" xfId="0" applyNumberFormat="1" applyFont="1" applyFill="1" applyBorder="1" applyAlignment="1">
      <alignment horizontal="center" vertical="top"/>
    </xf>
    <xf numFmtId="164" fontId="34" fillId="0" borderId="21" xfId="0" applyNumberFormat="1" applyFont="1" applyFill="1" applyBorder="1" applyAlignment="1">
      <alignment horizontal="center" vertical="top"/>
    </xf>
    <xf numFmtId="164" fontId="8" fillId="0" borderId="63" xfId="0" applyNumberFormat="1" applyFont="1" applyFill="1" applyBorder="1" applyAlignment="1">
      <alignment horizontal="center" vertical="top"/>
    </xf>
    <xf numFmtId="164" fontId="41" fillId="0" borderId="48" xfId="0" applyNumberFormat="1" applyFont="1" applyFill="1" applyBorder="1" applyAlignment="1">
      <alignment horizontal="center" vertical="top"/>
    </xf>
    <xf numFmtId="164" fontId="41" fillId="0" borderId="0" xfId="0" applyNumberFormat="1" applyFont="1" applyFill="1" applyBorder="1" applyAlignment="1">
      <alignment horizontal="center" vertical="top"/>
    </xf>
    <xf numFmtId="164" fontId="41" fillId="0" borderId="17" xfId="0" applyNumberFormat="1" applyFont="1" applyFill="1" applyBorder="1" applyAlignment="1">
      <alignment horizontal="center" vertical="top"/>
    </xf>
    <xf numFmtId="164" fontId="41" fillId="5" borderId="61" xfId="0" applyNumberFormat="1" applyFont="1" applyFill="1" applyBorder="1" applyAlignment="1">
      <alignment horizontal="center" vertical="top"/>
    </xf>
    <xf numFmtId="164" fontId="34" fillId="0" borderId="17" xfId="0" applyNumberFormat="1" applyFont="1" applyFill="1" applyBorder="1" applyAlignment="1">
      <alignment horizontal="center" vertical="top"/>
    </xf>
    <xf numFmtId="164" fontId="7" fillId="2" borderId="23" xfId="0" applyNumberFormat="1" applyFont="1" applyFill="1" applyBorder="1" applyAlignment="1">
      <alignment horizontal="center" vertical="top"/>
    </xf>
    <xf numFmtId="9" fontId="34" fillId="0" borderId="26" xfId="0" applyNumberFormat="1" applyFont="1" applyFill="1" applyBorder="1" applyAlignment="1">
      <alignment horizontal="center" vertical="top"/>
    </xf>
    <xf numFmtId="164" fontId="8" fillId="0" borderId="22" xfId="0" applyNumberFormat="1" applyFont="1" applyFill="1" applyBorder="1" applyAlignment="1">
      <alignment horizontal="center" vertical="top"/>
    </xf>
    <xf numFmtId="0" fontId="22" fillId="0" borderId="63" xfId="0" applyFont="1" applyBorder="1" applyAlignment="1">
      <alignment wrapText="1"/>
    </xf>
    <xf numFmtId="1" fontId="22" fillId="0" borderId="6" xfId="0" applyNumberFormat="1" applyFont="1" applyFill="1" applyBorder="1" applyAlignment="1">
      <alignment horizontal="center" vertical="top"/>
    </xf>
    <xf numFmtId="49" fontId="34" fillId="0" borderId="6" xfId="0" applyNumberFormat="1" applyFont="1" applyFill="1" applyBorder="1" applyAlignment="1">
      <alignment horizontal="center" vertical="top"/>
    </xf>
    <xf numFmtId="9" fontId="34" fillId="0" borderId="8" xfId="0" applyNumberFormat="1" applyFont="1" applyFill="1" applyBorder="1" applyAlignment="1">
      <alignment horizontal="center" vertical="top"/>
    </xf>
    <xf numFmtId="0" fontId="41" fillId="0" borderId="21" xfId="0" applyFont="1" applyFill="1" applyBorder="1" applyAlignment="1">
      <alignment horizontal="center" vertical="top"/>
    </xf>
    <xf numFmtId="164" fontId="41" fillId="0" borderId="71" xfId="0" applyNumberFormat="1" applyFont="1" applyFill="1" applyBorder="1" applyAlignment="1">
      <alignment horizontal="center" vertical="top"/>
    </xf>
    <xf numFmtId="164" fontId="35" fillId="0" borderId="78" xfId="0" applyNumberFormat="1" applyFont="1" applyFill="1" applyBorder="1" applyAlignment="1">
      <alignment horizontal="center" vertical="top"/>
    </xf>
    <xf numFmtId="164" fontId="34" fillId="0" borderId="28" xfId="0" applyNumberFormat="1" applyFont="1" applyFill="1" applyBorder="1" applyAlignment="1">
      <alignment horizontal="center" vertical="top"/>
    </xf>
    <xf numFmtId="49" fontId="22" fillId="0" borderId="71" xfId="0" applyNumberFormat="1" applyFont="1" applyFill="1" applyBorder="1" applyAlignment="1">
      <alignment horizontal="left" vertical="top" wrapText="1"/>
    </xf>
    <xf numFmtId="1" fontId="22" fillId="0" borderId="29" xfId="0" applyNumberFormat="1" applyFont="1" applyFill="1" applyBorder="1" applyAlignment="1">
      <alignment horizontal="center" vertical="top"/>
    </xf>
    <xf numFmtId="49" fontId="34" fillId="0" borderId="29" xfId="0" applyNumberFormat="1" applyFont="1" applyFill="1" applyBorder="1" applyAlignment="1">
      <alignment horizontal="center" vertical="top"/>
    </xf>
    <xf numFmtId="9" fontId="34" fillId="0" borderId="28" xfId="0" applyNumberFormat="1" applyFont="1" applyFill="1" applyBorder="1" applyAlignment="1">
      <alignment horizontal="center" vertical="top"/>
    </xf>
    <xf numFmtId="0" fontId="34" fillId="0" borderId="18" xfId="0" applyFont="1" applyFill="1" applyBorder="1" applyAlignment="1">
      <alignment horizontal="center" vertical="top"/>
    </xf>
    <xf numFmtId="164" fontId="34" fillId="0" borderId="42" xfId="0" applyNumberFormat="1" applyFont="1" applyFill="1" applyBorder="1" applyAlignment="1">
      <alignment horizontal="center" vertical="top"/>
    </xf>
    <xf numFmtId="164" fontId="35" fillId="0" borderId="38" xfId="0" applyNumberFormat="1" applyFont="1" applyFill="1" applyBorder="1" applyAlignment="1">
      <alignment horizontal="center" vertical="top"/>
    </xf>
    <xf numFmtId="164" fontId="34" fillId="0" borderId="58" xfId="0" applyNumberFormat="1" applyFont="1" applyFill="1" applyBorder="1" applyAlignment="1">
      <alignment horizontal="center" vertical="top"/>
    </xf>
    <xf numFmtId="164" fontId="35" fillId="0" borderId="39" xfId="0" applyNumberFormat="1" applyFont="1" applyFill="1" applyBorder="1" applyAlignment="1">
      <alignment horizontal="center" vertical="top"/>
    </xf>
    <xf numFmtId="0" fontId="8" fillId="0" borderId="63" xfId="0" applyNumberFormat="1" applyFont="1" applyFill="1" applyBorder="1" applyAlignment="1">
      <alignment horizontal="center" vertical="top"/>
    </xf>
    <xf numFmtId="9" fontId="22" fillId="0" borderId="71" xfId="0" applyNumberFormat="1" applyFont="1" applyFill="1" applyBorder="1" applyAlignment="1">
      <alignment horizontal="left" vertical="top"/>
    </xf>
    <xf numFmtId="0" fontId="22" fillId="0" borderId="29" xfId="0" applyNumberFormat="1" applyFont="1" applyFill="1" applyBorder="1" applyAlignment="1">
      <alignment horizontal="center" vertical="top"/>
    </xf>
    <xf numFmtId="0" fontId="34" fillId="0" borderId="29" xfId="0" applyNumberFormat="1" applyFont="1" applyFill="1" applyBorder="1" applyAlignment="1">
      <alignment horizontal="center" vertical="top"/>
    </xf>
    <xf numFmtId="0" fontId="34" fillId="0" borderId="28" xfId="0" applyNumberFormat="1" applyFont="1" applyFill="1" applyBorder="1" applyAlignment="1">
      <alignment horizontal="center" vertical="top"/>
    </xf>
    <xf numFmtId="9" fontId="22" fillId="0" borderId="42" xfId="0" applyNumberFormat="1" applyFont="1" applyFill="1" applyBorder="1" applyAlignment="1">
      <alignment horizontal="left" vertical="top" wrapText="1"/>
    </xf>
    <xf numFmtId="164" fontId="8" fillId="5" borderId="29" xfId="0" applyNumberFormat="1" applyFont="1" applyFill="1" applyBorder="1" applyAlignment="1">
      <alignment horizontal="center" vertical="center" wrapText="1"/>
    </xf>
    <xf numFmtId="164" fontId="2" fillId="5" borderId="78" xfId="0" applyNumberFormat="1" applyFont="1" applyFill="1" applyBorder="1" applyAlignment="1">
      <alignment horizontal="center" vertical="center" wrapText="1"/>
    </xf>
    <xf numFmtId="164" fontId="8" fillId="5" borderId="70" xfId="0" applyNumberFormat="1" applyFont="1" applyFill="1" applyBorder="1" applyAlignment="1">
      <alignment horizontal="center" vertical="center" wrapText="1"/>
    </xf>
    <xf numFmtId="0" fontId="34" fillId="0" borderId="21" xfId="0" applyFont="1" applyBorder="1" applyAlignment="1">
      <alignment horizontal="center" vertical="top"/>
    </xf>
    <xf numFmtId="164" fontId="34" fillId="0" borderId="71" xfId="0" applyNumberFormat="1" applyFont="1" applyFill="1" applyBorder="1" applyAlignment="1">
      <alignment horizontal="center" vertical="center"/>
    </xf>
    <xf numFmtId="164" fontId="34" fillId="0" borderId="29" xfId="0" applyNumberFormat="1" applyFont="1" applyFill="1" applyBorder="1" applyAlignment="1">
      <alignment horizontal="center" vertical="center"/>
    </xf>
    <xf numFmtId="164" fontId="8" fillId="0" borderId="29" xfId="0" applyNumberFormat="1" applyFont="1" applyFill="1" applyBorder="1" applyAlignment="1">
      <alignment horizontal="center" vertical="center"/>
    </xf>
    <xf numFmtId="164" fontId="8" fillId="0" borderId="28" xfId="0" applyNumberFormat="1" applyFont="1" applyFill="1" applyBorder="1" applyAlignment="1">
      <alignment horizontal="center" vertical="center"/>
    </xf>
    <xf numFmtId="164" fontId="8" fillId="0" borderId="69" xfId="0" applyNumberFormat="1" applyFont="1" applyFill="1" applyBorder="1" applyAlignment="1">
      <alignment horizontal="center" vertical="center" wrapText="1"/>
    </xf>
    <xf numFmtId="164" fontId="8" fillId="0" borderId="21" xfId="0" applyNumberFormat="1" applyFont="1" applyFill="1" applyBorder="1" applyAlignment="1">
      <alignment horizontal="center" vertical="center"/>
    </xf>
    <xf numFmtId="164" fontId="8" fillId="5" borderId="48" xfId="0" applyNumberFormat="1" applyFont="1" applyFill="1" applyBorder="1" applyAlignment="1">
      <alignment horizontal="center" vertical="center" wrapText="1"/>
    </xf>
    <xf numFmtId="164" fontId="2" fillId="5" borderId="47" xfId="0" applyNumberFormat="1" applyFont="1" applyFill="1" applyBorder="1" applyAlignment="1">
      <alignment horizontal="center" vertical="center" wrapText="1"/>
    </xf>
    <xf numFmtId="164" fontId="8" fillId="5" borderId="67" xfId="0" applyNumberFormat="1" applyFont="1" applyFill="1" applyBorder="1" applyAlignment="1">
      <alignment horizontal="center" vertical="center" wrapText="1"/>
    </xf>
    <xf numFmtId="0" fontId="8" fillId="0" borderId="50" xfId="0" applyFont="1" applyBorder="1" applyAlignment="1">
      <alignment horizontal="center" vertical="top"/>
    </xf>
    <xf numFmtId="164" fontId="39" fillId="0" borderId="73" xfId="0" applyNumberFormat="1" applyFont="1" applyFill="1" applyBorder="1" applyAlignment="1">
      <alignment horizontal="center" vertical="center"/>
    </xf>
    <xf numFmtId="164" fontId="39" fillId="0" borderId="48" xfId="0" applyNumberFormat="1" applyFont="1" applyFill="1" applyBorder="1" applyAlignment="1">
      <alignment horizontal="center" vertical="center"/>
    </xf>
    <xf numFmtId="164" fontId="39" fillId="0" borderId="76" xfId="0" applyNumberFormat="1" applyFont="1" applyFill="1" applyBorder="1" applyAlignment="1">
      <alignment horizontal="center" vertical="center"/>
    </xf>
    <xf numFmtId="164" fontId="39" fillId="0" borderId="61" xfId="0" applyNumberFormat="1" applyFont="1" applyFill="1" applyBorder="1" applyAlignment="1">
      <alignment horizontal="center" vertical="center" wrapText="1"/>
    </xf>
    <xf numFmtId="164" fontId="39" fillId="0" borderId="68" xfId="0" applyNumberFormat="1" applyFont="1" applyFill="1" applyBorder="1" applyAlignment="1">
      <alignment horizontal="center" vertical="center"/>
    </xf>
    <xf numFmtId="164" fontId="8" fillId="5" borderId="25" xfId="0" applyNumberFormat="1" applyFont="1" applyFill="1" applyBorder="1" applyAlignment="1">
      <alignment horizontal="center" vertical="center" wrapText="1"/>
    </xf>
    <xf numFmtId="164" fontId="2" fillId="5" borderId="51" xfId="0" applyNumberFormat="1" applyFont="1" applyFill="1" applyBorder="1" applyAlignment="1">
      <alignment horizontal="center" vertical="center" wrapText="1"/>
    </xf>
    <xf numFmtId="164" fontId="8" fillId="5" borderId="20" xfId="0" applyNumberFormat="1" applyFont="1" applyFill="1" applyBorder="1" applyAlignment="1">
      <alignment horizontal="center" vertical="center" wrapText="1"/>
    </xf>
    <xf numFmtId="164" fontId="8" fillId="5" borderId="5" xfId="0" applyNumberFormat="1" applyFont="1" applyFill="1" applyBorder="1" applyAlignment="1">
      <alignment horizontal="left" vertical="center" wrapText="1"/>
    </xf>
    <xf numFmtId="0" fontId="2" fillId="0" borderId="45" xfId="0" applyFont="1" applyFill="1" applyBorder="1" applyAlignment="1">
      <alignment horizontal="center" vertical="top" wrapText="1"/>
    </xf>
    <xf numFmtId="164" fontId="8" fillId="0" borderId="24" xfId="0" applyNumberFormat="1" applyFont="1" applyFill="1" applyBorder="1" applyAlignment="1">
      <alignment horizontal="left" vertical="center" wrapText="1"/>
    </xf>
    <xf numFmtId="0" fontId="2" fillId="0" borderId="79" xfId="0" applyFont="1" applyFill="1" applyBorder="1" applyAlignment="1">
      <alignment horizontal="center" vertical="top" wrapText="1"/>
    </xf>
    <xf numFmtId="0" fontId="2" fillId="0" borderId="32" xfId="0" applyFont="1" applyFill="1" applyBorder="1" applyAlignment="1">
      <alignment horizontal="center" vertical="top" wrapText="1"/>
    </xf>
    <xf numFmtId="0" fontId="2" fillId="0" borderId="33" xfId="0" applyFont="1" applyFill="1" applyBorder="1" applyAlignment="1">
      <alignment horizontal="center" vertical="top" wrapText="1"/>
    </xf>
    <xf numFmtId="164" fontId="8" fillId="0" borderId="27" xfId="0" applyNumberFormat="1" applyFont="1" applyFill="1" applyBorder="1" applyAlignment="1">
      <alignment horizontal="left" vertical="center" wrapText="1"/>
    </xf>
    <xf numFmtId="0" fontId="2" fillId="0" borderId="7" xfId="0" applyFont="1" applyFill="1" applyBorder="1" applyAlignment="1">
      <alignment horizontal="center" vertical="top" wrapText="1"/>
    </xf>
    <xf numFmtId="164" fontId="8" fillId="0" borderId="44" xfId="0" applyNumberFormat="1" applyFont="1" applyFill="1" applyBorder="1" applyAlignment="1">
      <alignment horizontal="left" vertical="center" wrapText="1"/>
    </xf>
    <xf numFmtId="0" fontId="2" fillId="0" borderId="4"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top" wrapText="1"/>
    </xf>
    <xf numFmtId="0" fontId="34" fillId="4" borderId="40" xfId="0" applyFont="1" applyFill="1" applyBorder="1" applyAlignment="1">
      <alignment vertical="top" wrapText="1"/>
    </xf>
    <xf numFmtId="0" fontId="32" fillId="4" borderId="35" xfId="0" applyFont="1" applyFill="1" applyBorder="1" applyAlignment="1">
      <alignment horizontal="center" vertical="top" wrapText="1"/>
    </xf>
    <xf numFmtId="0" fontId="32" fillId="4" borderId="20" xfId="0" applyFont="1" applyFill="1" applyBorder="1" applyAlignment="1">
      <alignment vertical="top"/>
    </xf>
    <xf numFmtId="0" fontId="32" fillId="0" borderId="0" xfId="0" applyFont="1" applyAlignment="1">
      <alignment vertical="top"/>
    </xf>
    <xf numFmtId="0" fontId="38" fillId="0" borderId="0" xfId="0" applyFont="1" applyAlignment="1">
      <alignment vertical="top"/>
    </xf>
    <xf numFmtId="0" fontId="33" fillId="0" borderId="0" xfId="0" applyFont="1" applyAlignment="1">
      <alignment vertical="top"/>
    </xf>
    <xf numFmtId="0" fontId="33" fillId="0" borderId="0" xfId="0" applyNumberFormat="1" applyFont="1" applyAlignment="1">
      <alignment vertical="top"/>
    </xf>
    <xf numFmtId="0" fontId="33" fillId="0" borderId="0" xfId="0" applyFont="1" applyAlignment="1">
      <alignment horizontal="center" vertical="top"/>
    </xf>
    <xf numFmtId="0" fontId="44" fillId="0" borderId="0" xfId="0" applyNumberFormat="1" applyFont="1" applyAlignment="1">
      <alignment vertical="top"/>
    </xf>
    <xf numFmtId="0" fontId="44" fillId="0" borderId="0" xfId="0" applyFont="1" applyAlignment="1">
      <alignment vertical="top"/>
    </xf>
    <xf numFmtId="0" fontId="44" fillId="0" borderId="0" xfId="0" applyFont="1" applyAlignment="1">
      <alignment horizontal="center" vertical="top"/>
    </xf>
    <xf numFmtId="0" fontId="43" fillId="0" borderId="0" xfId="0" applyFont="1" applyAlignment="1">
      <alignment horizontal="left" vertical="top" wrapText="1"/>
    </xf>
    <xf numFmtId="0" fontId="45" fillId="0" borderId="0" xfId="0" applyFont="1" applyAlignment="1">
      <alignment vertical="top"/>
    </xf>
    <xf numFmtId="164" fontId="34" fillId="0" borderId="6" xfId="0" applyNumberFormat="1" applyFont="1" applyFill="1" applyBorder="1" applyAlignment="1">
      <alignment horizontal="center" vertical="top"/>
    </xf>
    <xf numFmtId="164" fontId="35" fillId="0" borderId="45" xfId="0" applyNumberFormat="1" applyFont="1" applyFill="1" applyBorder="1" applyAlignment="1">
      <alignment horizontal="center" vertical="top"/>
    </xf>
    <xf numFmtId="164" fontId="34" fillId="0" borderId="8" xfId="0" applyNumberFormat="1" applyFont="1" applyFill="1" applyBorder="1" applyAlignment="1">
      <alignment horizontal="center" vertical="top"/>
    </xf>
    <xf numFmtId="1" fontId="6" fillId="0" borderId="7" xfId="0" applyNumberFormat="1" applyFont="1" applyFill="1" applyBorder="1" applyAlignment="1">
      <alignment horizontal="left" vertical="top" wrapText="1"/>
    </xf>
    <xf numFmtId="164" fontId="35" fillId="0" borderId="58" xfId="0" applyNumberFormat="1" applyFont="1" applyFill="1" applyBorder="1" applyAlignment="1">
      <alignment horizontal="center" vertical="top"/>
    </xf>
    <xf numFmtId="49" fontId="32" fillId="0" borderId="36" xfId="0" applyNumberFormat="1" applyFont="1" applyFill="1" applyBorder="1" applyAlignment="1">
      <alignment horizontal="center" vertical="top"/>
    </xf>
    <xf numFmtId="49" fontId="32" fillId="0" borderId="37" xfId="0" applyNumberFormat="1" applyFont="1" applyFill="1" applyBorder="1" applyAlignment="1">
      <alignment horizontal="center" vertical="top"/>
    </xf>
    <xf numFmtId="49" fontId="32" fillId="0" borderId="38" xfId="0" applyNumberFormat="1" applyFont="1" applyFill="1" applyBorder="1" applyAlignment="1">
      <alignment horizontal="center" vertical="top"/>
    </xf>
    <xf numFmtId="49" fontId="32" fillId="0" borderId="39" xfId="0" applyNumberFormat="1" applyFont="1" applyFill="1" applyBorder="1" applyAlignment="1">
      <alignment horizontal="center" vertical="top"/>
    </xf>
    <xf numFmtId="49" fontId="2" fillId="0" borderId="0" xfId="0" applyNumberFormat="1" applyFont="1" applyBorder="1" applyAlignment="1">
      <alignment vertical="top"/>
    </xf>
    <xf numFmtId="1" fontId="6" fillId="0" borderId="36" xfId="0" applyNumberFormat="1" applyFont="1" applyFill="1" applyBorder="1" applyAlignment="1">
      <alignment horizontal="left" vertical="top"/>
    </xf>
    <xf numFmtId="49" fontId="32" fillId="0" borderId="0" xfId="0" applyNumberFormat="1" applyFont="1" applyBorder="1" applyAlignment="1">
      <alignment vertical="top"/>
    </xf>
    <xf numFmtId="164" fontId="7" fillId="6" borderId="4" xfId="0" applyNumberFormat="1" applyFont="1" applyFill="1" applyBorder="1" applyAlignment="1">
      <alignment horizontal="center" vertical="top"/>
    </xf>
    <xf numFmtId="49" fontId="36" fillId="0" borderId="0" xfId="0" applyNumberFormat="1" applyFont="1" applyFill="1" applyBorder="1" applyAlignment="1">
      <alignment horizontal="right" vertical="top"/>
    </xf>
    <xf numFmtId="0" fontId="36" fillId="0" borderId="0" xfId="0" applyFont="1" applyFill="1" applyBorder="1" applyAlignment="1">
      <alignment horizontal="center" vertical="top"/>
    </xf>
    <xf numFmtId="0" fontId="34" fillId="0" borderId="0" xfId="0" applyFont="1" applyFill="1" applyAlignment="1">
      <alignment vertical="top"/>
    </xf>
    <xf numFmtId="0" fontId="6" fillId="0" borderId="5" xfId="0" applyFont="1" applyBorder="1" applyAlignment="1">
      <alignment horizontal="center" vertical="top"/>
    </xf>
    <xf numFmtId="164" fontId="6" fillId="0" borderId="7" xfId="0" applyNumberFormat="1" applyFont="1" applyBorder="1" applyAlignment="1">
      <alignment horizontal="center" vertical="center"/>
    </xf>
    <xf numFmtId="164" fontId="6" fillId="0" borderId="6" xfId="0" applyNumberFormat="1" applyFont="1" applyBorder="1" applyAlignment="1">
      <alignment horizontal="center" vertical="center"/>
    </xf>
    <xf numFmtId="164" fontId="6" fillId="0" borderId="8" xfId="0" applyNumberFormat="1" applyFont="1" applyBorder="1" applyAlignment="1">
      <alignment horizontal="center" vertical="center"/>
    </xf>
    <xf numFmtId="164" fontId="6" fillId="5" borderId="9" xfId="0" applyNumberFormat="1" applyFont="1" applyFill="1" applyBorder="1" applyAlignment="1">
      <alignment horizontal="center" vertical="center" wrapText="1"/>
    </xf>
    <xf numFmtId="164" fontId="6" fillId="5" borderId="5" xfId="0" applyNumberFormat="1" applyFont="1" applyFill="1" applyBorder="1" applyAlignment="1">
      <alignment horizontal="center" vertical="center" wrapText="1"/>
    </xf>
    <xf numFmtId="0" fontId="6" fillId="5" borderId="36" xfId="0" applyFont="1" applyFill="1" applyBorder="1" applyAlignment="1">
      <alignment horizontal="center" vertical="top"/>
    </xf>
    <xf numFmtId="0" fontId="6" fillId="5" borderId="37" xfId="0" applyFont="1" applyFill="1" applyBorder="1" applyAlignment="1">
      <alignment horizontal="center" vertical="top"/>
    </xf>
    <xf numFmtId="0" fontId="6" fillId="0" borderId="24" xfId="0" applyFont="1" applyFill="1" applyBorder="1" applyAlignment="1">
      <alignment horizontal="center" vertical="top" wrapText="1"/>
    </xf>
    <xf numFmtId="164" fontId="6" fillId="0" borderId="31" xfId="0" applyNumberFormat="1" applyFont="1" applyFill="1" applyBorder="1" applyAlignment="1">
      <alignment horizontal="center" vertical="center"/>
    </xf>
    <xf numFmtId="164" fontId="6" fillId="0" borderId="32" xfId="0" applyNumberFormat="1" applyFont="1" applyFill="1" applyBorder="1" applyAlignment="1">
      <alignment horizontal="center" vertical="center"/>
    </xf>
    <xf numFmtId="164" fontId="6" fillId="0" borderId="33" xfId="0" applyNumberFormat="1" applyFont="1" applyFill="1" applyBorder="1" applyAlignment="1">
      <alignment horizontal="center" vertical="center"/>
    </xf>
    <xf numFmtId="164" fontId="6" fillId="0" borderId="34" xfId="0" applyNumberFormat="1" applyFont="1" applyFill="1" applyBorder="1" applyAlignment="1">
      <alignment horizontal="center" vertical="center"/>
    </xf>
    <xf numFmtId="164" fontId="6" fillId="0" borderId="24" xfId="0" applyNumberFormat="1" applyFont="1" applyFill="1" applyBorder="1" applyAlignment="1">
      <alignment horizontal="center" vertical="center"/>
    </xf>
    <xf numFmtId="0" fontId="6" fillId="0" borderId="48" xfId="0" applyFont="1" applyFill="1" applyBorder="1" applyAlignment="1">
      <alignment horizontal="center" vertical="top"/>
    </xf>
    <xf numFmtId="0" fontId="6" fillId="0" borderId="76" xfId="0" applyFont="1" applyFill="1" applyBorder="1" applyAlignment="1">
      <alignment horizontal="center" vertical="top"/>
    </xf>
    <xf numFmtId="0" fontId="5" fillId="2" borderId="3" xfId="0" applyFont="1" applyFill="1" applyBorder="1" applyAlignment="1">
      <alignment horizontal="center" vertical="top"/>
    </xf>
    <xf numFmtId="164" fontId="5" fillId="2" borderId="4"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xf>
    <xf numFmtId="164" fontId="5" fillId="2" borderId="2" xfId="0" applyNumberFormat="1" applyFont="1" applyFill="1" applyBorder="1" applyAlignment="1">
      <alignment horizontal="center" vertical="center"/>
    </xf>
    <xf numFmtId="164" fontId="5" fillId="2" borderId="10" xfId="0" applyNumberFormat="1" applyFont="1" applyFill="1" applyBorder="1" applyAlignment="1">
      <alignment horizontal="center" vertical="center"/>
    </xf>
    <xf numFmtId="164" fontId="5" fillId="2" borderId="3" xfId="0" applyNumberFormat="1" applyFont="1" applyFill="1" applyBorder="1" applyAlignment="1">
      <alignment horizontal="center" vertical="center"/>
    </xf>
    <xf numFmtId="0" fontId="27" fillId="0" borderId="25" xfId="0" applyFont="1" applyFill="1" applyBorder="1" applyAlignment="1">
      <alignment horizontal="center" vertical="top"/>
    </xf>
    <xf numFmtId="49" fontId="6" fillId="0" borderId="25" xfId="0" applyNumberFormat="1" applyFont="1" applyFill="1" applyBorder="1" applyAlignment="1">
      <alignment horizontal="center" vertical="top"/>
    </xf>
    <xf numFmtId="49" fontId="6" fillId="0" borderId="26" xfId="0" applyNumberFormat="1" applyFont="1" applyFill="1" applyBorder="1" applyAlignment="1">
      <alignment horizontal="center" vertical="top"/>
    </xf>
    <xf numFmtId="164" fontId="5" fillId="4" borderId="51" xfId="0" applyNumberFormat="1" applyFont="1" applyFill="1" applyBorder="1" applyAlignment="1">
      <alignment horizontal="center" vertical="top"/>
    </xf>
    <xf numFmtId="164" fontId="5" fillId="4" borderId="25" xfId="0" applyNumberFormat="1" applyFont="1" applyFill="1" applyBorder="1" applyAlignment="1">
      <alignment horizontal="center" vertical="top"/>
    </xf>
    <xf numFmtId="164" fontId="5" fillId="4" borderId="13" xfId="0" applyNumberFormat="1" applyFont="1" applyFill="1" applyBorder="1" applyAlignment="1">
      <alignment horizontal="center" vertical="top"/>
    </xf>
    <xf numFmtId="164" fontId="5" fillId="4" borderId="19" xfId="0" applyNumberFormat="1" applyFont="1" applyFill="1" applyBorder="1" applyAlignment="1">
      <alignment horizontal="center" vertical="top"/>
    </xf>
    <xf numFmtId="164" fontId="5" fillId="4" borderId="35" xfId="0" applyNumberFormat="1" applyFont="1" applyFill="1" applyBorder="1" applyAlignment="1">
      <alignment horizontal="center" vertical="top"/>
    </xf>
    <xf numFmtId="0" fontId="6" fillId="4" borderId="44" xfId="0" applyFont="1" applyFill="1" applyBorder="1" applyAlignment="1">
      <alignment horizontal="center" vertical="top" wrapText="1"/>
    </xf>
    <xf numFmtId="0" fontId="6" fillId="4" borderId="35" xfId="0" applyFont="1" applyFill="1" applyBorder="1" applyAlignment="1">
      <alignment horizontal="center" vertical="top" wrapText="1"/>
    </xf>
    <xf numFmtId="0" fontId="6" fillId="4" borderId="20" xfId="0" applyFont="1" applyFill="1" applyBorder="1" applyAlignment="1">
      <alignment horizontal="center" vertical="top" wrapText="1"/>
    </xf>
    <xf numFmtId="0" fontId="6" fillId="0" borderId="5" xfId="0" applyFont="1" applyFill="1" applyBorder="1" applyAlignment="1">
      <alignment horizontal="center" vertical="top"/>
    </xf>
    <xf numFmtId="164" fontId="6" fillId="0" borderId="7"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64" fontId="5" fillId="0" borderId="45" xfId="0" applyNumberFormat="1" applyFont="1" applyFill="1" applyBorder="1" applyAlignment="1">
      <alignment horizontal="center" vertical="top"/>
    </xf>
    <xf numFmtId="164" fontId="6" fillId="0" borderId="8" xfId="0" applyNumberFormat="1" applyFont="1" applyFill="1" applyBorder="1" applyAlignment="1">
      <alignment horizontal="center" vertical="top"/>
    </xf>
    <xf numFmtId="164" fontId="6" fillId="0" borderId="9"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49" fontId="6" fillId="0" borderId="36" xfId="0" applyNumberFormat="1" applyFont="1" applyFill="1" applyBorder="1" applyAlignment="1">
      <alignment horizontal="center" vertical="top"/>
    </xf>
    <xf numFmtId="49" fontId="6" fillId="0" borderId="37" xfId="0" applyNumberFormat="1" applyFont="1" applyFill="1" applyBorder="1" applyAlignment="1">
      <alignment horizontal="center" vertical="top"/>
    </xf>
    <xf numFmtId="0" fontId="37" fillId="0" borderId="0" xfId="0" applyFont="1"/>
    <xf numFmtId="0" fontId="6" fillId="0" borderId="17" xfId="0" applyFont="1" applyFill="1" applyBorder="1" applyAlignment="1">
      <alignment horizontal="center" vertical="top"/>
    </xf>
    <xf numFmtId="164" fontId="6" fillId="0" borderId="42" xfId="0" applyNumberFormat="1" applyFont="1" applyFill="1" applyBorder="1" applyAlignment="1">
      <alignment horizontal="center" vertical="top"/>
    </xf>
    <xf numFmtId="164" fontId="5" fillId="0" borderId="38" xfId="0" applyNumberFormat="1" applyFont="1" applyFill="1" applyBorder="1" applyAlignment="1">
      <alignment horizontal="center" vertical="top"/>
    </xf>
    <xf numFmtId="164" fontId="5" fillId="0" borderId="58" xfId="0" applyNumberFormat="1" applyFont="1" applyFill="1" applyBorder="1" applyAlignment="1">
      <alignment horizontal="center" vertical="top"/>
    </xf>
    <xf numFmtId="164" fontId="5" fillId="0" borderId="39"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49" fontId="6" fillId="0" borderId="38" xfId="0" applyNumberFormat="1" applyFont="1" applyFill="1" applyBorder="1" applyAlignment="1">
      <alignment horizontal="center" vertical="top"/>
    </xf>
    <xf numFmtId="49" fontId="6" fillId="0" borderId="39" xfId="0" applyNumberFormat="1" applyFont="1" applyFill="1" applyBorder="1" applyAlignment="1">
      <alignment horizontal="center" vertical="top"/>
    </xf>
    <xf numFmtId="164" fontId="6" fillId="2" borderId="4" xfId="0" applyNumberFormat="1" applyFont="1" applyFill="1" applyBorder="1" applyAlignment="1">
      <alignment horizontal="center" vertical="top"/>
    </xf>
    <xf numFmtId="164" fontId="6" fillId="2" borderId="1" xfId="0" applyNumberFormat="1" applyFont="1" applyFill="1" applyBorder="1" applyAlignment="1">
      <alignment horizontal="center" vertical="top"/>
    </xf>
    <xf numFmtId="164" fontId="6" fillId="2" borderId="60" xfId="0" applyNumberFormat="1" applyFont="1" applyFill="1" applyBorder="1" applyAlignment="1">
      <alignment horizontal="center" vertical="top"/>
    </xf>
    <xf numFmtId="164" fontId="6" fillId="2" borderId="2" xfId="0" applyNumberFormat="1" applyFont="1" applyFill="1" applyBorder="1" applyAlignment="1">
      <alignment horizontal="center" vertical="top"/>
    </xf>
    <xf numFmtId="164" fontId="6" fillId="2" borderId="10" xfId="0" applyNumberFormat="1" applyFont="1" applyFill="1" applyBorder="1" applyAlignment="1">
      <alignment horizontal="center" vertical="top"/>
    </xf>
    <xf numFmtId="164" fontId="6" fillId="2" borderId="3" xfId="0" applyNumberFormat="1" applyFont="1" applyFill="1" applyBorder="1" applyAlignment="1">
      <alignment horizontal="center" vertical="top"/>
    </xf>
    <xf numFmtId="164" fontId="6" fillId="5" borderId="9" xfId="0" applyNumberFormat="1" applyFont="1" applyFill="1" applyBorder="1" applyAlignment="1">
      <alignment horizontal="center" vertical="top"/>
    </xf>
    <xf numFmtId="1" fontId="6" fillId="0" borderId="36" xfId="0" applyNumberFormat="1" applyFont="1" applyFill="1" applyBorder="1" applyAlignment="1">
      <alignment horizontal="center" vertical="top"/>
    </xf>
    <xf numFmtId="9" fontId="36" fillId="0" borderId="37" xfId="0" applyNumberFormat="1" applyFont="1" applyFill="1" applyBorder="1" applyAlignment="1">
      <alignment horizontal="center" vertical="top"/>
    </xf>
    <xf numFmtId="164" fontId="6" fillId="5" borderId="0" xfId="0" applyNumberFormat="1" applyFont="1" applyFill="1" applyBorder="1" applyAlignment="1">
      <alignment horizontal="center" vertical="top"/>
    </xf>
    <xf numFmtId="9" fontId="6" fillId="0" borderId="38" xfId="0" applyNumberFormat="1" applyFont="1" applyFill="1" applyBorder="1" applyAlignment="1">
      <alignment horizontal="center" vertical="top"/>
    </xf>
    <xf numFmtId="9" fontId="36" fillId="0" borderId="39" xfId="0" applyNumberFormat="1" applyFont="1" applyFill="1" applyBorder="1" applyAlignment="1">
      <alignment horizontal="center" vertical="top"/>
    </xf>
    <xf numFmtId="164" fontId="5" fillId="2" borderId="4" xfId="0" applyNumberFormat="1" applyFont="1" applyFill="1" applyBorder="1" applyAlignment="1">
      <alignment horizontal="center" vertical="top"/>
    </xf>
    <xf numFmtId="164" fontId="5" fillId="2" borderId="1" xfId="0" applyNumberFormat="1" applyFont="1" applyFill="1" applyBorder="1" applyAlignment="1">
      <alignment horizontal="center" vertical="top"/>
    </xf>
    <xf numFmtId="164" fontId="5" fillId="2" borderId="60" xfId="0" applyNumberFormat="1" applyFont="1" applyFill="1" applyBorder="1" applyAlignment="1">
      <alignment horizontal="center" vertical="top"/>
    </xf>
    <xf numFmtId="164" fontId="5" fillId="2" borderId="2" xfId="0" applyNumberFormat="1" applyFont="1" applyFill="1" applyBorder="1" applyAlignment="1">
      <alignment horizontal="center" vertical="top"/>
    </xf>
    <xf numFmtId="164" fontId="5" fillId="2" borderId="10" xfId="0" applyNumberFormat="1" applyFont="1" applyFill="1" applyBorder="1" applyAlignment="1">
      <alignment horizontal="center" vertical="top"/>
    </xf>
    <xf numFmtId="164" fontId="5" fillId="2" borderId="3" xfId="0" applyNumberFormat="1" applyFont="1" applyFill="1" applyBorder="1" applyAlignment="1">
      <alignment horizontal="center" vertical="top"/>
    </xf>
    <xf numFmtId="9" fontId="6" fillId="0" borderId="25" xfId="0" applyNumberFormat="1" applyFont="1" applyFill="1" applyBorder="1" applyAlignment="1">
      <alignment horizontal="center" vertical="top"/>
    </xf>
    <xf numFmtId="9" fontId="36" fillId="0" borderId="26" xfId="0" applyNumberFormat="1" applyFont="1" applyFill="1" applyBorder="1" applyAlignment="1">
      <alignment horizontal="center" vertical="top"/>
    </xf>
    <xf numFmtId="49" fontId="36" fillId="0" borderId="37" xfId="0" applyNumberFormat="1" applyFont="1" applyFill="1" applyBorder="1" applyAlignment="1">
      <alignment horizontal="center" vertical="top"/>
    </xf>
    <xf numFmtId="49" fontId="36" fillId="0" borderId="39" xfId="0" applyNumberFormat="1" applyFont="1" applyFill="1" applyBorder="1" applyAlignment="1">
      <alignment horizontal="center" vertical="top"/>
    </xf>
    <xf numFmtId="49" fontId="36" fillId="0" borderId="26" xfId="0" applyNumberFormat="1" applyFont="1" applyFill="1" applyBorder="1" applyAlignment="1">
      <alignment horizontal="center" vertical="top"/>
    </xf>
    <xf numFmtId="164" fontId="7" fillId="6" borderId="15" xfId="0" applyNumberFormat="1" applyFont="1" applyFill="1" applyBorder="1" applyAlignment="1">
      <alignment horizontal="center" vertical="top"/>
    </xf>
    <xf numFmtId="49" fontId="36" fillId="0" borderId="0" xfId="0" applyNumberFormat="1" applyFont="1" applyFill="1" applyBorder="1" applyAlignment="1">
      <alignment vertical="top"/>
    </xf>
    <xf numFmtId="0" fontId="6" fillId="0" borderId="71" xfId="0" applyFont="1" applyBorder="1" applyAlignment="1">
      <alignment horizontal="left" vertical="top" wrapText="1"/>
    </xf>
    <xf numFmtId="0" fontId="8" fillId="0" borderId="0" xfId="0" applyFont="1" applyBorder="1" applyAlignment="1">
      <alignment vertical="top"/>
    </xf>
    <xf numFmtId="0" fontId="8" fillId="0" borderId="0" xfId="0" applyFont="1" applyAlignment="1">
      <alignment vertical="top"/>
    </xf>
    <xf numFmtId="0" fontId="27" fillId="0" borderId="0" xfId="0" applyFont="1" applyAlignment="1">
      <alignment horizontal="center" vertical="top"/>
    </xf>
    <xf numFmtId="0" fontId="6" fillId="5" borderId="11" xfId="0" applyFont="1" applyFill="1" applyBorder="1" applyAlignment="1">
      <alignment horizontal="left" vertical="top"/>
    </xf>
    <xf numFmtId="0" fontId="6" fillId="0" borderId="14" xfId="0" applyFont="1" applyFill="1" applyBorder="1" applyAlignment="1">
      <alignment horizontal="center" vertical="top"/>
    </xf>
    <xf numFmtId="0" fontId="6" fillId="0" borderId="25" xfId="0" applyFont="1" applyFill="1" applyBorder="1" applyAlignment="1">
      <alignment horizontal="center" vertical="top" wrapText="1"/>
    </xf>
    <xf numFmtId="0" fontId="6" fillId="0" borderId="26" xfId="0" applyFont="1" applyFill="1" applyBorder="1" applyAlignment="1">
      <alignment horizontal="center" vertical="top" wrapText="1"/>
    </xf>
    <xf numFmtId="0" fontId="6" fillId="0" borderId="14" xfId="0" applyFont="1" applyFill="1" applyBorder="1" applyAlignment="1">
      <alignment horizontal="left" vertical="top" wrapText="1"/>
    </xf>
    <xf numFmtId="0" fontId="6" fillId="0" borderId="38" xfId="0" applyFont="1" applyFill="1" applyBorder="1" applyAlignment="1">
      <alignment horizontal="center" vertical="top" wrapText="1"/>
    </xf>
    <xf numFmtId="0" fontId="6" fillId="0" borderId="39" xfId="0" applyFont="1" applyFill="1" applyBorder="1" applyAlignment="1">
      <alignment horizontal="center" vertical="top" wrapText="1"/>
    </xf>
    <xf numFmtId="164" fontId="8" fillId="5" borderId="7" xfId="0" applyNumberFormat="1" applyFont="1" applyFill="1" applyBorder="1" applyAlignment="1">
      <alignment horizontal="center" vertical="center"/>
    </xf>
    <xf numFmtId="164" fontId="22" fillId="5" borderId="6" xfId="0" applyNumberFormat="1" applyFont="1" applyFill="1" applyBorder="1" applyAlignment="1">
      <alignment horizontal="center" vertical="center"/>
    </xf>
    <xf numFmtId="164" fontId="22" fillId="5" borderId="8" xfId="0" applyNumberFormat="1" applyFont="1" applyFill="1" applyBorder="1" applyAlignment="1">
      <alignment horizontal="center" vertical="center"/>
    </xf>
    <xf numFmtId="164" fontId="22" fillId="5" borderId="7" xfId="0" applyNumberFormat="1" applyFont="1" applyFill="1" applyBorder="1" applyAlignment="1">
      <alignment horizontal="center" vertical="center"/>
    </xf>
    <xf numFmtId="164" fontId="22" fillId="5" borderId="57" xfId="0" applyNumberFormat="1" applyFont="1" applyFill="1" applyBorder="1" applyAlignment="1">
      <alignment horizontal="center" vertical="center"/>
    </xf>
    <xf numFmtId="0" fontId="6" fillId="0" borderId="36" xfId="0" applyFont="1" applyFill="1" applyBorder="1" applyAlignment="1">
      <alignment horizontal="center" vertical="top"/>
    </xf>
    <xf numFmtId="0" fontId="6" fillId="0" borderId="37" xfId="0" applyFont="1" applyFill="1" applyBorder="1" applyAlignment="1">
      <alignment horizontal="center" vertical="top"/>
    </xf>
    <xf numFmtId="0" fontId="10" fillId="5" borderId="21" xfId="0" applyFont="1" applyFill="1" applyBorder="1" applyAlignment="1">
      <alignment horizontal="center" vertical="top"/>
    </xf>
    <xf numFmtId="164" fontId="8" fillId="5" borderId="71" xfId="0" applyNumberFormat="1" applyFont="1" applyFill="1" applyBorder="1" applyAlignment="1">
      <alignment horizontal="center" vertical="center"/>
    </xf>
    <xf numFmtId="164" fontId="22" fillId="5" borderId="29" xfId="0" applyNumberFormat="1" applyFont="1" applyFill="1" applyBorder="1" applyAlignment="1">
      <alignment horizontal="center" vertical="center"/>
    </xf>
    <xf numFmtId="164" fontId="22" fillId="5" borderId="28" xfId="0" applyNumberFormat="1" applyFont="1" applyFill="1" applyBorder="1" applyAlignment="1">
      <alignment horizontal="center" vertical="center"/>
    </xf>
    <xf numFmtId="164" fontId="22" fillId="5" borderId="71" xfId="0" applyNumberFormat="1" applyFont="1" applyFill="1" applyBorder="1" applyAlignment="1">
      <alignment horizontal="center" vertical="center"/>
    </xf>
    <xf numFmtId="164" fontId="22" fillId="5" borderId="70" xfId="0" applyNumberFormat="1" applyFont="1" applyFill="1" applyBorder="1" applyAlignment="1">
      <alignment horizontal="center" vertical="center"/>
    </xf>
    <xf numFmtId="0" fontId="6" fillId="0" borderId="38" xfId="0" applyFont="1" applyFill="1" applyBorder="1" applyAlignment="1">
      <alignment horizontal="center" vertical="top"/>
    </xf>
    <xf numFmtId="0" fontId="6" fillId="0" borderId="39" xfId="0" applyFont="1" applyFill="1" applyBorder="1" applyAlignment="1">
      <alignment horizontal="center" vertical="top"/>
    </xf>
    <xf numFmtId="164" fontId="7" fillId="2" borderId="42" xfId="0" applyNumberFormat="1" applyFont="1" applyFill="1" applyBorder="1" applyAlignment="1">
      <alignment horizontal="center" vertical="center"/>
    </xf>
    <xf numFmtId="164" fontId="7" fillId="2" borderId="38" xfId="0" applyNumberFormat="1" applyFont="1" applyFill="1" applyBorder="1" applyAlignment="1">
      <alignment horizontal="center" vertical="center"/>
    </xf>
    <xf numFmtId="164" fontId="7" fillId="2" borderId="39" xfId="0" applyNumberFormat="1" applyFont="1" applyFill="1" applyBorder="1" applyAlignment="1">
      <alignment horizontal="center" vertical="center"/>
    </xf>
    <xf numFmtId="164" fontId="7" fillId="2" borderId="18" xfId="0" applyNumberFormat="1" applyFont="1" applyFill="1" applyBorder="1" applyAlignment="1">
      <alignment horizontal="center" vertical="center"/>
    </xf>
    <xf numFmtId="0" fontId="6" fillId="0" borderId="25" xfId="0" applyFont="1" applyFill="1" applyBorder="1" applyAlignment="1">
      <alignment horizontal="center" vertical="top"/>
    </xf>
    <xf numFmtId="0" fontId="6" fillId="0" borderId="26" xfId="0" applyFont="1" applyFill="1" applyBorder="1" applyAlignment="1">
      <alignment horizontal="center" vertical="top"/>
    </xf>
    <xf numFmtId="0" fontId="27" fillId="0" borderId="63" xfId="0" applyFont="1" applyBorder="1"/>
    <xf numFmtId="0" fontId="6" fillId="0" borderId="73" xfId="0" applyFont="1" applyFill="1" applyBorder="1" applyAlignment="1">
      <alignment horizontal="center" vertical="top"/>
    </xf>
    <xf numFmtId="49" fontId="39" fillId="3" borderId="30" xfId="0" applyNumberFormat="1" applyFont="1" applyFill="1" applyBorder="1" applyAlignment="1">
      <alignment horizontal="center" vertical="top"/>
    </xf>
    <xf numFmtId="49" fontId="39" fillId="4" borderId="56" xfId="0" applyNumberFormat="1" applyFont="1" applyFill="1" applyBorder="1" applyAlignment="1">
      <alignment horizontal="center" vertical="top"/>
    </xf>
    <xf numFmtId="164" fontId="39" fillId="4" borderId="30" xfId="0" applyNumberFormat="1" applyFont="1" applyFill="1" applyBorder="1" applyAlignment="1">
      <alignment horizontal="center" vertical="center"/>
    </xf>
    <xf numFmtId="0" fontId="39" fillId="4" borderId="40" xfId="0" applyFont="1" applyFill="1" applyBorder="1" applyAlignment="1">
      <alignment vertical="top" wrapText="1"/>
    </xf>
    <xf numFmtId="0" fontId="47" fillId="4" borderId="40" xfId="0" applyFont="1" applyFill="1" applyBorder="1" applyAlignment="1">
      <alignment horizontal="center" vertical="top" wrapText="1"/>
    </xf>
    <xf numFmtId="0" fontId="47" fillId="4" borderId="16" xfId="0" applyFont="1" applyFill="1" applyBorder="1" applyAlignment="1">
      <alignment horizontal="center" vertical="top" wrapText="1"/>
    </xf>
    <xf numFmtId="0" fontId="6" fillId="0" borderId="7" xfId="0" applyFont="1" applyBorder="1" applyAlignment="1">
      <alignment wrapText="1"/>
    </xf>
    <xf numFmtId="0" fontId="3" fillId="0" borderId="48" xfId="0" applyFont="1" applyFill="1" applyBorder="1" applyAlignment="1">
      <alignment horizontal="center" vertical="top"/>
    </xf>
    <xf numFmtId="0" fontId="3" fillId="0" borderId="76" xfId="0" applyFont="1" applyFill="1" applyBorder="1" applyAlignment="1">
      <alignment horizontal="center" vertical="top"/>
    </xf>
    <xf numFmtId="0" fontId="27" fillId="0" borderId="73" xfId="0" applyFont="1" applyBorder="1" applyAlignment="1">
      <alignment wrapText="1"/>
    </xf>
    <xf numFmtId="0" fontId="3" fillId="0" borderId="29" xfId="0" applyFont="1" applyFill="1" applyBorder="1" applyAlignment="1">
      <alignment horizontal="center" vertical="top"/>
    </xf>
    <xf numFmtId="0" fontId="3" fillId="0" borderId="28" xfId="0" applyFont="1" applyFill="1" applyBorder="1" applyAlignment="1">
      <alignment horizontal="center" vertical="top"/>
    </xf>
    <xf numFmtId="164" fontId="8" fillId="0" borderId="76" xfId="0" applyNumberFormat="1" applyFont="1" applyFill="1" applyBorder="1" applyAlignment="1">
      <alignment horizontal="center" vertical="top"/>
    </xf>
    <xf numFmtId="0" fontId="6" fillId="0" borderId="27" xfId="0" applyFont="1" applyBorder="1" applyAlignment="1">
      <alignment vertical="top" wrapText="1"/>
    </xf>
    <xf numFmtId="0" fontId="6" fillId="0" borderId="25" xfId="0" applyNumberFormat="1" applyFont="1" applyFill="1" applyBorder="1" applyAlignment="1">
      <alignment horizontal="left" vertical="top" wrapText="1"/>
    </xf>
    <xf numFmtId="0" fontId="42" fillId="0" borderId="7" xfId="0" applyFont="1" applyBorder="1" applyAlignment="1">
      <alignment wrapText="1"/>
    </xf>
    <xf numFmtId="0" fontId="32" fillId="0" borderId="6" xfId="0" applyFont="1" applyFill="1" applyBorder="1" applyAlignment="1">
      <alignment horizontal="center" vertical="top"/>
    </xf>
    <xf numFmtId="0" fontId="32" fillId="0" borderId="8" xfId="0" applyFont="1" applyFill="1" applyBorder="1" applyAlignment="1">
      <alignment horizontal="center" vertical="top"/>
    </xf>
    <xf numFmtId="0" fontId="36" fillId="0" borderId="25" xfId="0" applyNumberFormat="1" applyFont="1" applyFill="1" applyBorder="1" applyAlignment="1">
      <alignment horizontal="left" vertical="top" wrapText="1"/>
    </xf>
    <xf numFmtId="0" fontId="32" fillId="0" borderId="25" xfId="0" applyNumberFormat="1" applyFont="1" applyFill="1" applyBorder="1" applyAlignment="1">
      <alignment horizontal="center" vertical="top"/>
    </xf>
    <xf numFmtId="0" fontId="32" fillId="0" borderId="35" xfId="0" applyNumberFormat="1" applyFont="1" applyFill="1" applyBorder="1" applyAlignment="1">
      <alignment horizontal="center" vertical="top"/>
    </xf>
    <xf numFmtId="0" fontId="32" fillId="0" borderId="26" xfId="0" applyNumberFormat="1" applyFont="1" applyFill="1" applyBorder="1" applyAlignment="1">
      <alignment horizontal="center" vertical="top"/>
    </xf>
    <xf numFmtId="0" fontId="27" fillId="0" borderId="64" xfId="0" applyFont="1" applyBorder="1"/>
    <xf numFmtId="0" fontId="6" fillId="0" borderId="36" xfId="0" applyFont="1" applyFill="1" applyBorder="1" applyAlignment="1">
      <alignment horizontal="center" vertical="top" wrapText="1"/>
    </xf>
    <xf numFmtId="0" fontId="6" fillId="0" borderId="37" xfId="0" applyFont="1" applyFill="1" applyBorder="1" applyAlignment="1">
      <alignment horizontal="center" vertical="top" wrapText="1"/>
    </xf>
    <xf numFmtId="0" fontId="11" fillId="0" borderId="68" xfId="0" applyFont="1" applyBorder="1" applyAlignment="1"/>
    <xf numFmtId="0" fontId="36" fillId="0" borderId="73" xfId="0" applyFont="1" applyFill="1" applyBorder="1" applyAlignment="1">
      <alignment horizontal="center" vertical="top"/>
    </xf>
    <xf numFmtId="0" fontId="36" fillId="0" borderId="38" xfId="0" applyFont="1" applyFill="1" applyBorder="1" applyAlignment="1">
      <alignment horizontal="center" vertical="top" wrapText="1"/>
    </xf>
    <xf numFmtId="0" fontId="36" fillId="0" borderId="39" xfId="0" applyFont="1" applyFill="1" applyBorder="1" applyAlignment="1">
      <alignment horizontal="center" vertical="top" wrapText="1"/>
    </xf>
    <xf numFmtId="164" fontId="7" fillId="2" borderId="44" xfId="0" applyNumberFormat="1" applyFont="1" applyFill="1" applyBorder="1" applyAlignment="1">
      <alignment horizontal="center" vertical="top"/>
    </xf>
    <xf numFmtId="0" fontId="36" fillId="0" borderId="14" xfId="0" applyFont="1" applyFill="1" applyBorder="1" applyAlignment="1">
      <alignment horizontal="left" vertical="top" wrapText="1"/>
    </xf>
    <xf numFmtId="0" fontId="36" fillId="0" borderId="25" xfId="0" applyFont="1" applyFill="1" applyBorder="1" applyAlignment="1">
      <alignment horizontal="center" vertical="top" wrapText="1"/>
    </xf>
    <xf numFmtId="0" fontId="36" fillId="0" borderId="26" xfId="0" applyFont="1" applyFill="1" applyBorder="1" applyAlignment="1">
      <alignment horizontal="center" vertical="top" wrapText="1"/>
    </xf>
    <xf numFmtId="0" fontId="48" fillId="0" borderId="38" xfId="0" applyFont="1" applyFill="1" applyBorder="1" applyAlignment="1">
      <alignment horizontal="center" vertical="top" wrapText="1"/>
    </xf>
    <xf numFmtId="0" fontId="48" fillId="0" borderId="39" xfId="0" applyFont="1" applyFill="1" applyBorder="1" applyAlignment="1">
      <alignment horizontal="center" vertical="top" wrapText="1"/>
    </xf>
    <xf numFmtId="0" fontId="48" fillId="0" borderId="25" xfId="0" applyFont="1" applyFill="1" applyBorder="1" applyAlignment="1">
      <alignment horizontal="center" vertical="top" wrapText="1"/>
    </xf>
    <xf numFmtId="0" fontId="48" fillId="0" borderId="26"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0" borderId="8" xfId="0" applyFont="1" applyFill="1" applyBorder="1" applyAlignment="1">
      <alignment horizontal="center" vertical="top" wrapText="1"/>
    </xf>
    <xf numFmtId="0" fontId="49" fillId="0" borderId="14" xfId="0" applyFont="1" applyFill="1" applyBorder="1" applyAlignment="1">
      <alignment horizontal="left" vertical="top" wrapText="1"/>
    </xf>
    <xf numFmtId="0" fontId="27" fillId="0" borderId="64" xfId="0" applyFont="1" applyBorder="1" applyAlignment="1">
      <alignment wrapText="1"/>
    </xf>
    <xf numFmtId="49" fontId="34" fillId="3" borderId="14" xfId="0" applyNumberFormat="1" applyFont="1" applyFill="1" applyBorder="1" applyAlignment="1">
      <alignment horizontal="center" vertical="top"/>
    </xf>
    <xf numFmtId="49" fontId="35" fillId="4" borderId="13" xfId="0" applyNumberFormat="1" applyFont="1" applyFill="1" applyBorder="1" applyAlignment="1">
      <alignment horizontal="center" vertical="top"/>
    </xf>
    <xf numFmtId="0" fontId="37" fillId="0" borderId="25" xfId="0" applyFont="1" applyBorder="1" applyAlignment="1">
      <alignment horizontal="center" vertical="top" wrapText="1"/>
    </xf>
    <xf numFmtId="0" fontId="36" fillId="0" borderId="26" xfId="0" applyFont="1" applyFill="1" applyBorder="1" applyAlignment="1">
      <alignment horizontal="left" vertical="top" wrapText="1"/>
    </xf>
    <xf numFmtId="49" fontId="40" fillId="0" borderId="10" xfId="0" applyNumberFormat="1" applyFont="1" applyBorder="1" applyAlignment="1">
      <alignment horizontal="center" vertical="top"/>
    </xf>
    <xf numFmtId="0" fontId="37" fillId="0" borderId="19" xfId="0" applyFont="1" applyBorder="1" applyAlignment="1">
      <alignment horizontal="center" vertical="top" wrapText="1"/>
    </xf>
    <xf numFmtId="0" fontId="50" fillId="2" borderId="19" xfId="0" applyFont="1" applyFill="1" applyBorder="1" applyAlignment="1">
      <alignment horizontal="center" vertical="top"/>
    </xf>
    <xf numFmtId="164" fontId="35" fillId="2" borderId="51" xfId="0" applyNumberFormat="1" applyFont="1" applyFill="1" applyBorder="1" applyAlignment="1">
      <alignment horizontal="center" vertical="top"/>
    </xf>
    <xf numFmtId="164" fontId="35" fillId="2" borderId="25" xfId="0" applyNumberFormat="1" applyFont="1" applyFill="1" applyBorder="1" applyAlignment="1">
      <alignment horizontal="center" vertical="top"/>
    </xf>
    <xf numFmtId="164" fontId="35" fillId="2" borderId="13" xfId="0" applyNumberFormat="1" applyFont="1" applyFill="1" applyBorder="1" applyAlignment="1">
      <alignment horizontal="center" vertical="top"/>
    </xf>
    <xf numFmtId="164" fontId="35" fillId="2" borderId="19" xfId="0" applyNumberFormat="1" applyFont="1" applyFill="1" applyBorder="1" applyAlignment="1">
      <alignment horizontal="center" vertical="top"/>
    </xf>
    <xf numFmtId="164" fontId="35" fillId="2" borderId="35" xfId="0" applyNumberFormat="1" applyFont="1" applyFill="1" applyBorder="1" applyAlignment="1">
      <alignment horizontal="center" vertical="top"/>
    </xf>
    <xf numFmtId="0" fontId="37" fillId="0" borderId="73" xfId="0" applyFont="1" applyBorder="1" applyAlignment="1">
      <alignment horizontal="left" vertical="top" wrapText="1"/>
    </xf>
    <xf numFmtId="0" fontId="32" fillId="0" borderId="48" xfId="0" applyNumberFormat="1" applyFont="1" applyFill="1" applyBorder="1" applyAlignment="1">
      <alignment horizontal="center" vertical="top"/>
    </xf>
    <xf numFmtId="0" fontId="32" fillId="0" borderId="61" xfId="0" applyNumberFormat="1" applyFont="1" applyFill="1" applyBorder="1" applyAlignment="1">
      <alignment horizontal="center" vertical="top"/>
    </xf>
    <xf numFmtId="0" fontId="32" fillId="0" borderId="76" xfId="0" applyNumberFormat="1" applyFont="1" applyFill="1" applyBorder="1" applyAlignment="1">
      <alignment horizontal="center" vertical="top"/>
    </xf>
    <xf numFmtId="0" fontId="6" fillId="0" borderId="42" xfId="0" applyNumberFormat="1" applyFont="1" applyFill="1" applyBorder="1" applyAlignment="1">
      <alignment horizontal="left" vertical="top" wrapText="1"/>
    </xf>
    <xf numFmtId="49" fontId="7" fillId="0" borderId="0" xfId="0" applyNumberFormat="1" applyFont="1" applyFill="1" applyBorder="1" applyAlignment="1">
      <alignment horizontal="center" vertical="top"/>
    </xf>
    <xf numFmtId="49" fontId="7" fillId="0" borderId="0" xfId="0" applyNumberFormat="1" applyFont="1" applyFill="1" applyBorder="1" applyAlignment="1">
      <alignment horizontal="right" vertical="top"/>
    </xf>
    <xf numFmtId="164" fontId="7" fillId="0" borderId="0" xfId="0" applyNumberFormat="1" applyFont="1" applyFill="1" applyBorder="1" applyAlignment="1">
      <alignment horizontal="center" vertical="top"/>
    </xf>
    <xf numFmtId="0" fontId="2" fillId="0" borderId="0" xfId="0" applyFont="1" applyFill="1" applyBorder="1" applyAlignment="1">
      <alignment horizontal="center" vertical="top"/>
    </xf>
    <xf numFmtId="0" fontId="0" fillId="0" borderId="0" xfId="0" applyBorder="1" applyAlignment="1">
      <alignment horizontal="right" vertical="top" wrapText="1"/>
    </xf>
    <xf numFmtId="0" fontId="43" fillId="0" borderId="0" xfId="0" applyFont="1" applyAlignment="1">
      <alignment horizontal="center"/>
    </xf>
    <xf numFmtId="0" fontId="9" fillId="0" borderId="12" xfId="0" applyNumberFormat="1" applyFont="1" applyFill="1" applyBorder="1" applyAlignment="1">
      <alignment horizontal="center" vertical="top" wrapText="1"/>
    </xf>
    <xf numFmtId="0" fontId="9" fillId="0" borderId="36" xfId="0" applyNumberFormat="1" applyFont="1" applyFill="1" applyBorder="1" applyAlignment="1">
      <alignment horizontal="center" vertical="top" wrapText="1"/>
    </xf>
    <xf numFmtId="0" fontId="9" fillId="0" borderId="37" xfId="0" applyNumberFormat="1" applyFont="1" applyFill="1" applyBorder="1" applyAlignment="1">
      <alignment horizontal="center" vertical="top" wrapText="1"/>
    </xf>
    <xf numFmtId="9" fontId="2" fillId="0" borderId="66" xfId="0" applyNumberFormat="1" applyFont="1" applyFill="1" applyBorder="1" applyAlignment="1">
      <alignment horizontal="center" vertical="top" wrapText="1"/>
    </xf>
    <xf numFmtId="9" fontId="2" fillId="0" borderId="1" xfId="0" applyNumberFormat="1" applyFont="1" applyFill="1" applyBorder="1" applyAlignment="1">
      <alignment horizontal="center" vertical="top" wrapText="1"/>
    </xf>
    <xf numFmtId="9" fontId="2" fillId="0" borderId="2" xfId="0" applyNumberFormat="1" applyFont="1" applyFill="1" applyBorder="1" applyAlignment="1">
      <alignment horizontal="center" vertical="top" wrapText="1"/>
    </xf>
    <xf numFmtId="9" fontId="2" fillId="0" borderId="36" xfId="0" applyNumberFormat="1" applyFont="1" applyFill="1" applyBorder="1" applyAlignment="1">
      <alignment horizontal="center" vertical="top" wrapText="1"/>
    </xf>
    <xf numFmtId="9" fontId="2" fillId="0" borderId="37" xfId="0" applyNumberFormat="1" applyFont="1" applyFill="1" applyBorder="1" applyAlignment="1">
      <alignment horizontal="center" vertical="top" wrapText="1"/>
    </xf>
    <xf numFmtId="9" fontId="2" fillId="0" borderId="38" xfId="0" applyNumberFormat="1" applyFont="1" applyFill="1" applyBorder="1" applyAlignment="1">
      <alignment horizontal="center" vertical="top" wrapText="1"/>
    </xf>
    <xf numFmtId="9" fontId="2" fillId="0" borderId="39" xfId="0" applyNumberFormat="1" applyFont="1" applyFill="1" applyBorder="1" applyAlignment="1">
      <alignment horizontal="center" vertical="top" wrapText="1"/>
    </xf>
    <xf numFmtId="0" fontId="3" fillId="0" borderId="0" xfId="0" applyFont="1" applyBorder="1" applyAlignment="1">
      <alignment vertical="top"/>
    </xf>
    <xf numFmtId="164" fontId="8" fillId="0" borderId="61" xfId="0" applyNumberFormat="1" applyFont="1" applyFill="1" applyBorder="1" applyAlignment="1">
      <alignment horizontal="center" vertical="top"/>
    </xf>
    <xf numFmtId="0" fontId="6" fillId="0" borderId="14" xfId="0" applyNumberFormat="1" applyFont="1" applyFill="1" applyBorder="1" applyAlignment="1">
      <alignment horizontal="left" vertical="top" wrapText="1"/>
    </xf>
    <xf numFmtId="164" fontId="27" fillId="0" borderId="50" xfId="0" applyNumberFormat="1" applyFont="1" applyBorder="1" applyAlignment="1">
      <alignment horizontal="center"/>
    </xf>
    <xf numFmtId="164" fontId="27" fillId="0" borderId="49" xfId="0" applyNumberFormat="1" applyFont="1" applyBorder="1" applyAlignment="1">
      <alignment horizontal="center"/>
    </xf>
    <xf numFmtId="0" fontId="8" fillId="0" borderId="21" xfId="0" applyFont="1" applyBorder="1" applyAlignment="1">
      <alignment horizontal="center" vertical="top"/>
    </xf>
    <xf numFmtId="0" fontId="47" fillId="0" borderId="37" xfId="0" applyFont="1" applyFill="1" applyBorder="1" applyAlignment="1">
      <alignment horizontal="center" vertical="top"/>
    </xf>
    <xf numFmtId="49" fontId="52" fillId="3" borderId="11" xfId="0" applyNumberFormat="1" applyFont="1" applyFill="1" applyBorder="1" applyAlignment="1">
      <alignment horizontal="center" vertical="top"/>
    </xf>
    <xf numFmtId="49" fontId="52" fillId="4" borderId="12" xfId="0" applyNumberFormat="1" applyFont="1" applyFill="1" applyBorder="1" applyAlignment="1">
      <alignment horizontal="center" vertical="top"/>
    </xf>
    <xf numFmtId="49" fontId="52" fillId="0" borderId="36" xfId="0" applyNumberFormat="1" applyFont="1" applyBorder="1" applyAlignment="1">
      <alignment horizontal="center" vertical="top" wrapText="1"/>
    </xf>
    <xf numFmtId="49" fontId="53" fillId="0" borderId="37" xfId="0" applyNumberFormat="1" applyFont="1" applyFill="1" applyBorder="1" applyAlignment="1">
      <alignment vertical="center" wrapText="1"/>
    </xf>
    <xf numFmtId="49" fontId="54" fillId="0" borderId="5" xfId="0" applyNumberFormat="1" applyFont="1" applyBorder="1" applyAlignment="1">
      <alignment horizontal="center" vertical="top"/>
    </xf>
    <xf numFmtId="49" fontId="55" fillId="0" borderId="22" xfId="0" applyNumberFormat="1" applyFont="1" applyBorder="1" applyAlignment="1">
      <alignment horizontal="center" vertical="top"/>
    </xf>
    <xf numFmtId="0" fontId="56" fillId="0" borderId="5" xfId="0" applyFont="1" applyBorder="1" applyAlignment="1">
      <alignment horizontal="center" vertical="top"/>
    </xf>
    <xf numFmtId="164" fontId="56" fillId="0" borderId="5" xfId="0" applyNumberFormat="1" applyFont="1" applyFill="1" applyBorder="1" applyAlignment="1">
      <alignment horizontal="center" vertical="top"/>
    </xf>
    <xf numFmtId="164" fontId="56" fillId="0" borderId="45" xfId="0" applyNumberFormat="1" applyFont="1" applyFill="1" applyBorder="1" applyAlignment="1">
      <alignment horizontal="center" vertical="top"/>
    </xf>
    <xf numFmtId="164" fontId="56" fillId="0" borderId="6" xfId="0" applyNumberFormat="1" applyFont="1" applyFill="1" applyBorder="1" applyAlignment="1">
      <alignment horizontal="center" vertical="top"/>
    </xf>
    <xf numFmtId="164" fontId="56" fillId="0" borderId="46" xfId="0" applyNumberFormat="1" applyFont="1" applyFill="1" applyBorder="1" applyAlignment="1">
      <alignment horizontal="center" vertical="top"/>
    </xf>
    <xf numFmtId="164" fontId="56" fillId="0" borderId="9" xfId="0" applyNumberFormat="1" applyFont="1" applyFill="1" applyBorder="1" applyAlignment="1">
      <alignment horizontal="center" vertical="top"/>
    </xf>
    <xf numFmtId="0" fontId="56" fillId="0" borderId="36" xfId="0" applyFont="1" applyFill="1" applyBorder="1" applyAlignment="1">
      <alignment horizontal="left" vertical="top" wrapText="1"/>
    </xf>
    <xf numFmtId="0" fontId="55" fillId="0" borderId="36" xfId="0" applyFont="1" applyFill="1" applyBorder="1" applyAlignment="1">
      <alignment horizontal="center" vertical="top"/>
    </xf>
    <xf numFmtId="0" fontId="55" fillId="0" borderId="37" xfId="0" applyFont="1" applyFill="1" applyBorder="1" applyAlignment="1">
      <alignment horizontal="center" vertical="top"/>
    </xf>
    <xf numFmtId="49" fontId="35" fillId="3" borderId="11" xfId="0" applyNumberFormat="1" applyFont="1" applyFill="1" applyBorder="1" applyAlignment="1">
      <alignment horizontal="center" vertical="top"/>
    </xf>
    <xf numFmtId="49" fontId="35" fillId="4" borderId="12" xfId="0" applyNumberFormat="1" applyFont="1" applyFill="1" applyBorder="1" applyAlignment="1">
      <alignment horizontal="center" vertical="top"/>
    </xf>
    <xf numFmtId="164" fontId="7" fillId="4" borderId="19" xfId="0" applyNumberFormat="1" applyFont="1" applyFill="1" applyBorder="1" applyAlignment="1">
      <alignment horizontal="center" vertical="top"/>
    </xf>
    <xf numFmtId="49" fontId="35" fillId="5" borderId="0" xfId="0" applyNumberFormat="1" applyFont="1" applyFill="1" applyBorder="1" applyAlignment="1">
      <alignment horizontal="center" vertical="top"/>
    </xf>
    <xf numFmtId="49" fontId="35" fillId="5" borderId="0" xfId="0" applyNumberFormat="1" applyFont="1" applyFill="1" applyBorder="1" applyAlignment="1">
      <alignment horizontal="right" vertical="top"/>
    </xf>
    <xf numFmtId="164" fontId="35" fillId="5" borderId="0" xfId="0" applyNumberFormat="1" applyFont="1" applyFill="1" applyBorder="1" applyAlignment="1">
      <alignment horizontal="center" vertical="top"/>
    </xf>
    <xf numFmtId="0" fontId="32" fillId="5" borderId="0" xfId="0" applyFont="1" applyFill="1" applyBorder="1" applyAlignment="1">
      <alignment horizontal="center" vertical="top"/>
    </xf>
    <xf numFmtId="0" fontId="2" fillId="5" borderId="0" xfId="0" applyFont="1" applyFill="1" applyBorder="1" applyAlignment="1">
      <alignment vertical="top"/>
    </xf>
    <xf numFmtId="0" fontId="6" fillId="0" borderId="0" xfId="0" applyFont="1" applyAlignment="1">
      <alignment vertical="top"/>
    </xf>
    <xf numFmtId="164" fontId="8" fillId="0" borderId="22" xfId="0" applyNumberFormat="1" applyFont="1" applyBorder="1" applyAlignment="1">
      <alignment horizontal="center" vertical="center"/>
    </xf>
    <xf numFmtId="164" fontId="8" fillId="0" borderId="46" xfId="0" applyNumberFormat="1" applyFont="1" applyBorder="1" applyAlignment="1">
      <alignment horizontal="center" vertical="center"/>
    </xf>
    <xf numFmtId="0" fontId="6" fillId="5" borderId="7" xfId="0" applyFont="1" applyFill="1" applyBorder="1" applyAlignment="1">
      <alignment horizontal="left" vertical="top" wrapText="1"/>
    </xf>
    <xf numFmtId="164" fontId="58" fillId="0" borderId="63" xfId="0" applyNumberFormat="1" applyFont="1" applyBorder="1" applyAlignment="1">
      <alignment horizontal="center" vertical="center"/>
    </xf>
    <xf numFmtId="164" fontId="8" fillId="0" borderId="43" xfId="0" applyNumberFormat="1" applyFont="1" applyBorder="1" applyAlignment="1">
      <alignment horizontal="center" vertical="center"/>
    </xf>
    <xf numFmtId="0" fontId="6" fillId="0" borderId="71" xfId="0" applyFont="1" applyFill="1" applyBorder="1" applyAlignment="1">
      <alignment horizontal="left" vertical="top"/>
    </xf>
    <xf numFmtId="0" fontId="6" fillId="0" borderId="48" xfId="0" applyFont="1" applyFill="1" applyBorder="1" applyAlignment="1">
      <alignment horizontal="center" vertical="top" wrapText="1"/>
    </xf>
    <xf numFmtId="0" fontId="6" fillId="0" borderId="76" xfId="0" applyFont="1" applyFill="1" applyBorder="1" applyAlignment="1">
      <alignment horizontal="center" vertical="top" wrapText="1"/>
    </xf>
    <xf numFmtId="0" fontId="6" fillId="0" borderId="42" xfId="0" applyFont="1" applyFill="1" applyBorder="1" applyAlignment="1">
      <alignment horizontal="left" vertical="top"/>
    </xf>
    <xf numFmtId="0" fontId="2" fillId="0" borderId="4" xfId="0" applyFont="1" applyBorder="1" applyAlignment="1">
      <alignment vertical="top"/>
    </xf>
    <xf numFmtId="0" fontId="2" fillId="0" borderId="1" xfId="0" applyFont="1" applyBorder="1" applyAlignment="1">
      <alignment vertical="top"/>
    </xf>
    <xf numFmtId="0" fontId="2" fillId="0" borderId="2" xfId="0" applyFont="1" applyBorder="1" applyAlignment="1">
      <alignment vertical="top"/>
    </xf>
    <xf numFmtId="0" fontId="6" fillId="0" borderId="42" xfId="0" applyFont="1" applyFill="1" applyBorder="1" applyAlignment="1">
      <alignment horizontal="left" vertical="top" wrapText="1"/>
    </xf>
    <xf numFmtId="0" fontId="2" fillId="0" borderId="18" xfId="0" applyFont="1" applyFill="1" applyBorder="1" applyAlignment="1">
      <alignment horizontal="center" vertical="top" wrapText="1"/>
    </xf>
    <xf numFmtId="164" fontId="8" fillId="0" borderId="69" xfId="0" applyNumberFormat="1" applyFont="1" applyFill="1" applyBorder="1" applyAlignment="1">
      <alignment horizontal="center" vertical="center"/>
    </xf>
    <xf numFmtId="0" fontId="2" fillId="0" borderId="14" xfId="0" applyFont="1" applyFill="1" applyBorder="1" applyAlignment="1">
      <alignment horizontal="center" vertical="top" wrapText="1"/>
    </xf>
    <xf numFmtId="0" fontId="6" fillId="0" borderId="74" xfId="0" applyFont="1" applyFill="1" applyBorder="1" applyAlignment="1">
      <alignment horizontal="left" vertical="top" wrapText="1"/>
    </xf>
    <xf numFmtId="0" fontId="2" fillId="5" borderId="12" xfId="0" applyFont="1" applyFill="1" applyBorder="1" applyAlignment="1">
      <alignment horizontal="center" vertical="top"/>
    </xf>
    <xf numFmtId="0" fontId="6" fillId="0" borderId="0" xfId="0" applyFont="1" applyFill="1" applyBorder="1" applyAlignment="1">
      <alignment horizontal="left" vertical="top" wrapText="1"/>
    </xf>
    <xf numFmtId="164" fontId="34" fillId="0" borderId="63" xfId="0" applyNumberFormat="1" applyFont="1" applyBorder="1" applyAlignment="1">
      <alignment horizontal="center" vertical="center"/>
    </xf>
    <xf numFmtId="164" fontId="34" fillId="0" borderId="43" xfId="0" applyNumberFormat="1" applyFont="1" applyBorder="1" applyAlignment="1">
      <alignment horizontal="center" vertical="center"/>
    </xf>
    <xf numFmtId="0" fontId="2" fillId="5" borderId="38" xfId="0" applyFont="1" applyFill="1" applyBorder="1" applyAlignment="1">
      <alignment horizontal="center" vertical="top"/>
    </xf>
    <xf numFmtId="0" fontId="2" fillId="5" borderId="43" xfId="0" applyFont="1" applyFill="1" applyBorder="1" applyAlignment="1">
      <alignment horizontal="center" vertical="top"/>
    </xf>
    <xf numFmtId="0" fontId="2" fillId="5" borderId="39" xfId="0" applyFont="1" applyFill="1" applyBorder="1" applyAlignment="1">
      <alignment horizontal="center" vertical="top"/>
    </xf>
    <xf numFmtId="0" fontId="41" fillId="0" borderId="17" xfId="0" applyFont="1" applyFill="1" applyBorder="1" applyAlignment="1">
      <alignment horizontal="center" vertical="top" wrapText="1"/>
    </xf>
    <xf numFmtId="164" fontId="41" fillId="0" borderId="75" xfId="0" applyNumberFormat="1" applyFont="1" applyFill="1" applyBorder="1" applyAlignment="1">
      <alignment horizontal="center" vertical="center"/>
    </xf>
    <xf numFmtId="164" fontId="41" fillId="0" borderId="65" xfId="0" applyNumberFormat="1" applyFont="1" applyFill="1" applyBorder="1" applyAlignment="1">
      <alignment horizontal="center" vertical="center"/>
    </xf>
    <xf numFmtId="0" fontId="2" fillId="0" borderId="49" xfId="0" applyFont="1" applyFill="1" applyBorder="1" applyAlignment="1">
      <alignment horizontal="center" vertical="top"/>
    </xf>
    <xf numFmtId="0" fontId="6" fillId="0" borderId="35" xfId="0" applyFont="1" applyFill="1" applyBorder="1" applyAlignment="1">
      <alignment horizontal="left" vertical="top" wrapText="1"/>
    </xf>
    <xf numFmtId="0" fontId="6" fillId="0" borderId="14" xfId="0" applyFont="1" applyFill="1" applyBorder="1" applyAlignment="1">
      <alignment horizontal="left" vertical="top"/>
    </xf>
    <xf numFmtId="0" fontId="2" fillId="0" borderId="13" xfId="0" applyFont="1" applyFill="1" applyBorder="1" applyAlignment="1">
      <alignment horizontal="center" vertical="top"/>
    </xf>
    <xf numFmtId="164" fontId="8" fillId="0" borderId="9" xfId="0" applyNumberFormat="1" applyFont="1" applyFill="1" applyBorder="1" applyAlignment="1">
      <alignment horizontal="center" vertical="center"/>
    </xf>
    <xf numFmtId="0" fontId="6" fillId="0" borderId="7" xfId="0" applyFont="1" applyFill="1" applyBorder="1" applyAlignment="1">
      <alignment vertical="top" wrapText="1"/>
    </xf>
    <xf numFmtId="164" fontId="8" fillId="0" borderId="63" xfId="0" applyNumberFormat="1" applyFont="1" applyFill="1" applyBorder="1" applyAlignment="1">
      <alignment horizontal="center" vertical="center"/>
    </xf>
    <xf numFmtId="164" fontId="8" fillId="0" borderId="43" xfId="0" applyNumberFormat="1" applyFont="1" applyFill="1" applyBorder="1" applyAlignment="1">
      <alignment horizontal="center" vertical="center"/>
    </xf>
    <xf numFmtId="164" fontId="8" fillId="0" borderId="17" xfId="0" applyNumberFormat="1" applyFont="1" applyFill="1" applyBorder="1" applyAlignment="1">
      <alignment horizontal="center" vertical="center" wrapText="1"/>
    </xf>
    <xf numFmtId="164" fontId="8" fillId="0" borderId="0" xfId="0" applyNumberFormat="1" applyFont="1" applyFill="1" applyBorder="1" applyAlignment="1">
      <alignment horizontal="center" vertical="center"/>
    </xf>
    <xf numFmtId="49" fontId="7" fillId="3" borderId="14" xfId="0" applyNumberFormat="1" applyFont="1" applyFill="1" applyBorder="1" applyAlignment="1">
      <alignment vertical="top"/>
    </xf>
    <xf numFmtId="49" fontId="7" fillId="4" borderId="13" xfId="0" applyNumberFormat="1" applyFont="1" applyFill="1" applyBorder="1" applyAlignment="1">
      <alignment vertical="top"/>
    </xf>
    <xf numFmtId="0" fontId="10" fillId="2" borderId="3" xfId="0" applyFont="1" applyFill="1" applyBorder="1" applyAlignment="1">
      <alignment vertical="top"/>
    </xf>
    <xf numFmtId="164" fontId="7" fillId="2" borderId="23" xfId="0" applyNumberFormat="1" applyFont="1" applyFill="1" applyBorder="1" applyAlignment="1">
      <alignment vertical="center"/>
    </xf>
    <xf numFmtId="0" fontId="6" fillId="0" borderId="25" xfId="0" applyFont="1" applyFill="1" applyBorder="1" applyAlignment="1">
      <alignment vertical="top" wrapText="1"/>
    </xf>
    <xf numFmtId="0" fontId="37" fillId="0" borderId="22" xfId="0" applyFont="1" applyBorder="1" applyAlignment="1">
      <alignment vertical="top" wrapText="1"/>
    </xf>
    <xf numFmtId="0" fontId="36" fillId="0" borderId="46" xfId="0" applyFont="1" applyFill="1" applyBorder="1" applyAlignment="1">
      <alignment vertical="top" wrapText="1"/>
    </xf>
    <xf numFmtId="0" fontId="36" fillId="0" borderId="9" xfId="0" applyFont="1" applyFill="1" applyBorder="1" applyAlignment="1">
      <alignment vertical="top" wrapText="1"/>
    </xf>
    <xf numFmtId="0" fontId="36" fillId="0" borderId="57" xfId="0" applyFont="1" applyFill="1" applyBorder="1" applyAlignment="1">
      <alignment vertical="top" wrapText="1"/>
    </xf>
    <xf numFmtId="0" fontId="10" fillId="2" borderId="24" xfId="0" applyFont="1" applyFill="1" applyBorder="1" applyAlignment="1">
      <alignment vertical="top"/>
    </xf>
    <xf numFmtId="164" fontId="7" fillId="2" borderId="75" xfId="0" applyNumberFormat="1" applyFont="1" applyFill="1" applyBorder="1" applyAlignment="1">
      <alignment horizontal="center" vertical="center"/>
    </xf>
    <xf numFmtId="0" fontId="37" fillId="0" borderId="44" xfId="0" applyFont="1" applyBorder="1" applyAlignment="1">
      <alignment vertical="top" wrapText="1"/>
    </xf>
    <xf numFmtId="0" fontId="36" fillId="0" borderId="13" xfId="0" applyFont="1" applyFill="1" applyBorder="1" applyAlignment="1">
      <alignment vertical="top" wrapText="1"/>
    </xf>
    <xf numFmtId="0" fontId="36" fillId="0" borderId="35" xfId="0" applyFont="1" applyFill="1" applyBorder="1" applyAlignment="1">
      <alignment vertical="top" wrapText="1"/>
    </xf>
    <xf numFmtId="0" fontId="36" fillId="0" borderId="20" xfId="0" applyFont="1" applyFill="1" applyBorder="1" applyAlignment="1">
      <alignment vertical="top" wrapText="1"/>
    </xf>
    <xf numFmtId="0" fontId="8" fillId="0" borderId="64" xfId="0" applyFont="1" applyFill="1" applyBorder="1" applyAlignment="1">
      <alignment horizontal="center" vertical="top" wrapText="1"/>
    </xf>
    <xf numFmtId="164" fontId="8" fillId="0" borderId="36" xfId="0" applyNumberFormat="1" applyFont="1" applyFill="1" applyBorder="1" applyAlignment="1">
      <alignment horizontal="center" vertical="center"/>
    </xf>
    <xf numFmtId="164" fontId="8" fillId="0" borderId="74" xfId="0" applyNumberFormat="1" applyFont="1" applyFill="1" applyBorder="1" applyAlignment="1">
      <alignment horizontal="center" vertical="center"/>
    </xf>
    <xf numFmtId="164" fontId="8" fillId="0" borderId="12" xfId="0" applyNumberFormat="1" applyFont="1" applyFill="1" applyBorder="1" applyAlignment="1">
      <alignment horizontal="center" vertical="center"/>
    </xf>
    <xf numFmtId="164" fontId="8" fillId="5" borderId="74" xfId="0" applyNumberFormat="1" applyFont="1" applyFill="1" applyBorder="1" applyAlignment="1">
      <alignment horizontal="center" vertical="center" wrapText="1"/>
    </xf>
    <xf numFmtId="164" fontId="8" fillId="5" borderId="37" xfId="0" applyNumberFormat="1" applyFont="1" applyFill="1" applyBorder="1" applyAlignment="1">
      <alignment horizontal="center" vertical="center" wrapText="1"/>
    </xf>
    <xf numFmtId="0" fontId="27" fillId="0" borderId="46" xfId="0" applyFont="1" applyFill="1" applyBorder="1" applyAlignment="1">
      <alignment vertical="top" wrapText="1"/>
    </xf>
    <xf numFmtId="0" fontId="27" fillId="0" borderId="8" xfId="0" applyFont="1" applyFill="1" applyBorder="1" applyAlignment="1">
      <alignment vertical="top" wrapText="1"/>
    </xf>
    <xf numFmtId="0" fontId="8" fillId="0" borderId="63" xfId="0" applyFont="1" applyFill="1" applyBorder="1" applyAlignment="1">
      <alignment horizontal="center" vertical="top" wrapText="1"/>
    </xf>
    <xf numFmtId="0" fontId="27" fillId="0" borderId="43" xfId="0" applyFont="1" applyFill="1" applyBorder="1" applyAlignment="1">
      <alignment vertical="top" wrapText="1"/>
    </xf>
    <xf numFmtId="0" fontId="27" fillId="0" borderId="39" xfId="0" applyFont="1" applyFill="1" applyBorder="1" applyAlignment="1">
      <alignment vertical="top" wrapText="1"/>
    </xf>
    <xf numFmtId="164" fontId="8" fillId="0" borderId="25" xfId="0" applyNumberFormat="1" applyFont="1" applyFill="1" applyBorder="1" applyAlignment="1">
      <alignment horizontal="center" vertical="center"/>
    </xf>
    <xf numFmtId="164" fontId="8" fillId="0" borderId="35" xfId="0" applyNumberFormat="1" applyFont="1" applyFill="1" applyBorder="1" applyAlignment="1">
      <alignment horizontal="center" vertical="center"/>
    </xf>
    <xf numFmtId="164" fontId="8" fillId="0" borderId="13" xfId="0" applyNumberFormat="1" applyFont="1" applyFill="1" applyBorder="1" applyAlignment="1">
      <alignment horizontal="center" vertical="center"/>
    </xf>
    <xf numFmtId="164" fontId="8" fillId="0" borderId="26" xfId="0" applyNumberFormat="1" applyFont="1" applyFill="1" applyBorder="1" applyAlignment="1">
      <alignment horizontal="center" vertical="center"/>
    </xf>
    <xf numFmtId="0" fontId="27" fillId="0" borderId="0" xfId="0" applyFont="1" applyFill="1" applyBorder="1" applyAlignment="1">
      <alignment vertical="top" wrapText="1"/>
    </xf>
    <xf numFmtId="0" fontId="10" fillId="2" borderId="19" xfId="0" applyFont="1" applyFill="1" applyBorder="1" applyAlignment="1">
      <alignment vertical="top"/>
    </xf>
    <xf numFmtId="164" fontId="7" fillId="2" borderId="44" xfId="0" applyNumberFormat="1" applyFont="1" applyFill="1" applyBorder="1" applyAlignment="1">
      <alignment horizontal="center" vertical="center"/>
    </xf>
    <xf numFmtId="164" fontId="7" fillId="2" borderId="13" xfId="0" applyNumberFormat="1" applyFont="1" applyFill="1" applyBorder="1" applyAlignment="1">
      <alignment horizontal="center" vertical="center"/>
    </xf>
    <xf numFmtId="164" fontId="7" fillId="2" borderId="19" xfId="0" applyNumberFormat="1" applyFont="1" applyFill="1" applyBorder="1" applyAlignment="1">
      <alignment horizontal="center" vertical="center" wrapText="1"/>
    </xf>
    <xf numFmtId="0" fontId="27" fillId="0" borderId="35" xfId="0" applyFont="1" applyFill="1" applyBorder="1" applyAlignment="1">
      <alignment vertical="top" wrapText="1"/>
    </xf>
    <xf numFmtId="0" fontId="27" fillId="0" borderId="13" xfId="0" applyFont="1" applyFill="1" applyBorder="1" applyAlignment="1">
      <alignment vertical="top" wrapText="1"/>
    </xf>
    <xf numFmtId="0" fontId="27" fillId="0" borderId="26" xfId="0" applyFont="1" applyFill="1" applyBorder="1" applyAlignment="1">
      <alignment vertical="top" wrapText="1"/>
    </xf>
    <xf numFmtId="49" fontId="35" fillId="3" borderId="30" xfId="0" applyNumberFormat="1" applyFont="1" applyFill="1" applyBorder="1" applyAlignment="1">
      <alignment horizontal="center" vertical="top"/>
    </xf>
    <xf numFmtId="0" fontId="22" fillId="0" borderId="7" xfId="0" applyFont="1" applyFill="1" applyBorder="1" applyAlignment="1">
      <alignment horizontal="left" vertical="top" wrapText="1"/>
    </xf>
    <xf numFmtId="49" fontId="8" fillId="0" borderId="6" xfId="0" applyNumberFormat="1" applyFont="1" applyFill="1" applyBorder="1" applyAlignment="1">
      <alignment horizontal="center" vertical="top"/>
    </xf>
    <xf numFmtId="49" fontId="8" fillId="0" borderId="8" xfId="0" applyNumberFormat="1" applyFont="1" applyFill="1" applyBorder="1" applyAlignment="1">
      <alignment horizontal="center" vertical="top"/>
    </xf>
    <xf numFmtId="164" fontId="22" fillId="0" borderId="39" xfId="0" applyNumberFormat="1" applyFont="1" applyFill="1" applyBorder="1" applyAlignment="1">
      <alignment horizontal="center" vertical="top"/>
    </xf>
    <xf numFmtId="49" fontId="8" fillId="0" borderId="39" xfId="0" applyNumberFormat="1" applyFont="1" applyFill="1" applyBorder="1" applyAlignment="1">
      <alignment horizontal="center" vertical="top"/>
    </xf>
    <xf numFmtId="0" fontId="10" fillId="0" borderId="59" xfId="0" applyFont="1" applyFill="1" applyBorder="1" applyAlignment="1">
      <alignment horizontal="center" vertical="top"/>
    </xf>
    <xf numFmtId="1" fontId="2" fillId="0" borderId="12" xfId="0" applyNumberFormat="1" applyFont="1" applyFill="1" applyBorder="1" applyAlignment="1">
      <alignment horizontal="center" vertical="top"/>
    </xf>
    <xf numFmtId="9" fontId="2" fillId="0" borderId="77" xfId="0" applyNumberFormat="1" applyFont="1" applyFill="1" applyBorder="1" applyAlignment="1">
      <alignment horizontal="center" vertical="top"/>
    </xf>
    <xf numFmtId="164" fontId="8" fillId="0" borderId="72" xfId="0" applyNumberFormat="1" applyFont="1" applyFill="1" applyBorder="1" applyAlignment="1">
      <alignment horizontal="center" vertical="top"/>
    </xf>
    <xf numFmtId="1" fontId="2" fillId="0" borderId="43" xfId="0" applyNumberFormat="1" applyFont="1" applyFill="1" applyBorder="1" applyAlignment="1">
      <alignment horizontal="center" vertical="top"/>
    </xf>
    <xf numFmtId="9" fontId="2" fillId="0" borderId="18" xfId="0" applyNumberFormat="1" applyFont="1" applyFill="1" applyBorder="1" applyAlignment="1">
      <alignment horizontal="center" vertical="top"/>
    </xf>
    <xf numFmtId="164" fontId="8" fillId="0" borderId="43" xfId="0" applyNumberFormat="1" applyFont="1" applyFill="1" applyBorder="1" applyAlignment="1">
      <alignment horizontal="center" vertical="top"/>
    </xf>
    <xf numFmtId="9" fontId="2" fillId="0" borderId="43" xfId="0" applyNumberFormat="1" applyFont="1" applyFill="1" applyBorder="1" applyAlignment="1">
      <alignment horizontal="center" vertical="top"/>
    </xf>
    <xf numFmtId="164" fontId="7" fillId="0" borderId="23" xfId="0" applyNumberFormat="1" applyFont="1" applyFill="1" applyBorder="1" applyAlignment="1">
      <alignment horizontal="center" vertical="top"/>
    </xf>
    <xf numFmtId="9" fontId="2" fillId="0" borderId="25" xfId="0" applyNumberFormat="1" applyFont="1" applyFill="1" applyBorder="1" applyAlignment="1">
      <alignment horizontal="center" vertical="top" wrapText="1"/>
    </xf>
    <xf numFmtId="9" fontId="2" fillId="0" borderId="20" xfId="0" applyNumberFormat="1" applyFont="1" applyFill="1" applyBorder="1" applyAlignment="1">
      <alignment horizontal="center" vertical="top" wrapText="1"/>
    </xf>
    <xf numFmtId="1" fontId="8" fillId="0" borderId="7" xfId="0" applyNumberFormat="1" applyFont="1" applyFill="1" applyBorder="1" applyAlignment="1">
      <alignment horizontal="left" vertical="top"/>
    </xf>
    <xf numFmtId="9" fontId="8" fillId="0" borderId="71" xfId="0" applyNumberFormat="1" applyFont="1" applyFill="1" applyBorder="1" applyAlignment="1">
      <alignment horizontal="left" vertical="top"/>
    </xf>
    <xf numFmtId="49" fontId="8" fillId="0" borderId="29" xfId="0" applyNumberFormat="1" applyFont="1" applyFill="1" applyBorder="1" applyAlignment="1">
      <alignment horizontal="center" vertical="top"/>
    </xf>
    <xf numFmtId="49" fontId="8" fillId="0" borderId="28" xfId="0" applyNumberFormat="1" applyFont="1" applyFill="1" applyBorder="1" applyAlignment="1">
      <alignment horizontal="center" vertical="top"/>
    </xf>
    <xf numFmtId="9" fontId="8" fillId="0" borderId="14" xfId="0" applyNumberFormat="1" applyFont="1" applyFill="1" applyBorder="1" applyAlignment="1">
      <alignment horizontal="left" vertical="top" wrapText="1"/>
    </xf>
    <xf numFmtId="49" fontId="8" fillId="0" borderId="25" xfId="0" applyNumberFormat="1" applyFont="1" applyFill="1" applyBorder="1" applyAlignment="1">
      <alignment horizontal="center" vertical="top"/>
    </xf>
    <xf numFmtId="49" fontId="8" fillId="0" borderId="26" xfId="0" applyNumberFormat="1" applyFont="1" applyFill="1" applyBorder="1" applyAlignment="1">
      <alignment horizontal="center" vertical="top"/>
    </xf>
    <xf numFmtId="0" fontId="22" fillId="0" borderId="11" xfId="0" applyFont="1" applyFill="1" applyBorder="1" applyAlignment="1">
      <alignment horizontal="left" vertical="top" wrapText="1"/>
    </xf>
    <xf numFmtId="0" fontId="22" fillId="0" borderId="14" xfId="0" applyFont="1" applyFill="1" applyBorder="1" applyAlignment="1">
      <alignment horizontal="left" vertical="top" wrapText="1"/>
    </xf>
    <xf numFmtId="0" fontId="8" fillId="0" borderId="73" xfId="0" applyFont="1" applyFill="1" applyBorder="1" applyAlignment="1">
      <alignment horizontal="left" vertical="top" wrapText="1"/>
    </xf>
    <xf numFmtId="49" fontId="2" fillId="0" borderId="48" xfId="0" applyNumberFormat="1" applyFont="1" applyFill="1" applyBorder="1" applyAlignment="1">
      <alignment horizontal="center" vertical="top"/>
    </xf>
    <xf numFmtId="49" fontId="2" fillId="0" borderId="76" xfId="0" applyNumberFormat="1" applyFont="1" applyFill="1" applyBorder="1" applyAlignment="1">
      <alignment horizontal="center" vertical="top"/>
    </xf>
    <xf numFmtId="164" fontId="8" fillId="0" borderId="15" xfId="0" applyNumberFormat="1" applyFont="1" applyFill="1" applyBorder="1" applyAlignment="1">
      <alignment horizontal="center" vertical="center"/>
    </xf>
    <xf numFmtId="164" fontId="7" fillId="2" borderId="63" xfId="0" applyNumberFormat="1" applyFont="1" applyFill="1" applyBorder="1" applyAlignment="1">
      <alignment horizontal="center" vertical="center"/>
    </xf>
    <xf numFmtId="164" fontId="34" fillId="0" borderId="63" xfId="0" applyNumberFormat="1" applyFont="1" applyFill="1" applyBorder="1" applyAlignment="1">
      <alignment horizontal="center" vertical="center"/>
    </xf>
    <xf numFmtId="164" fontId="34" fillId="0" borderId="38" xfId="0" applyNumberFormat="1" applyFont="1" applyFill="1" applyBorder="1" applyAlignment="1">
      <alignment horizontal="center" vertical="top"/>
    </xf>
    <xf numFmtId="164" fontId="34" fillId="0" borderId="39" xfId="0" applyNumberFormat="1" applyFont="1" applyFill="1" applyBorder="1" applyAlignment="1">
      <alignment horizontal="center" vertical="top"/>
    </xf>
    <xf numFmtId="164" fontId="34" fillId="0" borderId="0" xfId="0" applyNumberFormat="1" applyFont="1" applyFill="1" applyBorder="1" applyAlignment="1">
      <alignment horizontal="center" vertical="top"/>
    </xf>
    <xf numFmtId="49" fontId="2" fillId="0" borderId="38" xfId="0" applyNumberFormat="1" applyFont="1" applyFill="1" applyBorder="1" applyAlignment="1">
      <alignment horizontal="center" vertical="top" wrapText="1"/>
    </xf>
    <xf numFmtId="0" fontId="2" fillId="0" borderId="48" xfId="0" applyFont="1" applyFill="1" applyBorder="1" applyAlignment="1">
      <alignment horizontal="center" vertical="top" wrapText="1"/>
    </xf>
    <xf numFmtId="0" fontId="9" fillId="0" borderId="25" xfId="0" applyNumberFormat="1" applyFont="1" applyFill="1" applyBorder="1" applyAlignment="1">
      <alignment horizontal="center" vertical="top" wrapText="1"/>
    </xf>
    <xf numFmtId="49" fontId="7" fillId="4" borderId="36" xfId="0" applyNumberFormat="1" applyFont="1" applyFill="1" applyBorder="1" applyAlignment="1">
      <alignment horizontal="center" vertical="top"/>
    </xf>
    <xf numFmtId="0" fontId="8" fillId="2" borderId="77" xfId="0" applyFont="1" applyFill="1" applyBorder="1" applyAlignment="1">
      <alignment horizontal="center" vertical="top"/>
    </xf>
    <xf numFmtId="164" fontId="7" fillId="0" borderId="46" xfId="0" applyNumberFormat="1" applyFont="1" applyFill="1" applyBorder="1" applyAlignment="1">
      <alignment horizontal="center" vertical="center"/>
    </xf>
    <xf numFmtId="164" fontId="7" fillId="0" borderId="6" xfId="0" applyNumberFormat="1" applyFont="1" applyFill="1" applyBorder="1" applyAlignment="1">
      <alignment horizontal="center" vertical="center"/>
    </xf>
    <xf numFmtId="164" fontId="7" fillId="0" borderId="5" xfId="0" applyNumberFormat="1" applyFont="1" applyFill="1" applyBorder="1" applyAlignment="1">
      <alignment horizontal="center" vertical="center"/>
    </xf>
    <xf numFmtId="164" fontId="7" fillId="0" borderId="22" xfId="0" applyNumberFormat="1" applyFont="1" applyFill="1" applyBorder="1" applyAlignment="1">
      <alignment horizontal="center" vertical="center"/>
    </xf>
    <xf numFmtId="164" fontId="8" fillId="0" borderId="7" xfId="0" applyNumberFormat="1" applyFont="1" applyFill="1" applyBorder="1" applyAlignment="1">
      <alignment horizontal="left" vertical="center"/>
    </xf>
    <xf numFmtId="0" fontId="2" fillId="0" borderId="45" xfId="0" applyFont="1" applyFill="1" applyBorder="1" applyAlignment="1">
      <alignment horizontal="center" vertical="top"/>
    </xf>
    <xf numFmtId="0" fontId="10" fillId="2" borderId="20" xfId="0" applyFont="1" applyFill="1" applyBorder="1" applyAlignment="1">
      <alignment horizontal="center" vertical="top"/>
    </xf>
    <xf numFmtId="164" fontId="7" fillId="0" borderId="44" xfId="0" applyNumberFormat="1" applyFont="1" applyFill="1" applyBorder="1" applyAlignment="1">
      <alignment horizontal="center" vertical="center"/>
    </xf>
    <xf numFmtId="164" fontId="8" fillId="0" borderId="14" xfId="0" applyNumberFormat="1" applyFont="1" applyFill="1" applyBorder="1" applyAlignment="1">
      <alignment horizontal="left" vertical="center"/>
    </xf>
    <xf numFmtId="164" fontId="7" fillId="0" borderId="9" xfId="0" applyNumberFormat="1" applyFont="1" applyFill="1" applyBorder="1" applyAlignment="1">
      <alignment horizontal="center" vertical="top"/>
    </xf>
    <xf numFmtId="0" fontId="8" fillId="0" borderId="45" xfId="0" applyFont="1" applyFill="1" applyBorder="1" applyAlignment="1">
      <alignment horizontal="left" vertical="top" wrapText="1"/>
    </xf>
    <xf numFmtId="0" fontId="8" fillId="0" borderId="47" xfId="0" applyFont="1" applyFill="1" applyBorder="1" applyAlignment="1">
      <alignment horizontal="left" vertical="top" wrapText="1"/>
    </xf>
    <xf numFmtId="49" fontId="35" fillId="4" borderId="41" xfId="0" applyNumberFormat="1" applyFont="1" applyFill="1" applyBorder="1" applyAlignment="1">
      <alignment horizontal="center" vertical="top"/>
    </xf>
    <xf numFmtId="164" fontId="7" fillId="4" borderId="54" xfId="0" applyNumberFormat="1" applyFont="1" applyFill="1" applyBorder="1" applyAlignment="1">
      <alignment horizontal="center" vertical="top"/>
    </xf>
    <xf numFmtId="164" fontId="7" fillId="4" borderId="53" xfId="0" applyNumberFormat="1" applyFont="1" applyFill="1" applyBorder="1" applyAlignment="1">
      <alignment horizontal="center" vertical="top"/>
    </xf>
    <xf numFmtId="164" fontId="8" fillId="0" borderId="22" xfId="0" applyNumberFormat="1" applyFont="1" applyFill="1" applyBorder="1" applyAlignment="1">
      <alignment horizontal="center" vertical="center" wrapText="1"/>
    </xf>
    <xf numFmtId="49" fontId="7" fillId="4" borderId="62" xfId="0" applyNumberFormat="1" applyFont="1" applyFill="1" applyBorder="1" applyAlignment="1">
      <alignment horizontal="center" vertical="top"/>
    </xf>
    <xf numFmtId="0" fontId="38" fillId="0" borderId="5" xfId="0" applyFont="1" applyFill="1" applyBorder="1" applyAlignment="1">
      <alignment horizontal="center" vertical="top"/>
    </xf>
    <xf numFmtId="164" fontId="59" fillId="0" borderId="22" xfId="0" applyNumberFormat="1" applyFont="1" applyFill="1" applyBorder="1" applyAlignment="1">
      <alignment horizontal="center" vertical="center"/>
    </xf>
    <xf numFmtId="164" fontId="35" fillId="0" borderId="6" xfId="0" applyNumberFormat="1" applyFont="1" applyFill="1" applyBorder="1" applyAlignment="1">
      <alignment horizontal="center" vertical="center"/>
    </xf>
    <xf numFmtId="164" fontId="22" fillId="0" borderId="6" xfId="0" applyNumberFormat="1" applyFont="1" applyFill="1" applyBorder="1" applyAlignment="1">
      <alignment horizontal="center" vertical="center"/>
    </xf>
    <xf numFmtId="164" fontId="7" fillId="0" borderId="9" xfId="0" applyNumberFormat="1" applyFont="1" applyFill="1" applyBorder="1" applyAlignment="1">
      <alignment horizontal="center" vertical="center" wrapText="1"/>
    </xf>
    <xf numFmtId="0" fontId="34" fillId="0" borderId="45" xfId="0" applyFont="1" applyFill="1" applyBorder="1" applyAlignment="1">
      <alignment horizontal="left" vertical="top" wrapText="1"/>
    </xf>
    <xf numFmtId="0" fontId="32" fillId="0" borderId="6" xfId="0" applyFont="1" applyFill="1" applyBorder="1" applyAlignment="1">
      <alignment horizontal="center" vertical="top" wrapText="1"/>
    </xf>
    <xf numFmtId="0" fontId="33" fillId="0" borderId="0" xfId="0" applyFont="1" applyBorder="1" applyAlignment="1">
      <alignment vertical="top"/>
    </xf>
    <xf numFmtId="49" fontId="7" fillId="4" borderId="58" xfId="0" applyNumberFormat="1" applyFont="1" applyFill="1" applyBorder="1" applyAlignment="1">
      <alignment horizontal="center" vertical="top"/>
    </xf>
    <xf numFmtId="0" fontId="38" fillId="0" borderId="50" xfId="0" applyFont="1" applyFill="1" applyBorder="1" applyAlignment="1">
      <alignment horizontal="center" vertical="top"/>
    </xf>
    <xf numFmtId="164" fontId="59" fillId="0" borderId="68" xfId="0" applyNumberFormat="1" applyFont="1" applyFill="1" applyBorder="1" applyAlignment="1">
      <alignment horizontal="center" vertical="center"/>
    </xf>
    <xf numFmtId="164" fontId="35" fillId="0" borderId="29" xfId="0" applyNumberFormat="1" applyFont="1" applyFill="1" applyBorder="1" applyAlignment="1">
      <alignment horizontal="center" vertical="center"/>
    </xf>
    <xf numFmtId="164" fontId="22" fillId="0" borderId="29" xfId="0" applyNumberFormat="1" applyFont="1" applyFill="1" applyBorder="1" applyAlignment="1">
      <alignment horizontal="center" vertical="center"/>
    </xf>
    <xf numFmtId="164" fontId="7" fillId="0" borderId="61" xfId="0" applyNumberFormat="1" applyFont="1" applyFill="1" applyBorder="1" applyAlignment="1">
      <alignment horizontal="center" vertical="center" wrapText="1"/>
    </xf>
    <xf numFmtId="164" fontId="7" fillId="0" borderId="50" xfId="0" applyNumberFormat="1" applyFont="1" applyFill="1" applyBorder="1" applyAlignment="1">
      <alignment horizontal="center" vertical="center"/>
    </xf>
    <xf numFmtId="0" fontId="34" fillId="0" borderId="47" xfId="0" applyFont="1" applyFill="1" applyBorder="1" applyAlignment="1">
      <alignment horizontal="left" vertical="top" wrapText="1"/>
    </xf>
    <xf numFmtId="0" fontId="32" fillId="0" borderId="48" xfId="0" applyFont="1" applyFill="1" applyBorder="1" applyAlignment="1">
      <alignment horizontal="center" vertical="top" wrapText="1"/>
    </xf>
    <xf numFmtId="0" fontId="32" fillId="0" borderId="76" xfId="0" applyFont="1" applyFill="1" applyBorder="1" applyAlignment="1">
      <alignment horizontal="center" vertical="top" wrapText="1"/>
    </xf>
    <xf numFmtId="0" fontId="38" fillId="0" borderId="21" xfId="0" applyFont="1" applyFill="1" applyBorder="1" applyAlignment="1">
      <alignment horizontal="center" vertical="top"/>
    </xf>
    <xf numFmtId="164" fontId="59" fillId="0" borderId="27" xfId="0" applyNumberFormat="1" applyFont="1" applyFill="1" applyBorder="1" applyAlignment="1">
      <alignment horizontal="center" vertical="center"/>
    </xf>
    <xf numFmtId="164" fontId="7" fillId="0" borderId="69" xfId="0" applyNumberFormat="1" applyFont="1" applyFill="1" applyBorder="1" applyAlignment="1">
      <alignment horizontal="center" vertical="center" wrapText="1"/>
    </xf>
    <xf numFmtId="164" fontId="7" fillId="0" borderId="21" xfId="0" applyNumberFormat="1" applyFont="1" applyFill="1" applyBorder="1" applyAlignment="1">
      <alignment horizontal="center" vertical="center"/>
    </xf>
    <xf numFmtId="0" fontId="34" fillId="0" borderId="78" xfId="0" applyFont="1" applyFill="1" applyBorder="1" applyAlignment="1">
      <alignment horizontal="left" vertical="top" wrapText="1"/>
    </xf>
    <xf numFmtId="0" fontId="32" fillId="0" borderId="29" xfId="0" applyFont="1" applyFill="1" applyBorder="1" applyAlignment="1">
      <alignment horizontal="center" vertical="top" wrapText="1"/>
    </xf>
    <xf numFmtId="0" fontId="3" fillId="0" borderId="21" xfId="0" applyFont="1" applyFill="1" applyBorder="1" applyAlignment="1">
      <alignment horizontal="center" vertical="top"/>
    </xf>
    <xf numFmtId="164" fontId="22" fillId="0" borderId="27" xfId="0" applyNumberFormat="1" applyFont="1" applyFill="1" applyBorder="1" applyAlignment="1">
      <alignment horizontal="center" vertical="center"/>
    </xf>
    <xf numFmtId="164" fontId="39" fillId="0" borderId="29" xfId="0" applyNumberFormat="1" applyFont="1" applyFill="1" applyBorder="1" applyAlignment="1">
      <alignment horizontal="center" vertical="center"/>
    </xf>
    <xf numFmtId="164" fontId="39" fillId="0" borderId="69" xfId="0" applyNumberFormat="1" applyFont="1" applyFill="1" applyBorder="1" applyAlignment="1">
      <alignment horizontal="center" vertical="center" wrapText="1"/>
    </xf>
    <xf numFmtId="164" fontId="39" fillId="0" borderId="21" xfId="0" applyNumberFormat="1" applyFont="1" applyFill="1" applyBorder="1" applyAlignment="1">
      <alignment horizontal="center" vertical="center"/>
    </xf>
    <xf numFmtId="0" fontId="34" fillId="0" borderId="58" xfId="0" applyFont="1" applyFill="1" applyBorder="1" applyAlignment="1">
      <alignment horizontal="left" vertical="top" wrapText="1"/>
    </xf>
    <xf numFmtId="0" fontId="32" fillId="0" borderId="38" xfId="0" applyFont="1" applyFill="1" applyBorder="1" applyAlignment="1">
      <alignment horizontal="center" vertical="top" wrapText="1"/>
    </xf>
    <xf numFmtId="0" fontId="32" fillId="0" borderId="39" xfId="0" applyFont="1" applyFill="1" applyBorder="1" applyAlignment="1">
      <alignment horizontal="center" vertical="top" wrapText="1"/>
    </xf>
    <xf numFmtId="49" fontId="7" fillId="4" borderId="51" xfId="0" applyNumberFormat="1" applyFont="1" applyFill="1" applyBorder="1" applyAlignment="1">
      <alignment horizontal="center" vertical="top"/>
    </xf>
    <xf numFmtId="0" fontId="47" fillId="2" borderId="19" xfId="0" applyFont="1" applyFill="1" applyBorder="1" applyAlignment="1">
      <alignment horizontal="center" vertical="top"/>
    </xf>
    <xf numFmtId="164" fontId="39" fillId="2" borderId="44" xfId="0" applyNumberFormat="1" applyFont="1" applyFill="1" applyBorder="1" applyAlignment="1">
      <alignment horizontal="center" vertical="center"/>
    </xf>
    <xf numFmtId="164" fontId="39" fillId="2" borderId="19" xfId="0" applyNumberFormat="1" applyFont="1" applyFill="1" applyBorder="1" applyAlignment="1">
      <alignment horizontal="center" vertical="center"/>
    </xf>
    <xf numFmtId="0" fontId="34" fillId="0" borderId="51" xfId="0" applyFont="1" applyFill="1" applyBorder="1" applyAlignment="1">
      <alignment horizontal="left" vertical="top" wrapText="1"/>
    </xf>
    <xf numFmtId="164" fontId="8" fillId="0" borderId="68" xfId="0" applyNumberFormat="1" applyFont="1" applyFill="1" applyBorder="1" applyAlignment="1">
      <alignment horizontal="center" vertical="top"/>
    </xf>
    <xf numFmtId="164" fontId="7" fillId="0" borderId="61" xfId="0" applyNumberFormat="1" applyFont="1" applyFill="1" applyBorder="1" applyAlignment="1">
      <alignment horizontal="center" vertical="top"/>
    </xf>
    <xf numFmtId="0" fontId="34" fillId="0" borderId="67" xfId="0" applyFont="1" applyFill="1" applyBorder="1" applyAlignment="1">
      <alignment horizontal="center" vertical="top"/>
    </xf>
    <xf numFmtId="0" fontId="34" fillId="0" borderId="21" xfId="0" applyFont="1" applyFill="1" applyBorder="1" applyAlignment="1">
      <alignment horizontal="center" vertical="top"/>
    </xf>
    <xf numFmtId="164" fontId="34" fillId="0" borderId="27" xfId="0" applyNumberFormat="1" applyFont="1" applyFill="1" applyBorder="1" applyAlignment="1">
      <alignment horizontal="center" vertical="top"/>
    </xf>
    <xf numFmtId="164" fontId="34" fillId="0" borderId="72" xfId="0" applyNumberFormat="1" applyFont="1" applyFill="1" applyBorder="1" applyAlignment="1">
      <alignment horizontal="center" vertical="top"/>
    </xf>
    <xf numFmtId="164" fontId="34" fillId="0" borderId="63" xfId="0" applyNumberFormat="1" applyFont="1" applyFill="1" applyBorder="1" applyAlignment="1">
      <alignment horizontal="center" vertical="top"/>
    </xf>
    <xf numFmtId="164" fontId="35" fillId="0" borderId="0" xfId="0" applyNumberFormat="1" applyFont="1" applyFill="1" applyBorder="1" applyAlignment="1">
      <alignment horizontal="center" vertical="top"/>
    </xf>
    <xf numFmtId="164" fontId="34" fillId="0" borderId="43" xfId="0" applyNumberFormat="1" applyFont="1" applyFill="1" applyBorder="1" applyAlignment="1">
      <alignment horizontal="center" vertical="top"/>
    </xf>
    <xf numFmtId="49" fontId="32" fillId="0" borderId="12" xfId="0" applyNumberFormat="1" applyFont="1" applyFill="1" applyBorder="1" applyAlignment="1">
      <alignment horizontal="center" vertical="top"/>
    </xf>
    <xf numFmtId="49" fontId="32" fillId="0" borderId="48" xfId="0" applyNumberFormat="1" applyFont="1" applyFill="1" applyBorder="1" applyAlignment="1">
      <alignment horizontal="center" vertical="top"/>
    </xf>
    <xf numFmtId="49" fontId="32" fillId="0" borderId="49" xfId="0" applyNumberFormat="1" applyFont="1" applyFill="1" applyBorder="1" applyAlignment="1">
      <alignment horizontal="center" vertical="top"/>
    </xf>
    <xf numFmtId="49" fontId="32" fillId="0" borderId="76" xfId="0" applyNumberFormat="1" applyFont="1" applyFill="1" applyBorder="1" applyAlignment="1">
      <alignment horizontal="center" vertical="top"/>
    </xf>
    <xf numFmtId="49" fontId="36" fillId="0" borderId="58" xfId="0" applyNumberFormat="1" applyFont="1" applyFill="1" applyBorder="1" applyAlignment="1">
      <alignment horizontal="left" vertical="top" wrapText="1"/>
    </xf>
    <xf numFmtId="49" fontId="32" fillId="0" borderId="43" xfId="0" applyNumberFormat="1" applyFont="1" applyFill="1" applyBorder="1" applyAlignment="1">
      <alignment horizontal="center" vertical="top"/>
    </xf>
    <xf numFmtId="49" fontId="32" fillId="0" borderId="13" xfId="0" applyNumberFormat="1" applyFont="1" applyFill="1" applyBorder="1" applyAlignment="1">
      <alignment horizontal="center" vertical="top"/>
    </xf>
    <xf numFmtId="164" fontId="22" fillId="0" borderId="9" xfId="0" applyNumberFormat="1" applyFont="1" applyFill="1" applyBorder="1" applyAlignment="1">
      <alignment horizontal="center" vertical="top"/>
    </xf>
    <xf numFmtId="49" fontId="33" fillId="0" borderId="36" xfId="0" applyNumberFormat="1" applyFont="1" applyFill="1" applyBorder="1" applyAlignment="1">
      <alignment horizontal="center" vertical="top"/>
    </xf>
    <xf numFmtId="49" fontId="33" fillId="0" borderId="37" xfId="0" applyNumberFormat="1" applyFont="1" applyFill="1" applyBorder="1" applyAlignment="1">
      <alignment horizontal="center" vertical="top"/>
    </xf>
    <xf numFmtId="164" fontId="35" fillId="0" borderId="29" xfId="0" applyNumberFormat="1" applyFont="1" applyFill="1" applyBorder="1" applyAlignment="1">
      <alignment horizontal="center" vertical="top"/>
    </xf>
    <xf numFmtId="49" fontId="33" fillId="0" borderId="39" xfId="0" applyNumberFormat="1" applyFont="1" applyFill="1" applyBorder="1" applyAlignment="1">
      <alignment horizontal="center" vertical="top"/>
    </xf>
    <xf numFmtId="49" fontId="33" fillId="0" borderId="25" xfId="0" applyNumberFormat="1" applyFont="1" applyFill="1" applyBorder="1" applyAlignment="1">
      <alignment horizontal="center" vertical="top"/>
    </xf>
    <xf numFmtId="49" fontId="33" fillId="0" borderId="26" xfId="0" applyNumberFormat="1" applyFont="1" applyFill="1" applyBorder="1" applyAlignment="1">
      <alignment horizontal="center" vertical="top"/>
    </xf>
    <xf numFmtId="164" fontId="7" fillId="0" borderId="43" xfId="0" applyNumberFormat="1" applyFont="1" applyFill="1" applyBorder="1" applyAlignment="1">
      <alignment horizontal="center" vertical="top"/>
    </xf>
    <xf numFmtId="9" fontId="32" fillId="0" borderId="37" xfId="0" applyNumberFormat="1" applyFont="1" applyFill="1" applyBorder="1" applyAlignment="1">
      <alignment horizontal="center" vertical="top"/>
    </xf>
    <xf numFmtId="164" fontId="7" fillId="0" borderId="69" xfId="0" applyNumberFormat="1" applyFont="1" applyFill="1" applyBorder="1" applyAlignment="1">
      <alignment horizontal="center" vertical="top"/>
    </xf>
    <xf numFmtId="9" fontId="32" fillId="0" borderId="39" xfId="0" applyNumberFormat="1" applyFont="1" applyFill="1" applyBorder="1" applyAlignment="1">
      <alignment horizontal="center" vertical="top"/>
    </xf>
    <xf numFmtId="9" fontId="32" fillId="0" borderId="26" xfId="0" applyNumberFormat="1" applyFont="1" applyFill="1" applyBorder="1" applyAlignment="1">
      <alignment horizontal="center" vertical="top"/>
    </xf>
    <xf numFmtId="164" fontId="8" fillId="5" borderId="22" xfId="0" applyNumberFormat="1" applyFont="1" applyFill="1" applyBorder="1" applyAlignment="1">
      <alignment horizontal="center" vertical="top"/>
    </xf>
    <xf numFmtId="164" fontId="8" fillId="5" borderId="27" xfId="0" applyNumberFormat="1" applyFont="1" applyFill="1" applyBorder="1" applyAlignment="1">
      <alignment horizontal="center" vertical="top"/>
    </xf>
    <xf numFmtId="164" fontId="59" fillId="0" borderId="43" xfId="0" applyNumberFormat="1" applyFont="1" applyFill="1" applyBorder="1" applyAlignment="1">
      <alignment horizontal="center" vertical="top"/>
    </xf>
    <xf numFmtId="164" fontId="8" fillId="5" borderId="63" xfId="0" applyNumberFormat="1" applyFont="1" applyFill="1" applyBorder="1" applyAlignment="1">
      <alignment horizontal="center" vertical="top"/>
    </xf>
    <xf numFmtId="164" fontId="7" fillId="0" borderId="66" xfId="0" applyNumberFormat="1" applyFont="1" applyFill="1" applyBorder="1" applyAlignment="1">
      <alignment horizontal="center" vertical="top"/>
    </xf>
    <xf numFmtId="0" fontId="37" fillId="0" borderId="58" xfId="0" applyFont="1" applyFill="1" applyBorder="1" applyAlignment="1">
      <alignment horizontal="left" vertical="top" wrapText="1"/>
    </xf>
    <xf numFmtId="0" fontId="37" fillId="0" borderId="51" xfId="0" applyFont="1" applyFill="1" applyBorder="1" applyAlignment="1">
      <alignment horizontal="left" vertical="top" wrapText="1"/>
    </xf>
    <xf numFmtId="164" fontId="22" fillId="0" borderId="27" xfId="0" applyNumberFormat="1" applyFont="1" applyFill="1" applyBorder="1" applyAlignment="1">
      <alignment horizontal="center" vertical="top"/>
    </xf>
    <xf numFmtId="164" fontId="22" fillId="0" borderId="29" xfId="0" applyNumberFormat="1" applyFont="1" applyFill="1" applyBorder="1" applyAlignment="1">
      <alignment horizontal="center" vertical="top"/>
    </xf>
    <xf numFmtId="164" fontId="22" fillId="0" borderId="69" xfId="0" applyNumberFormat="1" applyFont="1" applyFill="1" applyBorder="1" applyAlignment="1">
      <alignment horizontal="center" vertical="top"/>
    </xf>
    <xf numFmtId="164" fontId="34" fillId="0" borderId="19" xfId="0" applyNumberFormat="1" applyFont="1" applyFill="1" applyBorder="1" applyAlignment="1">
      <alignment horizontal="center" vertical="top"/>
    </xf>
    <xf numFmtId="164" fontId="35" fillId="0" borderId="9" xfId="0" applyNumberFormat="1" applyFont="1" applyFill="1" applyBorder="1" applyAlignment="1">
      <alignment horizontal="center" vertical="top"/>
    </xf>
    <xf numFmtId="0" fontId="34" fillId="0" borderId="21" xfId="0" applyFont="1" applyFill="1" applyBorder="1" applyAlignment="1">
      <alignment horizontal="center" vertical="top" wrapText="1"/>
    </xf>
    <xf numFmtId="164" fontId="35" fillId="2" borderId="66" xfId="0" applyNumberFormat="1" applyFont="1" applyFill="1" applyBorder="1" applyAlignment="1">
      <alignment horizontal="center" vertical="top"/>
    </xf>
    <xf numFmtId="164" fontId="35" fillId="2" borderId="3" xfId="0" applyNumberFormat="1" applyFont="1" applyFill="1" applyBorder="1" applyAlignment="1">
      <alignment horizontal="center" vertical="top"/>
    </xf>
    <xf numFmtId="164" fontId="41" fillId="0" borderId="63" xfId="0" applyNumberFormat="1" applyFont="1" applyFill="1" applyBorder="1" applyAlignment="1">
      <alignment horizontal="center" vertical="top"/>
    </xf>
    <xf numFmtId="164" fontId="34" fillId="0" borderId="46" xfId="0" applyNumberFormat="1" applyFont="1" applyFill="1" applyBorder="1" applyAlignment="1">
      <alignment horizontal="center" vertical="top"/>
    </xf>
    <xf numFmtId="0" fontId="2" fillId="2" borderId="59" xfId="0" applyFont="1" applyFill="1" applyBorder="1" applyAlignment="1">
      <alignment horizontal="center" vertical="top"/>
    </xf>
    <xf numFmtId="164" fontId="8" fillId="2" borderId="66" xfId="0" applyNumberFormat="1" applyFont="1" applyFill="1" applyBorder="1" applyAlignment="1">
      <alignment horizontal="center" vertical="top"/>
    </xf>
    <xf numFmtId="164" fontId="8" fillId="2" borderId="3" xfId="0" applyNumberFormat="1" applyFont="1" applyFill="1" applyBorder="1" applyAlignment="1">
      <alignment horizontal="center" vertical="top"/>
    </xf>
    <xf numFmtId="49" fontId="8" fillId="0" borderId="45" xfId="0" applyNumberFormat="1" applyFont="1" applyFill="1" applyBorder="1" applyAlignment="1">
      <alignment horizontal="left" vertical="top"/>
    </xf>
    <xf numFmtId="49" fontId="8" fillId="0" borderId="51" xfId="0" applyNumberFormat="1" applyFont="1" applyFill="1" applyBorder="1" applyAlignment="1">
      <alignment horizontal="left" vertical="top" wrapText="1"/>
    </xf>
    <xf numFmtId="0" fontId="41" fillId="0" borderId="73" xfId="0" applyFont="1" applyFill="1" applyBorder="1" applyAlignment="1">
      <alignment horizontal="left" vertical="top" wrapText="1"/>
    </xf>
    <xf numFmtId="49" fontId="33" fillId="0" borderId="48" xfId="0" applyNumberFormat="1" applyFont="1" applyFill="1" applyBorder="1" applyAlignment="1">
      <alignment horizontal="center" vertical="top"/>
    </xf>
    <xf numFmtId="49" fontId="33" fillId="0" borderId="76" xfId="0" applyNumberFormat="1" applyFont="1" applyFill="1" applyBorder="1" applyAlignment="1">
      <alignment horizontal="center" vertical="top"/>
    </xf>
    <xf numFmtId="164" fontId="59" fillId="0" borderId="0" xfId="0" applyNumberFormat="1" applyFont="1" applyFill="1" applyBorder="1" applyAlignment="1">
      <alignment horizontal="center" vertical="top"/>
    </xf>
    <xf numFmtId="0" fontId="34" fillId="0" borderId="57" xfId="0" applyFont="1" applyFill="1" applyBorder="1" applyAlignment="1">
      <alignment horizontal="center" vertical="top"/>
    </xf>
    <xf numFmtId="164" fontId="34" fillId="0" borderId="22" xfId="0" applyNumberFormat="1" applyFont="1" applyFill="1" applyBorder="1" applyAlignment="1">
      <alignment horizontal="center" vertical="top"/>
    </xf>
    <xf numFmtId="164" fontId="41" fillId="0" borderId="5" xfId="0" applyNumberFormat="1" applyFont="1" applyFill="1" applyBorder="1" applyAlignment="1">
      <alignment horizontal="center" vertical="top"/>
    </xf>
    <xf numFmtId="0" fontId="8" fillId="0" borderId="50" xfId="0" applyFont="1" applyFill="1" applyBorder="1" applyAlignment="1">
      <alignment horizontal="center" vertical="top"/>
    </xf>
    <xf numFmtId="164" fontId="7" fillId="0" borderId="48" xfId="0" applyNumberFormat="1" applyFont="1" applyFill="1" applyBorder="1" applyAlignment="1">
      <alignment horizontal="center" vertical="top"/>
    </xf>
    <xf numFmtId="164" fontId="8" fillId="0" borderId="55" xfId="0" applyNumberFormat="1" applyFont="1" applyFill="1" applyBorder="1" applyAlignment="1">
      <alignment horizontal="center" vertical="top"/>
    </xf>
    <xf numFmtId="164" fontId="8" fillId="0" borderId="58" xfId="0" applyNumberFormat="1" applyFont="1" applyFill="1" applyBorder="1" applyAlignment="1">
      <alignment horizontal="center" vertical="top"/>
    </xf>
    <xf numFmtId="164" fontId="7" fillId="3" borderId="40" xfId="0" applyNumberFormat="1" applyFont="1" applyFill="1" applyBorder="1" applyAlignment="1">
      <alignment horizontal="center" vertical="top"/>
    </xf>
    <xf numFmtId="164" fontId="7" fillId="6" borderId="10" xfId="0" applyNumberFormat="1" applyFont="1" applyFill="1" applyBorder="1" applyAlignment="1">
      <alignment horizontal="center" vertical="top"/>
    </xf>
    <xf numFmtId="164" fontId="2" fillId="0" borderId="0" xfId="0" applyNumberFormat="1" applyFont="1" applyAlignment="1">
      <alignment vertical="top"/>
    </xf>
    <xf numFmtId="49" fontId="6" fillId="5" borderId="11" xfId="0" applyNumberFormat="1" applyFont="1" applyFill="1" applyBorder="1" applyAlignment="1">
      <alignment vertical="top" wrapText="1"/>
    </xf>
    <xf numFmtId="0" fontId="0" fillId="0" borderId="14" xfId="0" applyBorder="1" applyAlignment="1">
      <alignment wrapText="1"/>
    </xf>
    <xf numFmtId="164" fontId="8" fillId="0" borderId="79" xfId="0" applyNumberFormat="1" applyFont="1" applyFill="1" applyBorder="1" applyAlignment="1">
      <alignment horizontal="center" vertical="center"/>
    </xf>
    <xf numFmtId="49" fontId="6" fillId="0" borderId="31" xfId="0" applyNumberFormat="1" applyFont="1" applyFill="1" applyBorder="1" applyAlignment="1">
      <alignment vertical="top" wrapText="1"/>
    </xf>
    <xf numFmtId="164" fontId="7" fillId="2" borderId="66" xfId="0" applyNumberFormat="1" applyFont="1" applyFill="1" applyBorder="1" applyAlignment="1">
      <alignment horizontal="center" vertical="center"/>
    </xf>
    <xf numFmtId="49" fontId="6" fillId="5" borderId="62" xfId="0" applyNumberFormat="1" applyFont="1" applyFill="1" applyBorder="1" applyAlignment="1">
      <alignment vertical="top" wrapText="1"/>
    </xf>
    <xf numFmtId="49" fontId="6" fillId="0" borderId="78" xfId="0" applyNumberFormat="1" applyFont="1" applyFill="1" applyBorder="1" applyAlignment="1">
      <alignment vertical="top" wrapText="1"/>
    </xf>
    <xf numFmtId="164" fontId="7" fillId="2" borderId="59" xfId="0" applyNumberFormat="1" applyFont="1" applyFill="1" applyBorder="1" applyAlignment="1">
      <alignment horizontal="center" vertical="center"/>
    </xf>
    <xf numFmtId="0" fontId="0" fillId="0" borderId="47" xfId="0" applyBorder="1" applyAlignment="1">
      <alignment wrapText="1"/>
    </xf>
    <xf numFmtId="0" fontId="27" fillId="0" borderId="62" xfId="0" applyFont="1" applyBorder="1" applyAlignment="1">
      <alignment wrapText="1"/>
    </xf>
    <xf numFmtId="49" fontId="6" fillId="5" borderId="45" xfId="0" applyNumberFormat="1" applyFont="1" applyFill="1" applyBorder="1" applyAlignment="1">
      <alignment vertical="top"/>
    </xf>
    <xf numFmtId="164" fontId="7" fillId="4" borderId="54" xfId="0" applyNumberFormat="1" applyFont="1" applyFill="1" applyBorder="1" applyAlignment="1">
      <alignment horizontal="center" vertical="center"/>
    </xf>
    <xf numFmtId="164" fontId="7" fillId="4" borderId="15" xfId="0" applyNumberFormat="1" applyFont="1" applyFill="1" applyBorder="1" applyAlignment="1">
      <alignment horizontal="center" vertical="center"/>
    </xf>
    <xf numFmtId="0" fontId="0" fillId="0" borderId="73" xfId="0" applyBorder="1" applyAlignment="1">
      <alignment wrapText="1"/>
    </xf>
    <xf numFmtId="49" fontId="6" fillId="5" borderId="7" xfId="0" applyNumberFormat="1" applyFont="1" applyFill="1" applyBorder="1" applyAlignment="1">
      <alignment vertical="top"/>
    </xf>
    <xf numFmtId="0" fontId="6" fillId="0" borderId="71" xfId="0" applyFont="1" applyBorder="1" applyAlignment="1"/>
    <xf numFmtId="0" fontId="32" fillId="0" borderId="35" xfId="0" applyFont="1" applyBorder="1" applyAlignment="1">
      <alignment vertical="top"/>
    </xf>
    <xf numFmtId="49" fontId="6" fillId="0" borderId="73" xfId="0" applyNumberFormat="1" applyFont="1" applyFill="1" applyBorder="1" applyAlignment="1">
      <alignment vertical="top" wrapText="1"/>
    </xf>
    <xf numFmtId="49" fontId="6" fillId="0" borderId="79" xfId="0" applyNumberFormat="1" applyFont="1" applyFill="1" applyBorder="1" applyAlignment="1">
      <alignment vertical="top" wrapText="1"/>
    </xf>
    <xf numFmtId="0" fontId="8" fillId="0" borderId="73" xfId="0" applyFont="1" applyFill="1" applyBorder="1" applyAlignment="1">
      <alignment vertical="top" wrapText="1"/>
    </xf>
    <xf numFmtId="49" fontId="6" fillId="0" borderId="7" xfId="0" applyNumberFormat="1" applyFont="1" applyFill="1" applyBorder="1" applyAlignment="1">
      <alignment vertical="top" wrapText="1"/>
    </xf>
    <xf numFmtId="49" fontId="2" fillId="0" borderId="6" xfId="0" applyNumberFormat="1" applyFont="1" applyFill="1" applyBorder="1" applyAlignment="1">
      <alignment horizontal="center" vertical="top" wrapText="1"/>
    </xf>
    <xf numFmtId="49" fontId="2" fillId="0" borderId="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164" fontId="8" fillId="0" borderId="3" xfId="0" applyNumberFormat="1" applyFont="1" applyFill="1" applyBorder="1" applyAlignment="1">
      <alignment horizontal="center" vertical="center"/>
    </xf>
    <xf numFmtId="164" fontId="8" fillId="0" borderId="23" xfId="0" applyNumberFormat="1" applyFont="1" applyFill="1" applyBorder="1" applyAlignment="1">
      <alignment horizontal="center" vertical="center"/>
    </xf>
    <xf numFmtId="49" fontId="6" fillId="0" borderId="42" xfId="0" applyNumberFormat="1" applyFont="1" applyFill="1" applyBorder="1" applyAlignment="1">
      <alignment vertical="top" wrapText="1"/>
    </xf>
    <xf numFmtId="49" fontId="2" fillId="0" borderId="39" xfId="0" applyNumberFormat="1" applyFont="1" applyFill="1" applyBorder="1" applyAlignment="1">
      <alignment horizontal="center" vertical="top" wrapText="1"/>
    </xf>
    <xf numFmtId="0" fontId="27" fillId="0" borderId="7" xfId="0" applyFont="1" applyBorder="1" applyAlignment="1">
      <alignment wrapText="1"/>
    </xf>
    <xf numFmtId="0" fontId="32" fillId="0" borderId="6" xfId="0" applyNumberFormat="1" applyFont="1" applyFill="1" applyBorder="1" applyAlignment="1">
      <alignment horizontal="center" vertical="top"/>
    </xf>
    <xf numFmtId="0" fontId="8" fillId="4" borderId="54" xfId="0" applyFont="1" applyFill="1" applyBorder="1" applyAlignment="1">
      <alignment vertical="top" wrapText="1"/>
    </xf>
    <xf numFmtId="0" fontId="27" fillId="0" borderId="27" xfId="0" applyFont="1" applyBorder="1" applyAlignment="1">
      <alignment horizontal="left"/>
    </xf>
    <xf numFmtId="0" fontId="27" fillId="0" borderId="4" xfId="0" applyFont="1" applyBorder="1" applyAlignment="1">
      <alignment horizontal="left" wrapText="1"/>
    </xf>
    <xf numFmtId="0" fontId="3" fillId="0" borderId="1" xfId="0" applyNumberFormat="1" applyFont="1" applyFill="1" applyBorder="1" applyAlignment="1">
      <alignment horizontal="center" vertical="top"/>
    </xf>
    <xf numFmtId="0" fontId="3" fillId="0" borderId="2" xfId="0" applyNumberFormat="1" applyFont="1" applyFill="1" applyBorder="1" applyAlignment="1">
      <alignment horizontal="center" vertical="top"/>
    </xf>
    <xf numFmtId="49" fontId="3" fillId="0" borderId="48" xfId="0" applyNumberFormat="1" applyFont="1" applyFill="1" applyBorder="1" applyAlignment="1">
      <alignment vertical="top" wrapText="1"/>
    </xf>
    <xf numFmtId="49" fontId="3" fillId="0" borderId="76" xfId="0" applyNumberFormat="1" applyFont="1" applyFill="1" applyBorder="1" applyAlignment="1">
      <alignment vertical="top" wrapText="1"/>
    </xf>
    <xf numFmtId="0" fontId="27" fillId="0" borderId="78" xfId="0" applyFont="1" applyBorder="1" applyAlignment="1">
      <alignment wrapText="1"/>
    </xf>
    <xf numFmtId="49" fontId="6" fillId="5" borderId="78" xfId="0" applyNumberFormat="1" applyFont="1" applyFill="1" applyBorder="1" applyAlignment="1">
      <alignment vertical="top" wrapText="1"/>
    </xf>
    <xf numFmtId="164" fontId="35" fillId="6" borderId="60" xfId="0" applyNumberFormat="1" applyFont="1" applyFill="1" applyBorder="1" applyAlignment="1">
      <alignment horizontal="center" vertical="top"/>
    </xf>
    <xf numFmtId="49" fontId="7" fillId="0" borderId="12" xfId="0" applyNumberFormat="1" applyFont="1" applyBorder="1" applyAlignment="1">
      <alignment horizontal="center" vertical="top"/>
    </xf>
    <xf numFmtId="49" fontId="2" fillId="0" borderId="0" xfId="0" applyNumberFormat="1" applyFont="1" applyBorder="1" applyAlignment="1">
      <alignment horizontal="center" vertical="top"/>
    </xf>
    <xf numFmtId="164" fontId="8" fillId="0" borderId="47" xfId="0" applyNumberFormat="1" applyFont="1" applyFill="1" applyBorder="1" applyAlignment="1">
      <alignment horizontal="center" vertical="center"/>
    </xf>
    <xf numFmtId="0" fontId="2" fillId="0" borderId="76" xfId="0" applyFont="1" applyFill="1" applyBorder="1" applyAlignment="1">
      <alignment horizontal="center" vertical="top" wrapText="1"/>
    </xf>
    <xf numFmtId="164" fontId="22" fillId="0" borderId="58" xfId="0" applyNumberFormat="1" applyFont="1" applyFill="1" applyBorder="1" applyAlignment="1">
      <alignment horizontal="center" vertical="center"/>
    </xf>
    <xf numFmtId="164" fontId="7" fillId="0" borderId="38" xfId="0" applyNumberFormat="1" applyFont="1" applyFill="1" applyBorder="1" applyAlignment="1">
      <alignment horizontal="center" vertical="center"/>
    </xf>
    <xf numFmtId="164" fontId="22" fillId="0" borderId="39" xfId="0" applyNumberFormat="1" applyFont="1" applyFill="1" applyBorder="1" applyAlignment="1">
      <alignment horizontal="center" vertical="center"/>
    </xf>
    <xf numFmtId="164" fontId="22" fillId="0" borderId="17" xfId="0" applyNumberFormat="1" applyFont="1" applyFill="1" applyBorder="1" applyAlignment="1">
      <alignment horizontal="center" vertical="center"/>
    </xf>
    <xf numFmtId="0" fontId="6" fillId="0" borderId="73" xfId="0" applyFont="1" applyFill="1" applyBorder="1" applyAlignment="1">
      <alignment horizontal="left" vertical="top" wrapText="1"/>
    </xf>
    <xf numFmtId="49" fontId="7" fillId="0" borderId="13" xfId="0" applyNumberFormat="1" applyFont="1" applyBorder="1" applyAlignment="1">
      <alignment horizontal="center" vertical="top"/>
    </xf>
    <xf numFmtId="0" fontId="8" fillId="0" borderId="55" xfId="0" applyFont="1" applyBorder="1" applyAlignment="1">
      <alignment horizontal="center" vertical="top"/>
    </xf>
    <xf numFmtId="164" fontId="8" fillId="0" borderId="62" xfId="0" applyNumberFormat="1" applyFont="1" applyBorder="1" applyAlignment="1">
      <alignment horizontal="center" vertical="center"/>
    </xf>
    <xf numFmtId="164" fontId="8" fillId="0" borderId="36" xfId="0" applyNumberFormat="1" applyFont="1" applyBorder="1" applyAlignment="1">
      <alignment horizontal="center" vertical="center"/>
    </xf>
    <xf numFmtId="164" fontId="8" fillId="0" borderId="12" xfId="0" applyNumberFormat="1" applyFont="1" applyBorder="1" applyAlignment="1">
      <alignment horizontal="center" vertical="center"/>
    </xf>
    <xf numFmtId="164" fontId="8" fillId="5" borderId="55" xfId="0" applyNumberFormat="1" applyFont="1" applyFill="1" applyBorder="1" applyAlignment="1">
      <alignment horizontal="center" vertical="center" wrapText="1"/>
    </xf>
    <xf numFmtId="164" fontId="8" fillId="5" borderId="77" xfId="0" applyNumberFormat="1" applyFont="1" applyFill="1" applyBorder="1" applyAlignment="1">
      <alignment horizontal="center" vertical="center" wrapText="1"/>
    </xf>
    <xf numFmtId="164" fontId="8" fillId="0" borderId="58" xfId="0" applyNumberFormat="1" applyFont="1" applyFill="1" applyBorder="1" applyAlignment="1">
      <alignment horizontal="center" vertical="center"/>
    </xf>
    <xf numFmtId="164" fontId="8" fillId="0" borderId="17" xfId="0" applyNumberFormat="1" applyFont="1" applyFill="1" applyBorder="1" applyAlignment="1">
      <alignment horizontal="center" vertical="center"/>
    </xf>
    <xf numFmtId="164" fontId="8" fillId="0" borderId="18" xfId="0" applyNumberFormat="1" applyFont="1" applyFill="1" applyBorder="1" applyAlignment="1">
      <alignment horizontal="center" vertical="center"/>
    </xf>
    <xf numFmtId="0" fontId="10" fillId="0" borderId="17" xfId="0" applyFont="1" applyFill="1" applyBorder="1" applyAlignment="1">
      <alignment horizontal="center" vertical="top"/>
    </xf>
    <xf numFmtId="164" fontId="7" fillId="0" borderId="58" xfId="0" applyNumberFormat="1" applyFont="1" applyFill="1" applyBorder="1" applyAlignment="1">
      <alignment horizontal="center" vertical="center"/>
    </xf>
    <xf numFmtId="164" fontId="7" fillId="0" borderId="43" xfId="0" applyNumberFormat="1" applyFont="1" applyFill="1" applyBorder="1" applyAlignment="1">
      <alignment horizontal="center" vertical="center"/>
    </xf>
    <xf numFmtId="164" fontId="7" fillId="0" borderId="18" xfId="0" applyNumberFormat="1" applyFont="1" applyFill="1" applyBorder="1" applyAlignment="1">
      <alignment horizontal="center" vertical="center"/>
    </xf>
    <xf numFmtId="0" fontId="27" fillId="0" borderId="42" xfId="0" applyFont="1" applyFill="1" applyBorder="1" applyAlignment="1">
      <alignment horizontal="left" vertical="top" wrapText="1"/>
    </xf>
    <xf numFmtId="164" fontId="7" fillId="4" borderId="41" xfId="0" applyNumberFormat="1" applyFont="1" applyFill="1" applyBorder="1" applyAlignment="1">
      <alignment horizontal="center" vertical="center"/>
    </xf>
    <xf numFmtId="164" fontId="7" fillId="4" borderId="56" xfId="0" applyNumberFormat="1" applyFont="1" applyFill="1" applyBorder="1" applyAlignment="1">
      <alignment horizontal="center" vertical="center"/>
    </xf>
    <xf numFmtId="164" fontId="7" fillId="4" borderId="53" xfId="0" applyNumberFormat="1" applyFont="1" applyFill="1" applyBorder="1" applyAlignment="1">
      <alignment horizontal="center" vertical="center"/>
    </xf>
    <xf numFmtId="164" fontId="8" fillId="5" borderId="12" xfId="0" applyNumberFormat="1" applyFont="1" applyFill="1" applyBorder="1" applyAlignment="1">
      <alignment horizontal="center" vertical="center" wrapText="1"/>
    </xf>
    <xf numFmtId="0" fontId="22" fillId="0" borderId="51" xfId="0" applyFont="1" applyFill="1" applyBorder="1" applyAlignment="1">
      <alignment horizontal="left" vertical="top" wrapText="1"/>
    </xf>
    <xf numFmtId="0" fontId="6" fillId="0" borderId="45" xfId="0" applyFont="1" applyFill="1" applyBorder="1" applyAlignment="1">
      <alignment horizontal="left" vertical="top" wrapText="1"/>
    </xf>
    <xf numFmtId="0" fontId="2" fillId="5" borderId="25" xfId="0" applyFont="1" applyFill="1" applyBorder="1" applyAlignment="1">
      <alignment horizontal="center" vertical="top" wrapText="1"/>
    </xf>
    <xf numFmtId="0" fontId="2" fillId="0" borderId="51" xfId="0" applyFont="1" applyFill="1" applyBorder="1" applyAlignment="1">
      <alignment horizontal="center" vertical="top" wrapText="1"/>
    </xf>
    <xf numFmtId="0" fontId="6" fillId="0" borderId="11" xfId="0" applyFont="1" applyBorder="1" applyAlignment="1">
      <alignment wrapText="1"/>
    </xf>
    <xf numFmtId="0" fontId="6" fillId="0" borderId="33" xfId="0" applyFont="1" applyFill="1" applyBorder="1" applyAlignment="1">
      <alignment horizontal="left" vertical="top" wrapText="1"/>
    </xf>
    <xf numFmtId="0" fontId="8" fillId="0" borderId="24" xfId="0" applyFont="1" applyBorder="1" applyAlignment="1">
      <alignment horizontal="center" vertical="top"/>
    </xf>
    <xf numFmtId="164" fontId="8" fillId="0" borderId="79" xfId="0" applyNumberFormat="1" applyFont="1" applyBorder="1" applyAlignment="1">
      <alignment horizontal="center" vertical="center"/>
    </xf>
    <xf numFmtId="164" fontId="8" fillId="0" borderId="32" xfId="0" applyNumberFormat="1" applyFont="1" applyBorder="1" applyAlignment="1">
      <alignment horizontal="center" vertical="center"/>
    </xf>
    <xf numFmtId="164" fontId="8" fillId="5" borderId="65" xfId="0" applyNumberFormat="1" applyFont="1" applyFill="1" applyBorder="1" applyAlignment="1">
      <alignment horizontal="center" vertical="center" wrapText="1"/>
    </xf>
    <xf numFmtId="164" fontId="8" fillId="5" borderId="24" xfId="0" applyNumberFormat="1" applyFont="1" applyFill="1" applyBorder="1" applyAlignment="1">
      <alignment horizontal="center" vertical="center" wrapText="1"/>
    </xf>
    <xf numFmtId="164" fontId="39" fillId="6" borderId="53" xfId="0" applyNumberFormat="1" applyFont="1" applyFill="1" applyBorder="1" applyAlignment="1">
      <alignment horizontal="center" vertical="center"/>
    </xf>
    <xf numFmtId="0" fontId="2" fillId="0" borderId="0" xfId="1" applyFont="1" applyAlignment="1">
      <alignment vertical="top"/>
    </xf>
    <xf numFmtId="0" fontId="2" fillId="0" borderId="0" xfId="1" applyNumberFormat="1" applyFont="1" applyAlignment="1">
      <alignment vertical="top"/>
    </xf>
    <xf numFmtId="0" fontId="2" fillId="0" borderId="0" xfId="1" applyFont="1" applyAlignment="1">
      <alignment horizontal="center" vertical="top"/>
    </xf>
    <xf numFmtId="0" fontId="13" fillId="0" borderId="0" xfId="1" applyFont="1" applyAlignment="1">
      <alignment horizontal="left" vertical="top" wrapText="1"/>
    </xf>
    <xf numFmtId="0" fontId="11" fillId="0" borderId="0" xfId="1" applyAlignment="1">
      <alignment vertical="top"/>
    </xf>
    <xf numFmtId="0" fontId="2" fillId="0" borderId="0" xfId="1" applyFont="1" applyBorder="1" applyAlignment="1">
      <alignment vertical="top"/>
    </xf>
    <xf numFmtId="0" fontId="43" fillId="0" borderId="0" xfId="1" applyFont="1" applyAlignment="1">
      <alignment vertical="top"/>
    </xf>
    <xf numFmtId="0" fontId="43" fillId="0" borderId="0" xfId="1" applyNumberFormat="1" applyFont="1" applyAlignment="1">
      <alignment vertical="top"/>
    </xf>
    <xf numFmtId="0" fontId="31" fillId="0" borderId="0" xfId="1" applyFont="1" applyAlignment="1">
      <alignment horizontal="center" vertical="top"/>
    </xf>
    <xf numFmtId="0" fontId="6" fillId="0" borderId="0" xfId="1" applyFont="1" applyFill="1" applyAlignment="1">
      <alignment horizontal="center" vertical="top"/>
    </xf>
    <xf numFmtId="0" fontId="11" fillId="0" borderId="0" xfId="1" applyAlignment="1">
      <alignment horizontal="center" vertical="top"/>
    </xf>
    <xf numFmtId="0" fontId="2" fillId="0" borderId="1" xfId="1" applyFont="1" applyBorder="1" applyAlignment="1">
      <alignment horizontal="center" vertical="center" textRotation="90" wrapText="1"/>
    </xf>
    <xf numFmtId="0" fontId="2" fillId="0" borderId="1" xfId="1" applyFont="1" applyFill="1" applyBorder="1" applyAlignment="1">
      <alignment horizontal="center" vertical="center" textRotation="90" wrapText="1"/>
    </xf>
    <xf numFmtId="0" fontId="2" fillId="0" borderId="1" xfId="1" applyFont="1" applyBorder="1" applyAlignment="1">
      <alignment horizontal="center" vertical="center" textRotation="90"/>
    </xf>
    <xf numFmtId="0" fontId="2" fillId="0" borderId="2" xfId="1" applyFont="1" applyBorder="1" applyAlignment="1">
      <alignment horizontal="center" vertical="center" textRotation="90"/>
    </xf>
    <xf numFmtId="49" fontId="7" fillId="3" borderId="30" xfId="1" applyNumberFormat="1" applyFont="1" applyFill="1" applyBorder="1" applyAlignment="1">
      <alignment horizontal="center" vertical="top" wrapText="1"/>
    </xf>
    <xf numFmtId="49" fontId="7" fillId="3" borderId="30" xfId="1" applyNumberFormat="1" applyFont="1" applyFill="1" applyBorder="1" applyAlignment="1">
      <alignment horizontal="center" vertical="top"/>
    </xf>
    <xf numFmtId="49" fontId="7" fillId="4" borderId="41" xfId="1" applyNumberFormat="1" applyFont="1" applyFill="1" applyBorder="1" applyAlignment="1">
      <alignment horizontal="center" vertical="top"/>
    </xf>
    <xf numFmtId="0" fontId="8" fillId="0" borderId="5" xfId="1" applyFont="1" applyFill="1" applyBorder="1" applyAlignment="1">
      <alignment horizontal="center" vertical="top"/>
    </xf>
    <xf numFmtId="164" fontId="8" fillId="0" borderId="7" xfId="1" applyNumberFormat="1" applyFont="1" applyFill="1" applyBorder="1" applyAlignment="1">
      <alignment horizontal="center" vertical="top"/>
    </xf>
    <xf numFmtId="164" fontId="8" fillId="0" borderId="6" xfId="1" applyNumberFormat="1" applyFont="1" applyFill="1" applyBorder="1" applyAlignment="1">
      <alignment horizontal="center" vertical="top"/>
    </xf>
    <xf numFmtId="164" fontId="8" fillId="0" borderId="45" xfId="1" applyNumberFormat="1" applyFont="1" applyFill="1" applyBorder="1" applyAlignment="1">
      <alignment horizontal="center" vertical="top"/>
    </xf>
    <xf numFmtId="164" fontId="8" fillId="0" borderId="46" xfId="1" applyNumberFormat="1" applyFont="1" applyFill="1" applyBorder="1" applyAlignment="1">
      <alignment horizontal="center" vertical="top"/>
    </xf>
    <xf numFmtId="164" fontId="8" fillId="5" borderId="5" xfId="1" applyNumberFormat="1" applyFont="1" applyFill="1" applyBorder="1" applyAlignment="1">
      <alignment horizontal="center" vertical="top"/>
    </xf>
    <xf numFmtId="164" fontId="8" fillId="0" borderId="57" xfId="1" applyNumberFormat="1" applyFont="1" applyFill="1" applyBorder="1" applyAlignment="1">
      <alignment horizontal="center" vertical="top"/>
    </xf>
    <xf numFmtId="0" fontId="8" fillId="5" borderId="7" xfId="1" applyFont="1" applyFill="1" applyBorder="1" applyAlignment="1">
      <alignment vertical="top" wrapText="1"/>
    </xf>
    <xf numFmtId="0" fontId="2" fillId="5" borderId="6" xfId="1" applyFont="1" applyFill="1" applyBorder="1" applyAlignment="1">
      <alignment horizontal="center" vertical="top"/>
    </xf>
    <xf numFmtId="0" fontId="2" fillId="5" borderId="8" xfId="1" applyFont="1" applyFill="1" applyBorder="1" applyAlignment="1">
      <alignment horizontal="center" vertical="top"/>
    </xf>
    <xf numFmtId="0" fontId="8" fillId="0" borderId="17" xfId="1" applyFont="1" applyFill="1" applyBorder="1" applyAlignment="1">
      <alignment horizontal="center" vertical="top"/>
    </xf>
    <xf numFmtId="164" fontId="8" fillId="0" borderId="58" xfId="1" applyNumberFormat="1" applyFont="1" applyFill="1" applyBorder="1" applyAlignment="1">
      <alignment horizontal="center" vertical="top"/>
    </xf>
    <xf numFmtId="164" fontId="8" fillId="0" borderId="38" xfId="1" applyNumberFormat="1" applyFont="1" applyFill="1" applyBorder="1" applyAlignment="1">
      <alignment horizontal="center" vertical="top"/>
    </xf>
    <xf numFmtId="164" fontId="8" fillId="0" borderId="65" xfId="1" applyNumberFormat="1" applyFont="1" applyFill="1" applyBorder="1" applyAlignment="1">
      <alignment horizontal="center" vertical="top"/>
    </xf>
    <xf numFmtId="164" fontId="8" fillId="5" borderId="17" xfId="1" applyNumberFormat="1" applyFont="1" applyFill="1" applyBorder="1" applyAlignment="1">
      <alignment horizontal="center" vertical="top"/>
    </xf>
    <xf numFmtId="164" fontId="8" fillId="0" borderId="0" xfId="1" applyNumberFormat="1" applyFont="1" applyFill="1" applyBorder="1" applyAlignment="1">
      <alignment horizontal="center" vertical="top"/>
    </xf>
    <xf numFmtId="0" fontId="8" fillId="0" borderId="42" xfId="1" applyFont="1" applyFill="1" applyBorder="1" applyAlignment="1" applyProtection="1">
      <alignment vertical="top" wrapText="1"/>
      <protection locked="0"/>
    </xf>
    <xf numFmtId="0" fontId="2" fillId="5" borderId="48" xfId="1" applyFont="1" applyFill="1" applyBorder="1" applyAlignment="1">
      <alignment horizontal="center" vertical="top"/>
    </xf>
    <xf numFmtId="0" fontId="2" fillId="5" borderId="76" xfId="1" applyFont="1" applyFill="1" applyBorder="1" applyAlignment="1">
      <alignment horizontal="center" vertical="top"/>
    </xf>
    <xf numFmtId="0" fontId="10" fillId="2" borderId="3" xfId="1" applyFont="1" applyFill="1" applyBorder="1" applyAlignment="1">
      <alignment horizontal="center" vertical="top"/>
    </xf>
    <xf numFmtId="164" fontId="7" fillId="2" borderId="1" xfId="1" applyNumberFormat="1" applyFont="1" applyFill="1" applyBorder="1" applyAlignment="1">
      <alignment horizontal="center" vertical="top"/>
    </xf>
    <xf numFmtId="164" fontId="7" fillId="2" borderId="66" xfId="1" applyNumberFormat="1" applyFont="1" applyFill="1" applyBorder="1" applyAlignment="1">
      <alignment horizontal="center" vertical="top"/>
    </xf>
    <xf numFmtId="164" fontId="7" fillId="2" borderId="3" xfId="1" applyNumberFormat="1" applyFont="1" applyFill="1" applyBorder="1" applyAlignment="1">
      <alignment horizontal="center" vertical="top"/>
    </xf>
    <xf numFmtId="164" fontId="7" fillId="2" borderId="60" xfId="1" applyNumberFormat="1" applyFont="1" applyFill="1" applyBorder="1" applyAlignment="1">
      <alignment horizontal="center" vertical="top"/>
    </xf>
    <xf numFmtId="0" fontId="8" fillId="0" borderId="4" xfId="1" applyFont="1" applyFill="1" applyBorder="1" applyAlignment="1" applyProtection="1">
      <alignment vertical="top" wrapText="1"/>
      <protection locked="0"/>
    </xf>
    <xf numFmtId="0" fontId="2" fillId="0" borderId="29" xfId="1" applyFont="1" applyFill="1" applyBorder="1" applyAlignment="1">
      <alignment horizontal="center" vertical="top" wrapText="1"/>
    </xf>
    <xf numFmtId="0" fontId="2" fillId="0" borderId="28" xfId="1" applyFont="1" applyFill="1" applyBorder="1" applyAlignment="1">
      <alignment horizontal="center" vertical="top" wrapText="1"/>
    </xf>
    <xf numFmtId="0" fontId="8" fillId="0" borderId="7" xfId="1" applyFont="1" applyFill="1" applyBorder="1" applyAlignment="1" applyProtection="1">
      <alignment vertical="top" wrapText="1"/>
      <protection locked="0"/>
    </xf>
    <xf numFmtId="164" fontId="7" fillId="2" borderId="19" xfId="1" applyNumberFormat="1" applyFont="1" applyFill="1" applyBorder="1" applyAlignment="1">
      <alignment horizontal="center" vertical="top"/>
    </xf>
    <xf numFmtId="0" fontId="8" fillId="0" borderId="71" xfId="1" applyFont="1" applyFill="1" applyBorder="1" applyAlignment="1" applyProtection="1">
      <alignment vertical="top" wrapText="1"/>
      <protection locked="0"/>
    </xf>
    <xf numFmtId="0" fontId="2" fillId="0" borderId="0" xfId="1" applyFont="1" applyFill="1" applyBorder="1" applyAlignment="1">
      <alignment vertical="top"/>
    </xf>
    <xf numFmtId="0" fontId="2" fillId="0" borderId="0" xfId="1" applyFont="1" applyBorder="1" applyAlignment="1">
      <alignment horizontal="left" vertical="top"/>
    </xf>
    <xf numFmtId="49" fontId="7" fillId="4" borderId="56" xfId="1" applyNumberFormat="1" applyFont="1" applyFill="1" applyBorder="1" applyAlignment="1">
      <alignment horizontal="center" vertical="top"/>
    </xf>
    <xf numFmtId="164" fontId="7" fillId="4" borderId="30" xfId="1" applyNumberFormat="1" applyFont="1" applyFill="1" applyBorder="1" applyAlignment="1">
      <alignment horizontal="center" vertical="top"/>
    </xf>
    <xf numFmtId="0" fontId="8" fillId="4" borderId="40" xfId="1" applyFont="1" applyFill="1" applyBorder="1" applyAlignment="1">
      <alignment vertical="top" wrapText="1"/>
    </xf>
    <xf numFmtId="0" fontId="2" fillId="4" borderId="40" xfId="1" applyFont="1" applyFill="1" applyBorder="1" applyAlignment="1">
      <alignment horizontal="center" vertical="top" wrapText="1"/>
    </xf>
    <xf numFmtId="0" fontId="2" fillId="4" borderId="16" xfId="1" applyFont="1" applyFill="1" applyBorder="1" applyAlignment="1">
      <alignment horizontal="center" vertical="top" wrapText="1"/>
    </xf>
    <xf numFmtId="164" fontId="8" fillId="0" borderId="5" xfId="1" applyNumberFormat="1" applyFont="1" applyFill="1" applyBorder="1" applyAlignment="1">
      <alignment horizontal="center" vertical="top"/>
    </xf>
    <xf numFmtId="49" fontId="2" fillId="0" borderId="6" xfId="1" applyNumberFormat="1" applyFont="1" applyFill="1" applyBorder="1" applyAlignment="1">
      <alignment horizontal="center" vertical="top"/>
    </xf>
    <xf numFmtId="49" fontId="2" fillId="0" borderId="8" xfId="1" applyNumberFormat="1" applyFont="1" applyFill="1" applyBorder="1" applyAlignment="1">
      <alignment horizontal="center" vertical="top"/>
    </xf>
    <xf numFmtId="0" fontId="33" fillId="0" borderId="0" xfId="1" applyFont="1" applyBorder="1" applyAlignment="1">
      <alignment vertical="top"/>
    </xf>
    <xf numFmtId="164" fontId="8" fillId="0" borderId="43" xfId="1" applyNumberFormat="1" applyFont="1" applyFill="1" applyBorder="1" applyAlignment="1">
      <alignment horizontal="center" vertical="top"/>
    </xf>
    <xf numFmtId="164" fontId="8" fillId="0" borderId="17" xfId="1" applyNumberFormat="1" applyFont="1" applyFill="1" applyBorder="1" applyAlignment="1">
      <alignment horizontal="center" vertical="top"/>
    </xf>
    <xf numFmtId="49" fontId="2" fillId="0" borderId="38" xfId="1" applyNumberFormat="1" applyFont="1" applyFill="1" applyBorder="1" applyAlignment="1">
      <alignment horizontal="center" vertical="top"/>
    </xf>
    <xf numFmtId="49" fontId="2" fillId="0" borderId="39" xfId="1" applyNumberFormat="1" applyFont="1" applyFill="1" applyBorder="1" applyAlignment="1">
      <alignment horizontal="center" vertical="top"/>
    </xf>
    <xf numFmtId="49" fontId="6" fillId="0" borderId="51" xfId="1" applyNumberFormat="1" applyFont="1" applyFill="1" applyBorder="1" applyAlignment="1">
      <alignment vertical="top"/>
    </xf>
    <xf numFmtId="49" fontId="2" fillId="0" borderId="25" xfId="1" applyNumberFormat="1" applyFont="1" applyFill="1" applyBorder="1" applyAlignment="1">
      <alignment horizontal="center" vertical="top"/>
    </xf>
    <xf numFmtId="49" fontId="2" fillId="0" borderId="26" xfId="1" applyNumberFormat="1" applyFont="1" applyFill="1" applyBorder="1" applyAlignment="1">
      <alignment horizontal="center" vertical="top"/>
    </xf>
    <xf numFmtId="49" fontId="7" fillId="3" borderId="11" xfId="1" applyNumberFormat="1" applyFont="1" applyFill="1" applyBorder="1" applyAlignment="1">
      <alignment horizontal="center" vertical="top"/>
    </xf>
    <xf numFmtId="49" fontId="6" fillId="0" borderId="78" xfId="1" applyNumberFormat="1" applyFont="1" applyFill="1" applyBorder="1" applyAlignment="1">
      <alignment vertical="top"/>
    </xf>
    <xf numFmtId="49" fontId="2" fillId="0" borderId="29" xfId="1" applyNumberFormat="1" applyFont="1" applyFill="1" applyBorder="1" applyAlignment="1">
      <alignment horizontal="center" vertical="top"/>
    </xf>
    <xf numFmtId="49" fontId="2" fillId="0" borderId="28" xfId="1" applyNumberFormat="1" applyFont="1" applyFill="1" applyBorder="1" applyAlignment="1">
      <alignment horizontal="center" vertical="top"/>
    </xf>
    <xf numFmtId="49" fontId="7" fillId="3" borderId="14" xfId="1" applyNumberFormat="1" applyFont="1" applyFill="1" applyBorder="1" applyAlignment="1">
      <alignment horizontal="center" vertical="top"/>
    </xf>
    <xf numFmtId="49" fontId="7" fillId="4" borderId="25" xfId="1" applyNumberFormat="1" applyFont="1" applyFill="1" applyBorder="1" applyAlignment="1">
      <alignment horizontal="center" vertical="top"/>
    </xf>
    <xf numFmtId="0" fontId="10" fillId="2" borderId="20" xfId="1" applyFont="1" applyFill="1" applyBorder="1" applyAlignment="1">
      <alignment horizontal="center" vertical="top"/>
    </xf>
    <xf numFmtId="164" fontId="7" fillId="2" borderId="25" xfId="1" applyNumberFormat="1" applyFont="1" applyFill="1" applyBorder="1" applyAlignment="1">
      <alignment horizontal="center" vertical="top"/>
    </xf>
    <xf numFmtId="164" fontId="7" fillId="2" borderId="13" xfId="1" applyNumberFormat="1" applyFont="1" applyFill="1" applyBorder="1" applyAlignment="1">
      <alignment horizontal="center" vertical="top"/>
    </xf>
    <xf numFmtId="49" fontId="2" fillId="0" borderId="51" xfId="1" applyNumberFormat="1" applyFont="1" applyFill="1" applyBorder="1" applyAlignment="1">
      <alignment horizontal="center" vertical="top"/>
    </xf>
    <xf numFmtId="0" fontId="8" fillId="0" borderId="57" xfId="1" applyFont="1" applyFill="1" applyBorder="1" applyAlignment="1">
      <alignment horizontal="center" vertical="top"/>
    </xf>
    <xf numFmtId="164" fontId="41" fillId="0" borderId="6" xfId="1" applyNumberFormat="1" applyFont="1" applyFill="1" applyBorder="1" applyAlignment="1">
      <alignment horizontal="center" vertical="top"/>
    </xf>
    <xf numFmtId="164" fontId="7" fillId="0" borderId="45" xfId="1" applyNumberFormat="1" applyFont="1" applyFill="1" applyBorder="1" applyAlignment="1">
      <alignment horizontal="center" vertical="top"/>
    </xf>
    <xf numFmtId="49" fontId="2" fillId="0" borderId="36" xfId="1" applyNumberFormat="1" applyFont="1" applyFill="1" applyBorder="1" applyAlignment="1">
      <alignment horizontal="center" vertical="top"/>
    </xf>
    <xf numFmtId="49" fontId="2" fillId="0" borderId="37" xfId="1" applyNumberFormat="1" applyFont="1" applyFill="1" applyBorder="1" applyAlignment="1">
      <alignment horizontal="center" vertical="top"/>
    </xf>
    <xf numFmtId="0" fontId="10" fillId="2" borderId="59" xfId="1" applyFont="1" applyFill="1" applyBorder="1" applyAlignment="1">
      <alignment horizontal="center" vertical="top"/>
    </xf>
    <xf numFmtId="49" fontId="32" fillId="0" borderId="25" xfId="1" applyNumberFormat="1" applyFont="1" applyFill="1" applyBorder="1" applyAlignment="1">
      <alignment horizontal="center" vertical="top"/>
    </xf>
    <xf numFmtId="49" fontId="32" fillId="0" borderId="26" xfId="1" applyNumberFormat="1" applyFont="1" applyFill="1" applyBorder="1" applyAlignment="1">
      <alignment horizontal="center" vertical="top"/>
    </xf>
    <xf numFmtId="49" fontId="7" fillId="3" borderId="54" xfId="1" applyNumberFormat="1" applyFont="1" applyFill="1" applyBorder="1" applyAlignment="1">
      <alignment horizontal="center" vertical="top"/>
    </xf>
    <xf numFmtId="1" fontId="2" fillId="0" borderId="36" xfId="1" applyNumberFormat="1" applyFont="1" applyFill="1" applyBorder="1" applyAlignment="1">
      <alignment horizontal="center" vertical="top"/>
    </xf>
    <xf numFmtId="0" fontId="8" fillId="0" borderId="18" xfId="1" applyFont="1" applyFill="1" applyBorder="1" applyAlignment="1">
      <alignment horizontal="center" vertical="top"/>
    </xf>
    <xf numFmtId="1" fontId="2" fillId="0" borderId="38" xfId="1" applyNumberFormat="1" applyFont="1" applyFill="1" applyBorder="1" applyAlignment="1">
      <alignment horizontal="center" vertical="top"/>
    </xf>
    <xf numFmtId="9" fontId="2" fillId="0" borderId="25" xfId="1" applyNumberFormat="1" applyFont="1" applyFill="1" applyBorder="1" applyAlignment="1">
      <alignment horizontal="center" vertical="top"/>
    </xf>
    <xf numFmtId="9" fontId="2" fillId="0" borderId="26" xfId="1" applyNumberFormat="1" applyFont="1" applyFill="1" applyBorder="1" applyAlignment="1">
      <alignment horizontal="center" vertical="top"/>
    </xf>
    <xf numFmtId="164" fontId="7" fillId="4" borderId="54" xfId="1" applyNumberFormat="1" applyFont="1" applyFill="1" applyBorder="1" applyAlignment="1">
      <alignment horizontal="center" vertical="top"/>
    </xf>
    <xf numFmtId="164" fontId="7" fillId="4" borderId="15" xfId="1" applyNumberFormat="1" applyFont="1" applyFill="1" applyBorder="1" applyAlignment="1">
      <alignment horizontal="center" vertical="top"/>
    </xf>
    <xf numFmtId="164" fontId="7" fillId="4" borderId="53" xfId="1" applyNumberFormat="1" applyFont="1" applyFill="1" applyBorder="1" applyAlignment="1">
      <alignment horizontal="center" vertical="top"/>
    </xf>
    <xf numFmtId="164" fontId="8" fillId="0" borderId="42" xfId="1" applyNumberFormat="1" applyFont="1" applyFill="1" applyBorder="1" applyAlignment="1">
      <alignment horizontal="center" vertical="top"/>
    </xf>
    <xf numFmtId="164" fontId="7" fillId="0" borderId="58" xfId="1" applyNumberFormat="1" applyFont="1" applyFill="1" applyBorder="1" applyAlignment="1">
      <alignment horizontal="center" vertical="top"/>
    </xf>
    <xf numFmtId="164" fontId="7" fillId="2" borderId="4" xfId="1" applyNumberFormat="1" applyFont="1" applyFill="1" applyBorder="1" applyAlignment="1">
      <alignment horizontal="center" vertical="top"/>
    </xf>
    <xf numFmtId="164" fontId="7" fillId="2" borderId="23" xfId="1" applyNumberFormat="1" applyFont="1" applyFill="1" applyBorder="1" applyAlignment="1">
      <alignment horizontal="center" vertical="top"/>
    </xf>
    <xf numFmtId="164" fontId="7" fillId="3" borderId="30" xfId="1" applyNumberFormat="1" applyFont="1" applyFill="1" applyBorder="1" applyAlignment="1">
      <alignment horizontal="center" vertical="top"/>
    </xf>
    <xf numFmtId="0" fontId="2" fillId="3" borderId="40" xfId="1" applyFont="1" applyFill="1" applyBorder="1" applyAlignment="1">
      <alignment vertical="top"/>
    </xf>
    <xf numFmtId="0" fontId="2" fillId="3" borderId="16" xfId="1" applyFont="1" applyFill="1" applyBorder="1" applyAlignment="1">
      <alignment vertical="top"/>
    </xf>
    <xf numFmtId="0" fontId="8" fillId="0" borderId="55" xfId="1" applyFont="1" applyFill="1" applyBorder="1" applyAlignment="1">
      <alignment vertical="top" wrapText="1"/>
    </xf>
    <xf numFmtId="164" fontId="8" fillId="0" borderId="9" xfId="1" applyNumberFormat="1" applyFont="1" applyFill="1" applyBorder="1" applyAlignment="1">
      <alignment horizontal="center" vertical="top"/>
    </xf>
    <xf numFmtId="0" fontId="8" fillId="0" borderId="11" xfId="1" applyFont="1" applyFill="1" applyBorder="1" applyAlignment="1">
      <alignment vertical="top" wrapText="1"/>
    </xf>
    <xf numFmtId="0" fontId="2" fillId="0" borderId="36" xfId="1" applyFont="1" applyFill="1" applyBorder="1" applyAlignment="1">
      <alignment horizontal="center" vertical="top"/>
    </xf>
    <xf numFmtId="0" fontId="2" fillId="0" borderId="37" xfId="1" applyFont="1" applyFill="1" applyBorder="1" applyAlignment="1">
      <alignment horizontal="center" vertical="top"/>
    </xf>
    <xf numFmtId="0" fontId="10" fillId="2" borderId="19" xfId="1" applyFont="1" applyFill="1" applyBorder="1" applyAlignment="1">
      <alignment horizontal="center" vertical="top"/>
    </xf>
    <xf numFmtId="164" fontId="7" fillId="2" borderId="51" xfId="1" applyNumberFormat="1" applyFont="1" applyFill="1" applyBorder="1" applyAlignment="1">
      <alignment horizontal="center" vertical="top"/>
    </xf>
    <xf numFmtId="0" fontId="2" fillId="0" borderId="25" xfId="1" applyNumberFormat="1" applyFont="1" applyFill="1" applyBorder="1" applyAlignment="1">
      <alignment horizontal="center" vertical="top"/>
    </xf>
    <xf numFmtId="0" fontId="2" fillId="0" borderId="26" xfId="1" applyNumberFormat="1" applyFont="1" applyFill="1" applyBorder="1" applyAlignment="1">
      <alignment horizontal="center" vertical="top"/>
    </xf>
    <xf numFmtId="49" fontId="7" fillId="4" borderId="12" xfId="1" applyNumberFormat="1" applyFont="1" applyFill="1" applyBorder="1" applyAlignment="1">
      <alignment horizontal="center" vertical="top"/>
    </xf>
    <xf numFmtId="49" fontId="8" fillId="3" borderId="14" xfId="1" applyNumberFormat="1" applyFont="1" applyFill="1" applyBorder="1" applyAlignment="1">
      <alignment horizontal="center" vertical="top"/>
    </xf>
    <xf numFmtId="49" fontId="7" fillId="4" borderId="13" xfId="1" applyNumberFormat="1" applyFont="1" applyFill="1" applyBorder="1" applyAlignment="1">
      <alignment horizontal="center" vertical="top"/>
    </xf>
    <xf numFmtId="0" fontId="11" fillId="0" borderId="14" xfId="1" applyFont="1" applyBorder="1" applyAlignment="1">
      <alignment horizontal="left" vertical="top" wrapText="1"/>
    </xf>
    <xf numFmtId="0" fontId="2" fillId="0" borderId="35" xfId="1" applyNumberFormat="1" applyFont="1" applyFill="1" applyBorder="1" applyAlignment="1">
      <alignment horizontal="center" vertical="top"/>
    </xf>
    <xf numFmtId="164" fontId="7" fillId="4" borderId="51" xfId="1" applyNumberFormat="1" applyFont="1" applyFill="1" applyBorder="1" applyAlignment="1">
      <alignment horizontal="center" vertical="top"/>
    </xf>
    <xf numFmtId="0" fontId="2" fillId="4" borderId="44" xfId="1" applyFont="1" applyFill="1" applyBorder="1" applyAlignment="1">
      <alignment horizontal="center" vertical="top" wrapText="1"/>
    </xf>
    <xf numFmtId="0" fontId="2" fillId="4" borderId="35" xfId="1" applyFont="1" applyFill="1" applyBorder="1" applyAlignment="1">
      <alignment horizontal="center" vertical="top" wrapText="1"/>
    </xf>
    <xf numFmtId="0" fontId="2" fillId="4" borderId="20" xfId="1" applyFont="1" applyFill="1" applyBorder="1" applyAlignment="1">
      <alignment horizontal="center" vertical="top" wrapText="1"/>
    </xf>
    <xf numFmtId="0" fontId="8" fillId="0" borderId="14" xfId="1" applyFont="1" applyFill="1" applyBorder="1" applyAlignment="1">
      <alignment horizontal="left" vertical="top" wrapText="1"/>
    </xf>
    <xf numFmtId="164" fontId="8" fillId="0" borderId="8" xfId="1" applyNumberFormat="1" applyFont="1" applyFill="1" applyBorder="1" applyAlignment="1">
      <alignment horizontal="center" vertical="top"/>
    </xf>
    <xf numFmtId="164" fontId="7" fillId="2" borderId="14" xfId="1" applyNumberFormat="1" applyFont="1" applyFill="1" applyBorder="1" applyAlignment="1">
      <alignment horizontal="center" vertical="top"/>
    </xf>
    <xf numFmtId="164" fontId="7" fillId="2" borderId="20" xfId="1" applyNumberFormat="1" applyFont="1" applyFill="1" applyBorder="1" applyAlignment="1">
      <alignment horizontal="center" vertical="top"/>
    </xf>
    <xf numFmtId="164" fontId="7" fillId="2" borderId="35" xfId="1" applyNumberFormat="1" applyFont="1" applyFill="1" applyBorder="1" applyAlignment="1">
      <alignment horizontal="center" vertical="top"/>
    </xf>
    <xf numFmtId="0" fontId="32" fillId="0" borderId="25" xfId="1" applyNumberFormat="1" applyFont="1" applyFill="1" applyBorder="1" applyAlignment="1">
      <alignment horizontal="center" vertical="top"/>
    </xf>
    <xf numFmtId="0" fontId="32" fillId="0" borderId="35" xfId="1" applyNumberFormat="1" applyFont="1" applyFill="1" applyBorder="1" applyAlignment="1">
      <alignment horizontal="center" vertical="top"/>
    </xf>
    <xf numFmtId="0" fontId="32" fillId="0" borderId="26" xfId="1" applyNumberFormat="1" applyFont="1" applyFill="1" applyBorder="1" applyAlignment="1">
      <alignment horizontal="center" vertical="top"/>
    </xf>
    <xf numFmtId="164" fontId="7" fillId="3" borderId="53" xfId="1" applyNumberFormat="1" applyFont="1" applyFill="1" applyBorder="1" applyAlignment="1">
      <alignment horizontal="center" vertical="top"/>
    </xf>
    <xf numFmtId="0" fontId="2" fillId="3" borderId="54" xfId="1" applyFont="1" applyFill="1" applyBorder="1" applyAlignment="1">
      <alignment vertical="top"/>
    </xf>
    <xf numFmtId="0" fontId="27" fillId="0" borderId="14" xfId="1" applyFont="1" applyBorder="1" applyAlignment="1">
      <alignment horizontal="left" vertical="top" wrapText="1"/>
    </xf>
    <xf numFmtId="0" fontId="3" fillId="0" borderId="25" xfId="1" applyNumberFormat="1" applyFont="1" applyFill="1" applyBorder="1" applyAlignment="1">
      <alignment horizontal="center" vertical="top"/>
    </xf>
    <xf numFmtId="0" fontId="3" fillId="0" borderId="35" xfId="1" applyNumberFormat="1" applyFont="1" applyFill="1" applyBorder="1" applyAlignment="1">
      <alignment horizontal="center" vertical="top"/>
    </xf>
    <xf numFmtId="0" fontId="3" fillId="0" borderId="26" xfId="1" applyNumberFormat="1" applyFont="1" applyFill="1" applyBorder="1" applyAlignment="1">
      <alignment horizontal="center" vertical="top"/>
    </xf>
    <xf numFmtId="0" fontId="61" fillId="0" borderId="0" xfId="1" applyFont="1" applyBorder="1" applyAlignment="1">
      <alignment vertical="top"/>
    </xf>
    <xf numFmtId="49" fontId="7" fillId="6" borderId="30" xfId="1" applyNumberFormat="1" applyFont="1" applyFill="1" applyBorder="1" applyAlignment="1">
      <alignment horizontal="center" vertical="top"/>
    </xf>
    <xf numFmtId="164" fontId="7" fillId="6" borderId="3" xfId="1" applyNumberFormat="1" applyFont="1" applyFill="1" applyBorder="1" applyAlignment="1">
      <alignment horizontal="center" vertical="top"/>
    </xf>
    <xf numFmtId="164" fontId="62" fillId="6" borderId="3" xfId="1" applyNumberFormat="1" applyFont="1" applyFill="1" applyBorder="1" applyAlignment="1">
      <alignment horizontal="center" vertical="top"/>
    </xf>
    <xf numFmtId="49" fontId="6" fillId="0" borderId="0" xfId="1" applyNumberFormat="1" applyFont="1" applyFill="1" applyBorder="1" applyAlignment="1">
      <alignment vertical="top"/>
    </xf>
    <xf numFmtId="49" fontId="6" fillId="0" borderId="0" xfId="1" applyNumberFormat="1" applyFont="1" applyFill="1" applyBorder="1" applyAlignment="1">
      <alignment horizontal="right" vertical="top"/>
    </xf>
    <xf numFmtId="49" fontId="24" fillId="0" borderId="0" xfId="1" applyNumberFormat="1" applyFont="1" applyFill="1" applyBorder="1" applyAlignment="1">
      <alignment horizontal="center" vertical="top" wrapText="1"/>
    </xf>
    <xf numFmtId="0" fontId="11" fillId="0" borderId="0" xfId="1" applyAlignment="1">
      <alignment vertical="top" wrapText="1"/>
    </xf>
    <xf numFmtId="0" fontId="6" fillId="0" borderId="0" xfId="1" applyFont="1" applyFill="1" applyBorder="1" applyAlignment="1">
      <alignment horizontal="center" vertical="top"/>
    </xf>
    <xf numFmtId="0" fontId="8" fillId="0" borderId="0" xfId="1" applyFont="1" applyFill="1" applyAlignment="1">
      <alignment vertical="top"/>
    </xf>
    <xf numFmtId="0" fontId="8" fillId="5" borderId="0" xfId="1" applyFont="1" applyFill="1" applyAlignment="1">
      <alignment vertical="top"/>
    </xf>
    <xf numFmtId="0" fontId="3" fillId="0" borderId="0" xfId="1" applyFont="1" applyAlignment="1">
      <alignment vertical="top"/>
    </xf>
    <xf numFmtId="0" fontId="4" fillId="0" borderId="0" xfId="1" applyFont="1"/>
    <xf numFmtId="0" fontId="6" fillId="0" borderId="0" xfId="1" applyFont="1" applyAlignment="1">
      <alignment horizontal="left" vertical="top"/>
    </xf>
    <xf numFmtId="0" fontId="8" fillId="0" borderId="7" xfId="0" applyFont="1" applyBorder="1" applyAlignment="1">
      <alignment horizontal="center" vertical="top"/>
    </xf>
    <xf numFmtId="0" fontId="6" fillId="0" borderId="49" xfId="0" applyFont="1" applyFill="1" applyBorder="1" applyAlignment="1">
      <alignment horizontal="left" vertical="top" wrapText="1"/>
    </xf>
    <xf numFmtId="0" fontId="8" fillId="0" borderId="71" xfId="0" applyFont="1" applyFill="1" applyBorder="1" applyAlignment="1">
      <alignment horizontal="center" vertical="top" wrapText="1"/>
    </xf>
    <xf numFmtId="164" fontId="8" fillId="0" borderId="78" xfId="0" applyNumberFormat="1" applyFont="1" applyFill="1" applyBorder="1" applyAlignment="1">
      <alignment horizontal="center" vertical="center"/>
    </xf>
    <xf numFmtId="164" fontId="8" fillId="0" borderId="72" xfId="0" applyNumberFormat="1" applyFont="1" applyFill="1" applyBorder="1" applyAlignment="1">
      <alignment horizontal="center" vertical="center"/>
    </xf>
    <xf numFmtId="49" fontId="7" fillId="0" borderId="48" xfId="0" applyNumberFormat="1" applyFont="1" applyBorder="1" applyAlignment="1">
      <alignment horizontal="center" vertical="top"/>
    </xf>
    <xf numFmtId="0" fontId="10" fillId="0" borderId="73" xfId="0" applyFont="1" applyFill="1" applyBorder="1" applyAlignment="1">
      <alignment horizontal="center" vertical="top"/>
    </xf>
    <xf numFmtId="0" fontId="8" fillId="0" borderId="27" xfId="0" applyFont="1" applyFill="1" applyBorder="1" applyAlignment="1">
      <alignment vertical="top" wrapText="1"/>
    </xf>
    <xf numFmtId="0" fontId="2" fillId="0" borderId="72" xfId="0" applyFont="1" applyFill="1" applyBorder="1" applyAlignment="1">
      <alignment horizontal="center" vertical="top"/>
    </xf>
    <xf numFmtId="49" fontId="7" fillId="3" borderId="65" xfId="0" applyNumberFormat="1" applyFont="1" applyFill="1" applyBorder="1" applyAlignment="1">
      <alignment horizontal="center" vertical="top"/>
    </xf>
    <xf numFmtId="49" fontId="7" fillId="0" borderId="65" xfId="0" applyNumberFormat="1" applyFont="1" applyBorder="1" applyAlignment="1">
      <alignment horizontal="center" vertical="top"/>
    </xf>
    <xf numFmtId="0" fontId="10" fillId="0" borderId="42" xfId="0" applyFont="1" applyFill="1" applyBorder="1" applyAlignment="1">
      <alignment horizontal="center" vertical="top"/>
    </xf>
    <xf numFmtId="0" fontId="8" fillId="0" borderId="63" xfId="0" applyFont="1" applyFill="1" applyBorder="1" applyAlignment="1">
      <alignment vertical="top" wrapText="1"/>
    </xf>
    <xf numFmtId="0" fontId="2" fillId="0" borderId="43" xfId="0" applyFont="1" applyFill="1" applyBorder="1" applyAlignment="1">
      <alignment horizontal="center" vertical="top"/>
    </xf>
    <xf numFmtId="49" fontId="7" fillId="3" borderId="13" xfId="0" applyNumberFormat="1" applyFont="1" applyFill="1" applyBorder="1" applyAlignment="1">
      <alignment horizontal="center" vertical="top"/>
    </xf>
    <xf numFmtId="0" fontId="10" fillId="0" borderId="14" xfId="0" applyFont="1" applyFill="1" applyBorder="1" applyAlignment="1">
      <alignment horizontal="center" vertical="top"/>
    </xf>
    <xf numFmtId="164" fontId="8" fillId="0" borderId="13" xfId="0" applyNumberFormat="1" applyFont="1" applyFill="1" applyBorder="1" applyAlignment="1">
      <alignment horizontal="center" vertical="top"/>
    </xf>
    <xf numFmtId="164" fontId="8" fillId="0" borderId="26" xfId="0" applyNumberFormat="1" applyFont="1" applyFill="1" applyBorder="1" applyAlignment="1">
      <alignment horizontal="center" vertical="top"/>
    </xf>
    <xf numFmtId="0" fontId="8" fillId="0" borderId="44" xfId="0" applyFont="1" applyFill="1" applyBorder="1" applyAlignment="1">
      <alignment vertical="top" wrapText="1"/>
    </xf>
    <xf numFmtId="164" fontId="7" fillId="4" borderId="52" xfId="0" applyNumberFormat="1" applyFont="1" applyFill="1" applyBorder="1" applyAlignment="1">
      <alignment horizontal="center" vertical="center"/>
    </xf>
    <xf numFmtId="164" fontId="7" fillId="4" borderId="40" xfId="0" applyNumberFormat="1" applyFont="1" applyFill="1" applyBorder="1" applyAlignment="1">
      <alignment horizontal="center" vertical="center"/>
    </xf>
    <xf numFmtId="0" fontId="8" fillId="0" borderId="11" xfId="0" applyFont="1" applyFill="1" applyBorder="1" applyAlignment="1">
      <alignment horizontal="center" vertical="top"/>
    </xf>
    <xf numFmtId="164" fontId="8" fillId="0" borderId="74" xfId="0" applyNumberFormat="1" applyFont="1" applyFill="1" applyBorder="1" applyAlignment="1">
      <alignment horizontal="center" vertical="top"/>
    </xf>
    <xf numFmtId="164" fontId="7" fillId="0" borderId="12" xfId="0" applyNumberFormat="1" applyFont="1" applyFill="1" applyBorder="1" applyAlignment="1">
      <alignment horizontal="center" vertical="top"/>
    </xf>
    <xf numFmtId="164" fontId="8" fillId="0" borderId="12" xfId="0" applyNumberFormat="1" applyFont="1" applyFill="1" applyBorder="1" applyAlignment="1">
      <alignment horizontal="center" vertical="top"/>
    </xf>
    <xf numFmtId="164" fontId="8" fillId="5" borderId="55" xfId="0" applyNumberFormat="1" applyFont="1" applyFill="1" applyBorder="1" applyAlignment="1">
      <alignment horizontal="center" vertical="top"/>
    </xf>
    <xf numFmtId="0" fontId="2" fillId="0" borderId="12" xfId="0" applyNumberFormat="1" applyFont="1" applyFill="1" applyBorder="1" applyAlignment="1">
      <alignment horizontal="center" vertical="top" wrapText="1"/>
    </xf>
    <xf numFmtId="0" fontId="2" fillId="0" borderId="12" xfId="0" applyNumberFormat="1" applyFont="1" applyFill="1" applyBorder="1" applyAlignment="1">
      <alignment horizontal="center" vertical="top"/>
    </xf>
    <xf numFmtId="0" fontId="2" fillId="0" borderId="77" xfId="0" applyNumberFormat="1" applyFont="1" applyFill="1" applyBorder="1" applyAlignment="1">
      <alignment horizontal="center" vertical="top"/>
    </xf>
    <xf numFmtId="0" fontId="8" fillId="0" borderId="42" xfId="0" applyFont="1" applyFill="1" applyBorder="1" applyAlignment="1">
      <alignment horizontal="center" vertical="top"/>
    </xf>
    <xf numFmtId="164" fontId="8" fillId="5" borderId="17" xfId="0" applyNumberFormat="1" applyFont="1" applyFill="1" applyBorder="1" applyAlignment="1">
      <alignment horizontal="center" vertical="top"/>
    </xf>
    <xf numFmtId="0" fontId="10" fillId="2" borderId="42" xfId="0" applyFont="1" applyFill="1" applyBorder="1" applyAlignment="1">
      <alignment horizontal="center" vertical="top"/>
    </xf>
    <xf numFmtId="164" fontId="7" fillId="2" borderId="0" xfId="0" applyNumberFormat="1" applyFont="1" applyFill="1" applyBorder="1" applyAlignment="1">
      <alignment horizontal="center" vertical="top"/>
    </xf>
    <xf numFmtId="164" fontId="7" fillId="2" borderId="43" xfId="0" applyNumberFormat="1" applyFont="1" applyFill="1" applyBorder="1" applyAlignment="1">
      <alignment horizontal="center" vertical="top"/>
    </xf>
    <xf numFmtId="164" fontId="7" fillId="2" borderId="17" xfId="0" applyNumberFormat="1" applyFont="1" applyFill="1" applyBorder="1" applyAlignment="1">
      <alignment horizontal="center" vertical="top"/>
    </xf>
    <xf numFmtId="9" fontId="2" fillId="0" borderId="49" xfId="0" applyNumberFormat="1" applyFont="1" applyFill="1" applyBorder="1" applyAlignment="1">
      <alignment horizontal="center" vertical="top"/>
    </xf>
    <xf numFmtId="9" fontId="2" fillId="0" borderId="67" xfId="0" applyNumberFormat="1" applyFont="1" applyFill="1" applyBorder="1" applyAlignment="1">
      <alignment horizontal="center" vertical="top"/>
    </xf>
    <xf numFmtId="0" fontId="6" fillId="0" borderId="13" xfId="0" applyFont="1" applyFill="1" applyBorder="1" applyAlignment="1">
      <alignment vertical="top" wrapText="1"/>
    </xf>
    <xf numFmtId="0" fontId="10" fillId="2" borderId="14" xfId="0" applyFont="1" applyFill="1" applyBorder="1" applyAlignment="1">
      <alignment horizontal="center" vertical="top"/>
    </xf>
    <xf numFmtId="0" fontId="2" fillId="0" borderId="13"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49" fontId="7" fillId="3" borderId="68" xfId="0" applyNumberFormat="1" applyFont="1" applyFill="1" applyBorder="1" applyAlignment="1">
      <alignment horizontal="center" vertical="top"/>
    </xf>
    <xf numFmtId="49" fontId="7" fillId="4" borderId="48" xfId="0" applyNumberFormat="1" applyFont="1" applyFill="1" applyBorder="1" applyAlignment="1">
      <alignment horizontal="center" vertical="top"/>
    </xf>
    <xf numFmtId="0" fontId="6" fillId="0" borderId="49" xfId="0" applyFont="1" applyFill="1" applyBorder="1" applyAlignment="1">
      <alignment vertical="top" wrapText="1"/>
    </xf>
    <xf numFmtId="0" fontId="8" fillId="0" borderId="73" xfId="0" applyFont="1" applyFill="1" applyBorder="1" applyAlignment="1">
      <alignment horizontal="center" vertical="top" wrapText="1"/>
    </xf>
    <xf numFmtId="164" fontId="8" fillId="0" borderId="61" xfId="0" applyNumberFormat="1" applyFont="1" applyFill="1" applyBorder="1" applyAlignment="1">
      <alignment horizontal="center" vertical="center"/>
    </xf>
    <xf numFmtId="164" fontId="8" fillId="0" borderId="49" xfId="0" applyNumberFormat="1" applyFont="1" applyFill="1" applyBorder="1" applyAlignment="1">
      <alignment horizontal="center" vertical="center"/>
    </xf>
    <xf numFmtId="164" fontId="8" fillId="0" borderId="50" xfId="0" applyNumberFormat="1" applyFont="1" applyFill="1" applyBorder="1" applyAlignment="1">
      <alignment horizontal="center" vertical="center" wrapText="1"/>
    </xf>
    <xf numFmtId="164" fontId="7" fillId="0" borderId="35" xfId="0" applyNumberFormat="1" applyFont="1" applyFill="1" applyBorder="1" applyAlignment="1">
      <alignment horizontal="center" vertical="top"/>
    </xf>
    <xf numFmtId="164" fontId="7" fillId="0" borderId="13" xfId="0" applyNumberFormat="1" applyFont="1" applyFill="1" applyBorder="1" applyAlignment="1">
      <alignment horizontal="center" vertical="top"/>
    </xf>
    <xf numFmtId="164" fontId="7" fillId="0" borderId="19" xfId="0" applyNumberFormat="1" applyFont="1" applyFill="1" applyBorder="1" applyAlignment="1">
      <alignment horizontal="center" vertical="top"/>
    </xf>
    <xf numFmtId="0" fontId="2" fillId="0" borderId="48" xfId="0" applyNumberFormat="1" applyFont="1" applyFill="1" applyBorder="1" applyAlignment="1">
      <alignment horizontal="center" vertical="top"/>
    </xf>
    <xf numFmtId="0" fontId="2" fillId="0" borderId="76" xfId="0" applyNumberFormat="1" applyFont="1" applyFill="1" applyBorder="1" applyAlignment="1">
      <alignment horizontal="center" vertical="top"/>
    </xf>
    <xf numFmtId="0" fontId="10" fillId="2" borderId="4" xfId="0" applyFont="1" applyFill="1" applyBorder="1" applyAlignment="1">
      <alignment horizontal="center" vertical="top"/>
    </xf>
    <xf numFmtId="0" fontId="11" fillId="0" borderId="35" xfId="0" applyFont="1" applyFill="1" applyBorder="1" applyAlignment="1">
      <alignment horizontal="left" vertical="top" wrapText="1"/>
    </xf>
    <xf numFmtId="49" fontId="2" fillId="0" borderId="35"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0" fontId="0" fillId="0" borderId="14" xfId="0" applyBorder="1" applyAlignment="1">
      <alignment horizontal="center" vertical="top" wrapText="1"/>
    </xf>
    <xf numFmtId="0" fontId="0" fillId="0" borderId="13" xfId="0" applyBorder="1" applyAlignment="1">
      <alignment horizontal="center" vertical="top" wrapText="1"/>
    </xf>
    <xf numFmtId="0" fontId="0" fillId="0" borderId="25" xfId="0" applyBorder="1" applyAlignment="1">
      <alignment horizontal="center" vertical="top" wrapText="1"/>
    </xf>
    <xf numFmtId="0" fontId="0" fillId="0" borderId="48" xfId="0" applyBorder="1" applyAlignment="1"/>
    <xf numFmtId="0" fontId="0" fillId="0" borderId="49" xfId="0" applyBorder="1" applyAlignment="1"/>
    <xf numFmtId="0" fontId="0" fillId="0" borderId="50" xfId="0" applyBorder="1" applyAlignment="1"/>
    <xf numFmtId="0" fontId="0" fillId="0" borderId="61" xfId="0" applyBorder="1" applyAlignment="1"/>
    <xf numFmtId="0" fontId="0" fillId="0" borderId="19" xfId="0" applyBorder="1" applyAlignment="1">
      <alignment horizontal="center" vertical="top" wrapText="1"/>
    </xf>
    <xf numFmtId="0" fontId="8" fillId="0" borderId="11" xfId="0" applyFont="1" applyFill="1" applyBorder="1" applyAlignment="1">
      <alignment horizontal="center" vertical="top" wrapText="1"/>
    </xf>
    <xf numFmtId="0" fontId="8" fillId="0" borderId="14" xfId="0" applyFont="1" applyBorder="1" applyAlignment="1">
      <alignment horizontal="left" vertical="top" wrapText="1"/>
    </xf>
    <xf numFmtId="0" fontId="63" fillId="0" borderId="6" xfId="0" applyFont="1" applyFill="1" applyBorder="1" applyAlignment="1">
      <alignment horizontal="center" vertical="top"/>
    </xf>
    <xf numFmtId="0" fontId="0" fillId="0" borderId="44" xfId="0" applyBorder="1" applyAlignment="1">
      <alignment horizontal="center" vertical="top" wrapText="1"/>
    </xf>
    <xf numFmtId="164" fontId="7" fillId="4" borderId="13" xfId="0" applyNumberFormat="1" applyFont="1" applyFill="1" applyBorder="1" applyAlignment="1">
      <alignment horizontal="center" vertical="top"/>
    </xf>
    <xf numFmtId="164" fontId="7" fillId="3" borderId="52" xfId="0" applyNumberFormat="1" applyFont="1" applyFill="1" applyBorder="1" applyAlignment="1">
      <alignment horizontal="center" vertical="top"/>
    </xf>
    <xf numFmtId="49" fontId="6" fillId="0" borderId="63" xfId="0" applyNumberFormat="1" applyFont="1" applyBorder="1" applyAlignment="1">
      <alignment horizontal="center" vertical="top"/>
    </xf>
    <xf numFmtId="49" fontId="6" fillId="0" borderId="44" xfId="0" applyNumberFormat="1" applyFont="1" applyBorder="1" applyAlignment="1">
      <alignment horizontal="center" vertical="top"/>
    </xf>
    <xf numFmtId="49" fontId="7" fillId="3" borderId="73" xfId="0" applyNumberFormat="1" applyFont="1" applyFill="1" applyBorder="1" applyAlignment="1">
      <alignment horizontal="center" vertical="top"/>
    </xf>
    <xf numFmtId="49" fontId="7" fillId="4" borderId="49" xfId="0" applyNumberFormat="1" applyFont="1" applyFill="1" applyBorder="1" applyAlignment="1">
      <alignment horizontal="center" vertical="top"/>
    </xf>
    <xf numFmtId="49" fontId="7" fillId="4" borderId="15" xfId="0" applyNumberFormat="1" applyFont="1" applyFill="1" applyBorder="1" applyAlignment="1">
      <alignment horizontal="center" vertical="top"/>
    </xf>
    <xf numFmtId="49" fontId="7" fillId="0" borderId="15" xfId="0" applyNumberFormat="1" applyFont="1" applyBorder="1" applyAlignment="1">
      <alignment horizontal="center" vertical="top"/>
    </xf>
    <xf numFmtId="49" fontId="2" fillId="0" borderId="15" xfId="0" applyNumberFormat="1" applyFont="1" applyBorder="1" applyAlignment="1">
      <alignment horizontal="center" vertical="top"/>
    </xf>
    <xf numFmtId="49" fontId="6" fillId="0" borderId="15" xfId="0" applyNumberFormat="1" applyFont="1" applyBorder="1" applyAlignment="1">
      <alignment horizontal="center" vertical="top"/>
    </xf>
    <xf numFmtId="164" fontId="7" fillId="2" borderId="14" xfId="0" applyNumberFormat="1" applyFont="1" applyFill="1" applyBorder="1" applyAlignment="1">
      <alignment horizontal="center" vertical="center"/>
    </xf>
    <xf numFmtId="164" fontId="7" fillId="2" borderId="25" xfId="0" applyNumberFormat="1" applyFont="1" applyFill="1" applyBorder="1" applyAlignment="1">
      <alignment horizontal="center" vertical="center"/>
    </xf>
    <xf numFmtId="164" fontId="7" fillId="2" borderId="26" xfId="0" applyNumberFormat="1" applyFont="1" applyFill="1" applyBorder="1" applyAlignment="1">
      <alignment horizontal="center" vertical="center"/>
    </xf>
    <xf numFmtId="164" fontId="7" fillId="2" borderId="35" xfId="0" applyNumberFormat="1" applyFont="1" applyFill="1" applyBorder="1" applyAlignment="1">
      <alignment horizontal="center" vertical="center" wrapText="1"/>
    </xf>
    <xf numFmtId="164" fontId="7" fillId="2" borderId="19" xfId="0" applyNumberFormat="1" applyFont="1" applyFill="1" applyBorder="1" applyAlignment="1">
      <alignment horizontal="center" vertical="center"/>
    </xf>
    <xf numFmtId="49" fontId="2" fillId="0" borderId="37" xfId="3" applyNumberFormat="1" applyFont="1" applyFill="1" applyBorder="1" applyAlignment="1">
      <alignment horizontal="center" vertical="top"/>
    </xf>
    <xf numFmtId="164" fontId="7" fillId="4" borderId="41" xfId="0" applyNumberFormat="1" applyFont="1" applyFill="1" applyBorder="1" applyAlignment="1">
      <alignment horizontal="center" vertical="top"/>
    </xf>
    <xf numFmtId="164" fontId="7" fillId="4" borderId="52" xfId="0" applyNumberFormat="1" applyFont="1" applyFill="1" applyBorder="1" applyAlignment="1">
      <alignment horizontal="center" vertical="top"/>
    </xf>
    <xf numFmtId="164" fontId="7" fillId="4" borderId="40" xfId="0" applyNumberFormat="1" applyFont="1" applyFill="1" applyBorder="1" applyAlignment="1">
      <alignment horizontal="center" vertical="top"/>
    </xf>
    <xf numFmtId="1" fontId="3" fillId="0" borderId="36" xfId="0" applyNumberFormat="1" applyFont="1" applyFill="1" applyBorder="1" applyAlignment="1">
      <alignment horizontal="center" vertical="top"/>
    </xf>
    <xf numFmtId="49" fontId="3" fillId="0" borderId="37" xfId="0" applyNumberFormat="1" applyFont="1" applyFill="1" applyBorder="1" applyAlignment="1">
      <alignment horizontal="center" vertical="top"/>
    </xf>
    <xf numFmtId="164" fontId="7" fillId="3" borderId="56" xfId="0" applyNumberFormat="1" applyFont="1" applyFill="1" applyBorder="1" applyAlignment="1">
      <alignment horizontal="center" vertical="top"/>
    </xf>
    <xf numFmtId="49" fontId="6" fillId="0" borderId="38" xfId="0" applyNumberFormat="1" applyFont="1" applyBorder="1" applyAlignment="1">
      <alignment horizontal="center" vertical="top" wrapText="1"/>
    </xf>
    <xf numFmtId="0" fontId="8" fillId="0" borderId="38" xfId="0" applyFont="1" applyFill="1" applyBorder="1" applyAlignment="1">
      <alignment horizontal="center" vertical="top"/>
    </xf>
    <xf numFmtId="0" fontId="8" fillId="0" borderId="42" xfId="0" applyFont="1" applyFill="1" applyBorder="1" applyAlignment="1">
      <alignment vertical="top" wrapText="1"/>
    </xf>
    <xf numFmtId="0" fontId="8" fillId="0" borderId="72" xfId="0" applyFont="1" applyFill="1" applyBorder="1" applyAlignment="1">
      <alignment horizontal="center" vertical="top"/>
    </xf>
    <xf numFmtId="0" fontId="8" fillId="0" borderId="58" xfId="0" applyFont="1" applyFill="1" applyBorder="1" applyAlignment="1">
      <alignment vertical="top" wrapText="1"/>
    </xf>
    <xf numFmtId="0" fontId="8" fillId="0" borderId="61" xfId="0" applyFont="1" applyFill="1" applyBorder="1" applyAlignment="1">
      <alignment horizontal="center" vertical="top"/>
    </xf>
    <xf numFmtId="0" fontId="8" fillId="0" borderId="67" xfId="0" applyFont="1" applyFill="1" applyBorder="1" applyAlignment="1">
      <alignment horizontal="center" vertical="top"/>
    </xf>
    <xf numFmtId="0" fontId="11" fillId="0" borderId="48" xfId="0" applyFont="1" applyBorder="1" applyAlignment="1">
      <alignment horizontal="center" vertical="top" wrapText="1"/>
    </xf>
    <xf numFmtId="0" fontId="10" fillId="2" borderId="29" xfId="0" applyFont="1" applyFill="1" applyBorder="1" applyAlignment="1">
      <alignment horizontal="center" vertical="top"/>
    </xf>
    <xf numFmtId="164" fontId="7" fillId="2" borderId="78" xfId="0" applyNumberFormat="1" applyFont="1" applyFill="1" applyBorder="1" applyAlignment="1">
      <alignment horizontal="center" vertical="top"/>
    </xf>
    <xf numFmtId="164" fontId="8" fillId="0" borderId="62" xfId="0" applyNumberFormat="1" applyFont="1" applyFill="1" applyBorder="1" applyAlignment="1">
      <alignment horizontal="center" vertical="top"/>
    </xf>
    <xf numFmtId="164" fontId="8" fillId="0" borderId="36" xfId="0" applyNumberFormat="1" applyFont="1" applyFill="1" applyBorder="1" applyAlignment="1">
      <alignment horizontal="center" vertical="top"/>
    </xf>
    <xf numFmtId="164" fontId="8" fillId="0" borderId="37" xfId="0" applyNumberFormat="1" applyFont="1" applyFill="1" applyBorder="1" applyAlignment="1">
      <alignment horizontal="center" vertical="top"/>
    </xf>
    <xf numFmtId="0" fontId="8" fillId="0" borderId="28" xfId="0" applyFont="1" applyBorder="1" applyAlignment="1">
      <alignment horizontal="center" vertical="top"/>
    </xf>
    <xf numFmtId="0" fontId="10" fillId="2" borderId="32" xfId="0" applyFont="1" applyFill="1" applyBorder="1" applyAlignment="1">
      <alignment horizontal="center" vertical="top"/>
    </xf>
    <xf numFmtId="164" fontId="7" fillId="2" borderId="79" xfId="0" applyNumberFormat="1" applyFont="1" applyFill="1" applyBorder="1" applyAlignment="1">
      <alignment horizontal="center" vertical="top"/>
    </xf>
    <xf numFmtId="49" fontId="8" fillId="3" borderId="42" xfId="0" applyNumberFormat="1" applyFont="1" applyFill="1" applyBorder="1" applyAlignment="1">
      <alignment horizontal="center" vertical="top"/>
    </xf>
    <xf numFmtId="0" fontId="27" fillId="0" borderId="38" xfId="0" applyFont="1" applyBorder="1" applyAlignment="1">
      <alignment horizontal="center" vertical="top" wrapText="1"/>
    </xf>
    <xf numFmtId="164" fontId="7" fillId="2" borderId="58" xfId="0" applyNumberFormat="1" applyFont="1" applyFill="1" applyBorder="1" applyAlignment="1">
      <alignment horizontal="center" vertical="top"/>
    </xf>
    <xf numFmtId="164" fontId="7" fillId="2" borderId="29" xfId="0" applyNumberFormat="1" applyFont="1" applyFill="1" applyBorder="1" applyAlignment="1">
      <alignment horizontal="center" vertical="top"/>
    </xf>
    <xf numFmtId="49" fontId="6" fillId="0" borderId="36" xfId="0" applyNumberFormat="1" applyFont="1" applyBorder="1" applyAlignment="1">
      <alignment horizontal="center" vertical="top" wrapText="1"/>
    </xf>
    <xf numFmtId="164" fontId="8" fillId="5" borderId="61" xfId="0" applyNumberFormat="1" applyFont="1" applyFill="1" applyBorder="1" applyAlignment="1">
      <alignment horizontal="center" vertical="top"/>
    </xf>
    <xf numFmtId="164" fontId="22" fillId="0" borderId="38" xfId="0" applyNumberFormat="1" applyFont="1" applyFill="1" applyBorder="1" applyAlignment="1">
      <alignment horizontal="center" vertical="top"/>
    </xf>
    <xf numFmtId="164" fontId="39" fillId="2" borderId="78" xfId="0" applyNumberFormat="1" applyFont="1" applyFill="1" applyBorder="1" applyAlignment="1">
      <alignment horizontal="center" vertical="top"/>
    </xf>
    <xf numFmtId="0" fontId="8" fillId="0" borderId="29" xfId="0" applyFont="1" applyFill="1" applyBorder="1" applyAlignment="1">
      <alignment horizontal="center" vertical="top"/>
    </xf>
    <xf numFmtId="164" fontId="7" fillId="0" borderId="29" xfId="0" applyNumberFormat="1" applyFont="1" applyFill="1" applyBorder="1" applyAlignment="1">
      <alignment horizontal="center" vertical="top"/>
    </xf>
    <xf numFmtId="164" fontId="8" fillId="5" borderId="29" xfId="0" applyNumberFormat="1" applyFont="1" applyFill="1" applyBorder="1" applyAlignment="1">
      <alignment horizontal="center" vertical="top"/>
    </xf>
    <xf numFmtId="164" fontId="7" fillId="2" borderId="72" xfId="0" applyNumberFormat="1" applyFont="1" applyFill="1" applyBorder="1" applyAlignment="1">
      <alignment horizontal="center" vertical="top"/>
    </xf>
    <xf numFmtId="164" fontId="7" fillId="2" borderId="21" xfId="0" applyNumberFormat="1" applyFont="1" applyFill="1" applyBorder="1" applyAlignment="1">
      <alignment horizontal="center" vertical="top"/>
    </xf>
    <xf numFmtId="164" fontId="7" fillId="4" borderId="35" xfId="0" applyNumberFormat="1" applyFont="1" applyFill="1" applyBorder="1" applyAlignment="1">
      <alignment horizontal="center" vertical="top"/>
    </xf>
    <xf numFmtId="164" fontId="7" fillId="6" borderId="1" xfId="0" applyNumberFormat="1" applyFont="1" applyFill="1" applyBorder="1" applyAlignment="1">
      <alignment horizontal="center" vertical="top"/>
    </xf>
    <xf numFmtId="164" fontId="7" fillId="6" borderId="66" xfId="0" applyNumberFormat="1" applyFont="1" applyFill="1" applyBorder="1" applyAlignment="1">
      <alignment horizontal="center" vertical="top"/>
    </xf>
    <xf numFmtId="164" fontId="7" fillId="6" borderId="40" xfId="0" applyNumberFormat="1" applyFont="1" applyFill="1" applyBorder="1" applyAlignment="1">
      <alignment horizontal="center" vertical="top"/>
    </xf>
    <xf numFmtId="0" fontId="64" fillId="0" borderId="0" xfId="0" applyFont="1" applyAlignment="1">
      <alignment vertical="top"/>
    </xf>
    <xf numFmtId="0" fontId="64" fillId="0" borderId="0" xfId="0" applyNumberFormat="1" applyFont="1" applyAlignment="1">
      <alignment vertical="top"/>
    </xf>
    <xf numFmtId="0" fontId="31" fillId="0" borderId="0" xfId="0" applyFont="1" applyAlignment="1">
      <alignment horizontal="left" vertical="top" wrapText="1"/>
    </xf>
    <xf numFmtId="0" fontId="65" fillId="0" borderId="0" xfId="0" applyFont="1" applyAlignment="1">
      <alignment vertical="top"/>
    </xf>
    <xf numFmtId="0" fontId="8" fillId="0" borderId="5" xfId="0" applyFont="1" applyBorder="1" applyAlignment="1">
      <alignment horizontal="center" vertical="top" wrapText="1"/>
    </xf>
    <xf numFmtId="0" fontId="6" fillId="0" borderId="6" xfId="0" applyFont="1" applyFill="1" applyBorder="1" applyAlignment="1">
      <alignment horizontal="center" vertical="top"/>
    </xf>
    <xf numFmtId="0" fontId="6" fillId="0" borderId="8" xfId="0" applyFont="1" applyFill="1" applyBorder="1" applyAlignment="1">
      <alignment horizontal="center" vertical="top"/>
    </xf>
    <xf numFmtId="0" fontId="8" fillId="0" borderId="29" xfId="0" applyNumberFormat="1" applyFont="1" applyFill="1" applyBorder="1" applyAlignment="1">
      <alignment horizontal="center" vertical="top"/>
    </xf>
    <xf numFmtId="0" fontId="8" fillId="0" borderId="69" xfId="0" applyNumberFormat="1" applyFont="1" applyFill="1" applyBorder="1" applyAlignment="1">
      <alignment horizontal="center" vertical="top"/>
    </xf>
    <xf numFmtId="0" fontId="8" fillId="0" borderId="28" xfId="0" applyNumberFormat="1" applyFont="1" applyFill="1" applyBorder="1" applyAlignment="1">
      <alignment horizontal="center" vertical="top"/>
    </xf>
    <xf numFmtId="0" fontId="66" fillId="0" borderId="24" xfId="0" applyFont="1" applyFill="1" applyBorder="1" applyAlignment="1">
      <alignment horizontal="center" vertical="top" wrapText="1"/>
    </xf>
    <xf numFmtId="164" fontId="66" fillId="0" borderId="31" xfId="0" applyNumberFormat="1" applyFont="1" applyFill="1" applyBorder="1" applyAlignment="1">
      <alignment horizontal="center" vertical="center"/>
    </xf>
    <xf numFmtId="164" fontId="66" fillId="0" borderId="32" xfId="0" applyNumberFormat="1" applyFont="1" applyFill="1" applyBorder="1" applyAlignment="1">
      <alignment horizontal="center" vertical="center"/>
    </xf>
    <xf numFmtId="164" fontId="66" fillId="0" borderId="33" xfId="0" applyNumberFormat="1" applyFont="1" applyFill="1" applyBorder="1" applyAlignment="1">
      <alignment horizontal="center" vertical="center"/>
    </xf>
    <xf numFmtId="164" fontId="66" fillId="0" borderId="34" xfId="0" applyNumberFormat="1" applyFont="1" applyFill="1" applyBorder="1" applyAlignment="1">
      <alignment horizontal="center" vertical="center"/>
    </xf>
    <xf numFmtId="164" fontId="66" fillId="0" borderId="24" xfId="0" applyNumberFormat="1" applyFont="1" applyFill="1" applyBorder="1" applyAlignment="1">
      <alignment horizontal="center" vertical="center"/>
    </xf>
    <xf numFmtId="0" fontId="6" fillId="0" borderId="29" xfId="0" applyNumberFormat="1" applyFont="1" applyFill="1" applyBorder="1" applyAlignment="1">
      <alignment horizontal="center" vertical="top"/>
    </xf>
    <xf numFmtId="0" fontId="6" fillId="0" borderId="69" xfId="0" applyNumberFormat="1" applyFont="1" applyFill="1" applyBorder="1" applyAlignment="1">
      <alignment horizontal="center" vertical="top"/>
    </xf>
    <xf numFmtId="0" fontId="6" fillId="0" borderId="28" xfId="0" applyNumberFormat="1" applyFont="1" applyFill="1" applyBorder="1" applyAlignment="1">
      <alignment horizontal="center" vertical="top"/>
    </xf>
    <xf numFmtId="0" fontId="6" fillId="0" borderId="14" xfId="0" applyFont="1" applyBorder="1" applyAlignment="1">
      <alignment vertical="top" wrapText="1"/>
    </xf>
    <xf numFmtId="0" fontId="6" fillId="0" borderId="25" xfId="0" applyNumberFormat="1" applyFont="1" applyFill="1" applyBorder="1" applyAlignment="1">
      <alignment horizontal="center" vertical="top"/>
    </xf>
    <xf numFmtId="0" fontId="6" fillId="0" borderId="35"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164" fontId="2" fillId="0" borderId="0" xfId="0" applyNumberFormat="1" applyFont="1" applyBorder="1" applyAlignment="1">
      <alignment horizontal="left" vertical="top"/>
    </xf>
    <xf numFmtId="0" fontId="67" fillId="0" borderId="17" xfId="0" applyFont="1" applyFill="1" applyBorder="1" applyAlignment="1">
      <alignment horizontal="center" vertical="top" wrapText="1"/>
    </xf>
    <xf numFmtId="164" fontId="66" fillId="0" borderId="7" xfId="0" applyNumberFormat="1" applyFont="1" applyFill="1" applyBorder="1" applyAlignment="1">
      <alignment horizontal="center" vertical="center"/>
    </xf>
    <xf numFmtId="164" fontId="66" fillId="0" borderId="36" xfId="0" applyNumberFormat="1" applyFont="1" applyFill="1" applyBorder="1" applyAlignment="1">
      <alignment horizontal="center" vertical="center"/>
    </xf>
    <xf numFmtId="164" fontId="66" fillId="0" borderId="37" xfId="0" applyNumberFormat="1" applyFont="1" applyFill="1" applyBorder="1" applyAlignment="1">
      <alignment horizontal="center" vertical="center"/>
    </xf>
    <xf numFmtId="164" fontId="66" fillId="0" borderId="74" xfId="0" applyNumberFormat="1" applyFont="1" applyFill="1" applyBorder="1" applyAlignment="1">
      <alignment horizontal="center" vertical="center" wrapText="1"/>
    </xf>
    <xf numFmtId="164" fontId="66" fillId="0" borderId="5" xfId="0" applyNumberFormat="1" applyFont="1" applyFill="1" applyBorder="1" applyAlignment="1">
      <alignment horizontal="center" vertical="center"/>
    </xf>
    <xf numFmtId="0" fontId="6" fillId="0" borderId="38" xfId="0" applyNumberFormat="1" applyFont="1" applyFill="1" applyBorder="1" applyAlignment="1">
      <alignment horizontal="center" vertical="top"/>
    </xf>
    <xf numFmtId="0" fontId="6" fillId="0" borderId="0" xfId="0" applyNumberFormat="1" applyFont="1" applyFill="1" applyBorder="1" applyAlignment="1">
      <alignment horizontal="center" vertical="top"/>
    </xf>
    <xf numFmtId="0" fontId="6" fillId="0" borderId="39" xfId="0" applyNumberFormat="1" applyFont="1" applyFill="1" applyBorder="1" applyAlignment="1">
      <alignment horizontal="center" vertical="top"/>
    </xf>
    <xf numFmtId="164" fontId="7" fillId="2" borderId="15" xfId="0" applyNumberFormat="1" applyFont="1" applyFill="1" applyBorder="1" applyAlignment="1">
      <alignment horizontal="center" vertical="center" wrapText="1"/>
    </xf>
    <xf numFmtId="164" fontId="8" fillId="0" borderId="57" xfId="0" applyNumberFormat="1" applyFont="1" applyFill="1" applyBorder="1" applyAlignment="1">
      <alignment horizontal="center" vertical="center"/>
    </xf>
    <xf numFmtId="0" fontId="68" fillId="0" borderId="0" xfId="0" applyFont="1" applyBorder="1" applyAlignment="1">
      <alignment vertical="top"/>
    </xf>
    <xf numFmtId="164" fontId="7" fillId="2" borderId="66" xfId="0" applyNumberFormat="1" applyFont="1" applyFill="1" applyBorder="1" applyAlignment="1">
      <alignment horizontal="center" vertical="center" wrapText="1"/>
    </xf>
    <xf numFmtId="164" fontId="7" fillId="2" borderId="3" xfId="0" applyNumberFormat="1" applyFont="1" applyFill="1" applyBorder="1" applyAlignment="1">
      <alignment horizontal="center" vertical="center" wrapText="1"/>
    </xf>
    <xf numFmtId="0" fontId="8" fillId="0" borderId="62" xfId="0" applyFont="1" applyFill="1" applyBorder="1" applyAlignment="1">
      <alignment horizontal="left" vertical="top" wrapText="1"/>
    </xf>
    <xf numFmtId="0" fontId="8" fillId="0" borderId="58" xfId="0" applyFont="1" applyFill="1" applyBorder="1" applyAlignment="1">
      <alignment horizontal="left" vertical="top" wrapText="1"/>
    </xf>
    <xf numFmtId="0" fontId="8" fillId="0" borderId="51" xfId="0" applyFont="1" applyFill="1" applyBorder="1" applyAlignment="1">
      <alignment horizontal="left" vertical="top" wrapText="1"/>
    </xf>
    <xf numFmtId="49" fontId="9" fillId="0" borderId="5" xfId="0" applyNumberFormat="1" applyFont="1" applyBorder="1" applyAlignment="1">
      <alignment horizontal="center" vertical="top"/>
    </xf>
    <xf numFmtId="49" fontId="2" fillId="0" borderId="3" xfId="0" applyNumberFormat="1" applyFont="1" applyBorder="1" applyAlignment="1">
      <alignment horizontal="center" vertical="top"/>
    </xf>
    <xf numFmtId="49" fontId="2" fillId="0" borderId="67"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5" xfId="0" applyNumberFormat="1" applyFont="1" applyBorder="1" applyAlignment="1">
      <alignment horizontal="center" vertical="top"/>
    </xf>
    <xf numFmtId="0" fontId="8" fillId="0" borderId="74" xfId="0" applyFont="1" applyFill="1" applyBorder="1" applyAlignment="1">
      <alignment horizontal="left" vertical="top" wrapText="1"/>
    </xf>
    <xf numFmtId="0" fontId="8" fillId="0" borderId="35" xfId="0" applyFont="1" applyFill="1" applyBorder="1" applyAlignment="1">
      <alignment horizontal="left" vertical="top" wrapText="1"/>
    </xf>
    <xf numFmtId="49" fontId="9" fillId="0" borderId="17" xfId="0" applyNumberFormat="1" applyFont="1" applyBorder="1" applyAlignment="1">
      <alignment horizontal="center" vertical="top"/>
    </xf>
    <xf numFmtId="49" fontId="2" fillId="0" borderId="24" xfId="0" applyNumberFormat="1" applyFont="1" applyBorder="1" applyAlignment="1">
      <alignment horizontal="center" vertical="top"/>
    </xf>
    <xf numFmtId="49" fontId="7" fillId="3" borderId="41" xfId="0" applyNumberFormat="1" applyFont="1" applyFill="1" applyBorder="1" applyAlignment="1">
      <alignment horizontal="right" vertical="top"/>
    </xf>
    <xf numFmtId="49" fontId="7" fillId="3" borderId="52" xfId="0" applyNumberFormat="1" applyFont="1" applyFill="1" applyBorder="1" applyAlignment="1">
      <alignment horizontal="right" vertical="top"/>
    </xf>
    <xf numFmtId="0" fontId="5" fillId="3" borderId="56" xfId="0" applyFont="1" applyFill="1" applyBorder="1" applyAlignment="1">
      <alignment horizontal="left" vertical="top" wrapText="1"/>
    </xf>
    <xf numFmtId="0" fontId="5" fillId="3" borderId="40" xfId="0" applyFont="1" applyFill="1" applyBorder="1" applyAlignment="1">
      <alignment horizontal="left" vertical="top" wrapText="1"/>
    </xf>
    <xf numFmtId="0" fontId="5" fillId="3" borderId="16" xfId="0" applyFont="1" applyFill="1" applyBorder="1" applyAlignment="1">
      <alignment horizontal="left" vertical="top" wrapText="1"/>
    </xf>
    <xf numFmtId="0" fontId="7" fillId="4" borderId="40" xfId="0" applyFont="1" applyFill="1" applyBorder="1" applyAlignment="1">
      <alignment horizontal="left" vertical="top" wrapText="1"/>
    </xf>
    <xf numFmtId="0" fontId="7" fillId="4" borderId="16" xfId="0" applyFont="1" applyFill="1" applyBorder="1" applyAlignment="1">
      <alignment horizontal="left" vertical="top" wrapText="1"/>
    </xf>
    <xf numFmtId="49" fontId="2" fillId="0" borderId="55" xfId="0" applyNumberFormat="1" applyFont="1" applyBorder="1" applyAlignment="1">
      <alignment horizontal="center" vertical="top" wrapText="1"/>
    </xf>
    <xf numFmtId="0" fontId="11" fillId="0" borderId="19" xfId="0" applyFont="1" applyBorder="1" applyAlignment="1">
      <alignment horizontal="center" vertical="top" wrapText="1"/>
    </xf>
    <xf numFmtId="0" fontId="8" fillId="0" borderId="55" xfId="0" applyFont="1" applyFill="1" applyBorder="1" applyAlignment="1">
      <alignment horizontal="center" vertical="top" wrapText="1"/>
    </xf>
    <xf numFmtId="0" fontId="8" fillId="0" borderId="17" xfId="0" applyFont="1" applyFill="1" applyBorder="1" applyAlignment="1">
      <alignment horizontal="center" vertical="top" wrapText="1"/>
    </xf>
    <xf numFmtId="0" fontId="11" fillId="0" borderId="50" xfId="0" applyFont="1" applyBorder="1" applyAlignment="1">
      <alignment horizontal="center" vertical="top" wrapText="1"/>
    </xf>
    <xf numFmtId="49" fontId="2" fillId="0" borderId="17" xfId="0" applyNumberFormat="1" applyFont="1" applyBorder="1" applyAlignment="1">
      <alignment horizontal="center" vertical="top" wrapText="1"/>
    </xf>
    <xf numFmtId="0" fontId="11" fillId="0" borderId="17" xfId="0" applyFont="1" applyBorder="1" applyAlignment="1">
      <alignment horizontal="center" vertical="top" wrapText="1"/>
    </xf>
    <xf numFmtId="49" fontId="7" fillId="4" borderId="30" xfId="0" applyNumberFormat="1" applyFont="1" applyFill="1" applyBorder="1" applyAlignment="1">
      <alignment horizontal="right" vertical="top"/>
    </xf>
    <xf numFmtId="49" fontId="7" fillId="4" borderId="41" xfId="0" applyNumberFormat="1" applyFont="1" applyFill="1" applyBorder="1" applyAlignment="1">
      <alignment horizontal="right" vertical="top"/>
    </xf>
    <xf numFmtId="49" fontId="7" fillId="4" borderId="25" xfId="0" applyNumberFormat="1" applyFont="1" applyFill="1" applyBorder="1" applyAlignment="1">
      <alignment horizontal="right" vertical="top"/>
    </xf>
    <xf numFmtId="49" fontId="7" fillId="4" borderId="52" xfId="0" applyNumberFormat="1" applyFont="1" applyFill="1" applyBorder="1" applyAlignment="1">
      <alignment horizontal="right" vertical="top"/>
    </xf>
    <xf numFmtId="49" fontId="7" fillId="0" borderId="6" xfId="0" applyNumberFormat="1" applyFont="1" applyBorder="1" applyAlignment="1">
      <alignment horizontal="center" vertical="top"/>
    </xf>
    <xf numFmtId="49" fontId="7" fillId="0" borderId="1" xfId="0" applyNumberFormat="1" applyFont="1" applyBorder="1" applyAlignment="1">
      <alignment horizontal="center" vertical="top"/>
    </xf>
    <xf numFmtId="0" fontId="6" fillId="0" borderId="46" xfId="0" applyFont="1" applyFill="1" applyBorder="1" applyAlignment="1">
      <alignment vertical="top" wrapText="1"/>
    </xf>
    <xf numFmtId="0" fontId="6" fillId="0" borderId="66" xfId="0" applyFont="1" applyFill="1" applyBorder="1" applyAlignment="1">
      <alignment vertical="top" wrapText="1"/>
    </xf>
    <xf numFmtId="49" fontId="7" fillId="0" borderId="36" xfId="0" applyNumberFormat="1" applyFont="1" applyBorder="1" applyAlignment="1">
      <alignment horizontal="center" vertical="top" wrapText="1"/>
    </xf>
    <xf numFmtId="49" fontId="7" fillId="0" borderId="38" xfId="0" applyNumberFormat="1" applyFont="1" applyBorder="1" applyAlignment="1">
      <alignment horizontal="center" vertical="top" wrapText="1"/>
    </xf>
    <xf numFmtId="0" fontId="11" fillId="0" borderId="38" xfId="0" applyFont="1" applyBorder="1" applyAlignment="1">
      <alignment horizontal="center" vertical="top" wrapText="1"/>
    </xf>
    <xf numFmtId="0" fontId="11" fillId="0" borderId="25" xfId="0" applyFont="1" applyBorder="1" applyAlignment="1">
      <alignment horizontal="center" vertical="top" wrapText="1"/>
    </xf>
    <xf numFmtId="0" fontId="6" fillId="0" borderId="37" xfId="0" applyFont="1" applyFill="1" applyBorder="1" applyAlignment="1">
      <alignment horizontal="left" vertical="top" wrapText="1"/>
    </xf>
    <xf numFmtId="0" fontId="6" fillId="0" borderId="39" xfId="0" applyFont="1" applyFill="1" applyBorder="1" applyAlignment="1">
      <alignment horizontal="left" vertical="top" wrapText="1"/>
    </xf>
    <xf numFmtId="0" fontId="6" fillId="0" borderId="26" xfId="0" applyFont="1" applyFill="1" applyBorder="1" applyAlignment="1">
      <alignment horizontal="left" vertical="top" wrapText="1"/>
    </xf>
    <xf numFmtId="49" fontId="7" fillId="3" borderId="22" xfId="0" applyNumberFormat="1" applyFont="1" applyFill="1" applyBorder="1" applyAlignment="1">
      <alignment horizontal="center" vertical="top"/>
    </xf>
    <xf numFmtId="49" fontId="7" fillId="3" borderId="23" xfId="0" applyNumberFormat="1" applyFont="1" applyFill="1" applyBorder="1" applyAlignment="1">
      <alignment horizontal="center" vertical="top"/>
    </xf>
    <xf numFmtId="49" fontId="7" fillId="4" borderId="6" xfId="0" applyNumberFormat="1" applyFont="1" applyFill="1" applyBorder="1" applyAlignment="1">
      <alignment horizontal="center" vertical="top"/>
    </xf>
    <xf numFmtId="49" fontId="7" fillId="4" borderId="1" xfId="0" applyNumberFormat="1" applyFont="1" applyFill="1" applyBorder="1" applyAlignment="1">
      <alignment horizontal="center" vertical="top"/>
    </xf>
    <xf numFmtId="49" fontId="7" fillId="4" borderId="56" xfId="0" applyNumberFormat="1" applyFont="1" applyFill="1" applyBorder="1" applyAlignment="1">
      <alignment horizontal="left" vertical="top"/>
    </xf>
    <xf numFmtId="49" fontId="7" fillId="4" borderId="40" xfId="0" applyNumberFormat="1" applyFont="1" applyFill="1" applyBorder="1" applyAlignment="1">
      <alignment horizontal="left" vertical="top"/>
    </xf>
    <xf numFmtId="49" fontId="7" fillId="4" borderId="74" xfId="0" applyNumberFormat="1" applyFont="1" applyFill="1" applyBorder="1" applyAlignment="1">
      <alignment horizontal="left" vertical="top"/>
    </xf>
    <xf numFmtId="49" fontId="7" fillId="4" borderId="77" xfId="0" applyNumberFormat="1" applyFont="1" applyFill="1" applyBorder="1" applyAlignment="1">
      <alignment horizontal="left" vertical="top"/>
    </xf>
    <xf numFmtId="49" fontId="2" fillId="0" borderId="21" xfId="0" applyNumberFormat="1" applyFont="1" applyBorder="1" applyAlignment="1">
      <alignment horizontal="center" vertical="top"/>
    </xf>
    <xf numFmtId="0" fontId="11" fillId="0" borderId="51" xfId="0" applyFont="1" applyFill="1" applyBorder="1" applyAlignment="1">
      <alignment horizontal="left" vertical="top" wrapText="1"/>
    </xf>
    <xf numFmtId="49" fontId="7" fillId="4" borderId="16" xfId="0" applyNumberFormat="1" applyFont="1" applyFill="1" applyBorder="1" applyAlignment="1">
      <alignment horizontal="left" vertical="top"/>
    </xf>
    <xf numFmtId="49" fontId="7" fillId="3" borderId="63" xfId="0" applyNumberFormat="1" applyFont="1" applyFill="1" applyBorder="1" applyAlignment="1">
      <alignment horizontal="center" vertical="top"/>
    </xf>
    <xf numFmtId="49" fontId="7" fillId="4" borderId="38" xfId="0" applyNumberFormat="1" applyFont="1" applyFill="1" applyBorder="1" applyAlignment="1">
      <alignment horizontal="center" vertical="top"/>
    </xf>
    <xf numFmtId="49" fontId="7" fillId="0" borderId="38" xfId="0" applyNumberFormat="1" applyFont="1" applyBorder="1" applyAlignment="1">
      <alignment horizontal="center" vertical="top"/>
    </xf>
    <xf numFmtId="0" fontId="6" fillId="0" borderId="43" xfId="0" applyFont="1" applyFill="1" applyBorder="1" applyAlignment="1">
      <alignment vertical="top" wrapText="1"/>
    </xf>
    <xf numFmtId="0" fontId="2" fillId="0" borderId="7" xfId="0" applyFont="1" applyBorder="1" applyAlignment="1">
      <alignment horizontal="center" vertical="center" textRotation="90" wrapText="1"/>
    </xf>
    <xf numFmtId="0" fontId="2" fillId="0" borderId="71" xfId="0" applyFont="1" applyBorder="1" applyAlignment="1">
      <alignment horizontal="center" vertical="center" textRotation="90" wrapText="1"/>
    </xf>
    <xf numFmtId="0" fontId="2" fillId="0" borderId="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29"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6" fillId="0" borderId="36"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25" xfId="0" applyFont="1" applyBorder="1" applyAlignment="1">
      <alignment horizontal="center" vertical="center" wrapText="1"/>
    </xf>
    <xf numFmtId="0" fontId="2" fillId="0" borderId="31"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29" xfId="0" applyFont="1" applyBorder="1" applyAlignment="1">
      <alignment horizontal="center" vertical="center"/>
    </xf>
    <xf numFmtId="0" fontId="13" fillId="0" borderId="0" xfId="0" applyFont="1" applyAlignment="1">
      <alignment horizontal="left" vertical="top" wrapText="1"/>
    </xf>
    <xf numFmtId="0" fontId="11" fillId="0" borderId="0" xfId="0" applyFont="1" applyAlignment="1">
      <alignment vertical="top"/>
    </xf>
    <xf numFmtId="0" fontId="8" fillId="0" borderId="31" xfId="0" applyFont="1" applyBorder="1" applyAlignment="1">
      <alignment vertical="top" wrapText="1"/>
    </xf>
    <xf numFmtId="0" fontId="8" fillId="0" borderId="32" xfId="0" applyFont="1" applyBorder="1" applyAlignment="1">
      <alignment vertical="top" wrapText="1"/>
    </xf>
    <xf numFmtId="0" fontId="8" fillId="0" borderId="33" xfId="0" applyFont="1" applyBorder="1" applyAlignment="1">
      <alignment vertical="top" wrapText="1"/>
    </xf>
    <xf numFmtId="0" fontId="2" fillId="0" borderId="55" xfId="0" applyNumberFormat="1" applyFont="1" applyBorder="1" applyAlignment="1">
      <alignment horizontal="center" vertical="center" textRotation="90" wrapText="1"/>
    </xf>
    <xf numFmtId="0" fontId="2" fillId="0" borderId="17" xfId="0" applyNumberFormat="1" applyFont="1" applyBorder="1" applyAlignment="1">
      <alignment horizontal="center" vertical="center" textRotation="90" wrapText="1"/>
    </xf>
    <xf numFmtId="0" fontId="2" fillId="0" borderId="19" xfId="0" applyNumberFormat="1" applyFont="1" applyBorder="1" applyAlignment="1">
      <alignment horizontal="center" vertical="center" textRotation="90" wrapText="1"/>
    </xf>
    <xf numFmtId="49" fontId="2" fillId="0" borderId="55" xfId="0" applyNumberFormat="1" applyFont="1" applyBorder="1" applyAlignment="1">
      <alignment horizontal="center" vertical="top"/>
    </xf>
    <xf numFmtId="49" fontId="2" fillId="0" borderId="19" xfId="0" applyNumberFormat="1" applyFont="1" applyBorder="1" applyAlignment="1">
      <alignment horizontal="center" vertical="top"/>
    </xf>
    <xf numFmtId="49" fontId="7" fillId="0" borderId="36" xfId="0" applyNumberFormat="1" applyFont="1" applyBorder="1" applyAlignment="1">
      <alignment horizontal="center" vertical="top"/>
    </xf>
    <xf numFmtId="49" fontId="7" fillId="0" borderId="25" xfId="0" applyNumberFormat="1" applyFont="1" applyBorder="1" applyAlignment="1">
      <alignment horizontal="center" vertical="top"/>
    </xf>
    <xf numFmtId="0" fontId="7" fillId="0" borderId="22" xfId="0" applyFont="1" applyBorder="1" applyAlignment="1">
      <alignment horizontal="center" vertical="center"/>
    </xf>
    <xf numFmtId="0" fontId="7" fillId="0" borderId="9" xfId="0" applyFont="1" applyBorder="1" applyAlignment="1">
      <alignment horizontal="center" vertical="center"/>
    </xf>
    <xf numFmtId="0" fontId="7" fillId="0" borderId="57" xfId="0" applyFont="1" applyBorder="1" applyAlignment="1">
      <alignment horizontal="center" vertical="center"/>
    </xf>
    <xf numFmtId="49" fontId="7" fillId="3" borderId="7" xfId="0" applyNumberFormat="1" applyFont="1" applyFill="1" applyBorder="1" applyAlignment="1">
      <alignment horizontal="center" vertical="top"/>
    </xf>
    <xf numFmtId="49" fontId="7" fillId="3" borderId="31"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7" fillId="4" borderId="46" xfId="0" applyNumberFormat="1" applyFont="1" applyFill="1" applyBorder="1" applyAlignment="1">
      <alignment horizontal="center" vertical="top"/>
    </xf>
    <xf numFmtId="49" fontId="7" fillId="4" borderId="65" xfId="0" applyNumberFormat="1" applyFont="1" applyFill="1" applyBorder="1" applyAlignment="1">
      <alignment horizontal="center" vertical="top"/>
    </xf>
    <xf numFmtId="49" fontId="7" fillId="4" borderId="66" xfId="0" applyNumberFormat="1" applyFont="1" applyFill="1" applyBorder="1" applyAlignment="1">
      <alignment horizontal="center" vertical="top"/>
    </xf>
    <xf numFmtId="49" fontId="7" fillId="0" borderId="32" xfId="0" applyNumberFormat="1" applyFont="1" applyBorder="1" applyAlignment="1">
      <alignment horizontal="center" vertical="top"/>
    </xf>
    <xf numFmtId="0" fontId="6" fillId="0" borderId="12" xfId="0" applyFont="1" applyFill="1" applyBorder="1" applyAlignment="1">
      <alignment horizontal="left" vertical="top" wrapText="1"/>
    </xf>
    <xf numFmtId="0" fontId="6" fillId="0" borderId="43" xfId="0" applyFont="1" applyFill="1" applyBorder="1" applyAlignment="1">
      <alignment horizontal="left" vertical="top" wrapText="1"/>
    </xf>
    <xf numFmtId="0" fontId="6" fillId="0" borderId="13" xfId="0" applyFont="1" applyFill="1" applyBorder="1" applyAlignment="1">
      <alignment horizontal="left" vertical="top" wrapText="1"/>
    </xf>
    <xf numFmtId="0" fontId="2" fillId="0" borderId="9" xfId="0" applyFont="1" applyBorder="1" applyAlignment="1">
      <alignment horizontal="center" vertical="center" textRotation="90" wrapText="1"/>
    </xf>
    <xf numFmtId="0" fontId="2" fillId="0" borderId="69"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49" fontId="2" fillId="0" borderId="22" xfId="0" applyNumberFormat="1" applyFont="1" applyBorder="1" applyAlignment="1">
      <alignment horizontal="center" vertical="top"/>
    </xf>
    <xf numFmtId="49" fontId="2" fillId="0" borderId="75" xfId="0" applyNumberFormat="1" applyFont="1" applyBorder="1" applyAlignment="1">
      <alignment horizontal="center" vertical="top"/>
    </xf>
    <xf numFmtId="49" fontId="2" fillId="0" borderId="23" xfId="0" applyNumberFormat="1" applyFont="1" applyBorder="1" applyAlignment="1">
      <alignment horizontal="center" vertical="top"/>
    </xf>
    <xf numFmtId="0" fontId="2" fillId="0" borderId="33" xfId="0" applyFont="1" applyFill="1" applyBorder="1" applyAlignment="1">
      <alignment horizontal="center" vertical="center" textRotation="90" wrapText="1"/>
    </xf>
    <xf numFmtId="0" fontId="2" fillId="0" borderId="26" xfId="0" applyFont="1" applyFill="1" applyBorder="1" applyAlignment="1">
      <alignment horizontal="center" vertical="center" textRotation="90"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8" fillId="0" borderId="55" xfId="0" applyFont="1" applyBorder="1" applyAlignment="1">
      <alignment horizontal="center" vertical="center" textRotation="90" wrapText="1"/>
    </xf>
    <xf numFmtId="0" fontId="8" fillId="0" borderId="17" xfId="0" applyFont="1" applyBorder="1" applyAlignment="1">
      <alignment horizontal="center" vertical="center" textRotation="90" wrapText="1"/>
    </xf>
    <xf numFmtId="0" fontId="8" fillId="0" borderId="19" xfId="0" applyFont="1" applyBorder="1" applyAlignment="1">
      <alignment horizontal="center" vertical="center" textRotation="90" wrapText="1"/>
    </xf>
    <xf numFmtId="0" fontId="5" fillId="3" borderId="40" xfId="0" applyFont="1" applyFill="1" applyBorder="1" applyAlignment="1">
      <alignment horizontal="left" vertical="top"/>
    </xf>
    <xf numFmtId="0" fontId="5" fillId="3" borderId="16" xfId="0" applyFont="1" applyFill="1" applyBorder="1" applyAlignment="1">
      <alignment horizontal="left" vertical="top"/>
    </xf>
    <xf numFmtId="0" fontId="7" fillId="4" borderId="41" xfId="0" applyFont="1" applyFill="1" applyBorder="1" applyAlignment="1">
      <alignment horizontal="left" vertical="top" wrapText="1"/>
    </xf>
    <xf numFmtId="0" fontId="7" fillId="4" borderId="52" xfId="0" applyFont="1" applyFill="1" applyBorder="1" applyAlignment="1">
      <alignment horizontal="left" vertical="top" wrapText="1"/>
    </xf>
    <xf numFmtId="0" fontId="6" fillId="0" borderId="31" xfId="0" applyFont="1" applyBorder="1" applyAlignment="1">
      <alignment horizontal="center" vertical="center" wrapText="1"/>
    </xf>
    <xf numFmtId="0" fontId="6" fillId="0" borderId="14" xfId="0" applyFont="1" applyBorder="1" applyAlignment="1">
      <alignment horizontal="center" vertical="center" wrapText="1"/>
    </xf>
    <xf numFmtId="0" fontId="2" fillId="0" borderId="48" xfId="0" applyFont="1" applyBorder="1" applyAlignment="1">
      <alignment horizontal="center" vertical="center"/>
    </xf>
    <xf numFmtId="0" fontId="2" fillId="0" borderId="76" xfId="0" applyFont="1" applyBorder="1" applyAlignment="1">
      <alignment horizontal="center" vertical="center"/>
    </xf>
    <xf numFmtId="0" fontId="8" fillId="0" borderId="74" xfId="0" applyFont="1" applyBorder="1" applyAlignment="1">
      <alignment horizontal="center" vertical="center" textRotation="90" wrapText="1"/>
    </xf>
    <xf numFmtId="0" fontId="8" fillId="0" borderId="0" xfId="0" applyFont="1" applyBorder="1" applyAlignment="1">
      <alignment horizontal="center" vertical="center" textRotation="90" wrapText="1"/>
    </xf>
    <xf numFmtId="0" fontId="8" fillId="0" borderId="35" xfId="0" applyFont="1" applyBorder="1" applyAlignment="1">
      <alignment horizontal="center" vertical="center" textRotation="90" wrapText="1"/>
    </xf>
    <xf numFmtId="0" fontId="2" fillId="0" borderId="55"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49" fontId="2" fillId="0" borderId="64"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63" xfId="0" applyNumberFormat="1" applyFont="1" applyBorder="1" applyAlignment="1">
      <alignment horizontal="center" vertical="top"/>
    </xf>
    <xf numFmtId="49" fontId="9" fillId="0" borderId="55" xfId="0" applyNumberFormat="1" applyFont="1" applyBorder="1" applyAlignment="1">
      <alignment horizontal="center" vertical="top"/>
    </xf>
    <xf numFmtId="49" fontId="9" fillId="0" borderId="19" xfId="0" applyNumberFormat="1" applyFont="1" applyBorder="1" applyAlignment="1">
      <alignment horizontal="center" vertical="top"/>
    </xf>
    <xf numFmtId="164" fontId="26" fillId="0" borderId="68" xfId="0" applyNumberFormat="1" applyFont="1" applyBorder="1" applyAlignment="1">
      <alignment horizontal="center" vertical="top" wrapText="1"/>
    </xf>
    <xf numFmtId="164" fontId="26" fillId="0" borderId="61" xfId="0" applyNumberFormat="1" applyFont="1" applyBorder="1" applyAlignment="1">
      <alignment horizontal="center" vertical="top" wrapText="1"/>
    </xf>
    <xf numFmtId="164" fontId="26" fillId="0" borderId="67" xfId="0" applyNumberFormat="1" applyFont="1" applyBorder="1" applyAlignment="1">
      <alignment horizontal="center" vertical="top" wrapText="1"/>
    </xf>
    <xf numFmtId="164" fontId="26" fillId="0" borderId="9" xfId="0" applyNumberFormat="1" applyFont="1" applyBorder="1" applyAlignment="1">
      <alignment horizontal="center" vertical="top" wrapText="1"/>
    </xf>
    <xf numFmtId="164" fontId="26" fillId="0" borderId="57" xfId="0" applyNumberFormat="1" applyFont="1" applyBorder="1" applyAlignment="1">
      <alignment horizontal="center" vertical="top" wrapText="1"/>
    </xf>
    <xf numFmtId="0" fontId="8" fillId="0" borderId="71" xfId="0" applyFont="1" applyBorder="1" applyAlignment="1">
      <alignment horizontal="left" vertical="top" wrapText="1"/>
    </xf>
    <xf numFmtId="0" fontId="11" fillId="0" borderId="29" xfId="0" applyFont="1" applyBorder="1" applyAlignment="1">
      <alignment vertical="top" wrapText="1"/>
    </xf>
    <xf numFmtId="0" fontId="11" fillId="0" borderId="72" xfId="0" applyFont="1" applyBorder="1" applyAlignment="1">
      <alignment vertical="top" wrapText="1"/>
    </xf>
    <xf numFmtId="164" fontId="26" fillId="0" borderId="27" xfId="0" applyNumberFormat="1" applyFont="1" applyBorder="1" applyAlignment="1">
      <alignment horizontal="center" vertical="top" wrapText="1"/>
    </xf>
    <xf numFmtId="164" fontId="26" fillId="0" borderId="69" xfId="0" applyNumberFormat="1" applyFont="1" applyBorder="1" applyAlignment="1">
      <alignment horizontal="center" vertical="top" wrapText="1"/>
    </xf>
    <xf numFmtId="164" fontId="26" fillId="0" borderId="70" xfId="0" applyNumberFormat="1" applyFont="1" applyBorder="1" applyAlignment="1">
      <alignment horizontal="center" vertical="top" wrapText="1"/>
    </xf>
    <xf numFmtId="0" fontId="8" fillId="0" borderId="27" xfId="0" applyFont="1" applyBorder="1" applyAlignment="1">
      <alignment horizontal="left" vertical="top" wrapText="1"/>
    </xf>
    <xf numFmtId="0" fontId="11" fillId="0" borderId="69" xfId="0" applyFont="1" applyBorder="1" applyAlignment="1">
      <alignment vertical="top" wrapText="1"/>
    </xf>
    <xf numFmtId="0" fontId="11" fillId="0" borderId="70" xfId="0" applyFont="1" applyBorder="1" applyAlignment="1">
      <alignment vertical="top" wrapText="1"/>
    </xf>
    <xf numFmtId="0" fontId="27" fillId="0" borderId="0" xfId="0" applyFont="1" applyAlignment="1">
      <alignment horizontal="left" wrapText="1"/>
    </xf>
    <xf numFmtId="0" fontId="7" fillId="2" borderId="30" xfId="0" applyFont="1" applyFill="1" applyBorder="1" applyAlignment="1">
      <alignment horizontal="right" vertical="top" wrapText="1"/>
    </xf>
    <xf numFmtId="0" fontId="11" fillId="0" borderId="41" xfId="0" applyFont="1" applyBorder="1" applyAlignment="1">
      <alignment vertical="top" wrapText="1"/>
    </xf>
    <xf numFmtId="0" fontId="11" fillId="0" borderId="52" xfId="0" applyFont="1" applyBorder="1" applyAlignment="1">
      <alignment vertical="top" wrapText="1"/>
    </xf>
    <xf numFmtId="164" fontId="12" fillId="2" borderId="40" xfId="0" applyNumberFormat="1" applyFont="1" applyFill="1" applyBorder="1" applyAlignment="1">
      <alignment horizontal="center" vertical="top" wrapText="1"/>
    </xf>
    <xf numFmtId="164" fontId="12" fillId="2" borderId="16" xfId="0" applyNumberFormat="1" applyFont="1" applyFill="1" applyBorder="1" applyAlignment="1">
      <alignment horizontal="center" vertical="top" wrapText="1"/>
    </xf>
    <xf numFmtId="0" fontId="11" fillId="0" borderId="28" xfId="0" applyFont="1" applyBorder="1" applyAlignment="1">
      <alignment vertical="top" wrapText="1"/>
    </xf>
    <xf numFmtId="0" fontId="8" fillId="0" borderId="7" xfId="0" applyFont="1" applyBorder="1" applyAlignment="1">
      <alignment horizontal="left" vertical="top" wrapText="1"/>
    </xf>
    <xf numFmtId="0" fontId="11" fillId="0" borderId="6" xfId="0" applyFont="1" applyBorder="1" applyAlignment="1">
      <alignment vertical="top" wrapText="1"/>
    </xf>
    <xf numFmtId="0" fontId="11" fillId="0" borderId="8" xfId="0" applyFont="1" applyBorder="1" applyAlignment="1">
      <alignment vertical="top" wrapText="1"/>
    </xf>
    <xf numFmtId="0" fontId="7" fillId="6" borderId="30" xfId="0" applyFont="1" applyFill="1" applyBorder="1" applyAlignment="1">
      <alignment horizontal="right" vertical="top" wrapText="1"/>
    </xf>
    <xf numFmtId="0" fontId="11" fillId="6" borderId="41" xfId="0" applyFont="1" applyFill="1" applyBorder="1" applyAlignment="1">
      <alignment vertical="top" wrapText="1"/>
    </xf>
    <xf numFmtId="0" fontId="11" fillId="6" borderId="56" xfId="0" applyFont="1" applyFill="1" applyBorder="1" applyAlignment="1">
      <alignment vertical="top" wrapText="1"/>
    </xf>
    <xf numFmtId="164" fontId="25" fillId="6" borderId="54" xfId="0" applyNumberFormat="1" applyFont="1" applyFill="1" applyBorder="1" applyAlignment="1">
      <alignment horizontal="center" vertical="top" wrapText="1"/>
    </xf>
    <xf numFmtId="164" fontId="25" fillId="6" borderId="40" xfId="0" applyNumberFormat="1" applyFont="1" applyFill="1" applyBorder="1" applyAlignment="1">
      <alignment horizontal="center" vertical="top" wrapText="1"/>
    </xf>
    <xf numFmtId="164" fontId="25" fillId="6" borderId="16" xfId="0" applyNumberFormat="1" applyFont="1" applyFill="1" applyBorder="1" applyAlignment="1">
      <alignment horizontal="center" vertical="top" wrapText="1"/>
    </xf>
    <xf numFmtId="0" fontId="8" fillId="5" borderId="27" xfId="0" applyFont="1" applyFill="1" applyBorder="1" applyAlignment="1">
      <alignment horizontal="left" vertical="top" wrapText="1"/>
    </xf>
    <xf numFmtId="0" fontId="11" fillId="5" borderId="69" xfId="0" applyFont="1" applyFill="1" applyBorder="1" applyAlignment="1">
      <alignment horizontal="left" vertical="top" wrapText="1"/>
    </xf>
    <xf numFmtId="0" fontId="11" fillId="5" borderId="70" xfId="0" applyFont="1" applyFill="1" applyBorder="1" applyAlignment="1">
      <alignment horizontal="left" vertical="top" wrapText="1"/>
    </xf>
    <xf numFmtId="49" fontId="7" fillId="4" borderId="56" xfId="0" applyNumberFormat="1" applyFont="1" applyFill="1" applyBorder="1" applyAlignment="1">
      <alignment horizontal="right" vertical="top"/>
    </xf>
    <xf numFmtId="49" fontId="7" fillId="4" borderId="40" xfId="0" applyNumberFormat="1" applyFont="1" applyFill="1" applyBorder="1" applyAlignment="1">
      <alignment horizontal="right" vertical="top"/>
    </xf>
    <xf numFmtId="49" fontId="7" fillId="3" borderId="56" xfId="0" applyNumberFormat="1" applyFont="1" applyFill="1" applyBorder="1" applyAlignment="1">
      <alignment horizontal="right" vertical="top"/>
    </xf>
    <xf numFmtId="49" fontId="7" fillId="3" borderId="40" xfId="0" applyNumberFormat="1" applyFont="1" applyFill="1" applyBorder="1" applyAlignment="1">
      <alignment horizontal="right" vertical="top"/>
    </xf>
    <xf numFmtId="0" fontId="2" fillId="6" borderId="23" xfId="0" applyFont="1" applyFill="1" applyBorder="1" applyAlignment="1">
      <alignment horizontal="center" vertical="top"/>
    </xf>
    <xf numFmtId="0" fontId="2" fillId="6" borderId="10" xfId="0" applyFont="1" applyFill="1" applyBorder="1" applyAlignment="1">
      <alignment horizontal="center" vertical="top"/>
    </xf>
    <xf numFmtId="0" fontId="2" fillId="6" borderId="59" xfId="0" applyFont="1" applyFill="1" applyBorder="1" applyAlignment="1">
      <alignment horizontal="center" vertical="top"/>
    </xf>
    <xf numFmtId="0" fontId="17" fillId="0" borderId="11" xfId="0" applyFont="1" applyBorder="1" applyAlignment="1">
      <alignment horizontal="left" vertical="top" wrapText="1"/>
    </xf>
    <xf numFmtId="0" fontId="16" fillId="0" borderId="42" xfId="0" applyFont="1" applyBorder="1" applyAlignment="1">
      <alignment vertical="top" wrapText="1"/>
    </xf>
    <xf numFmtId="0" fontId="16" fillId="0" borderId="14" xfId="0" applyFont="1" applyBorder="1" applyAlignment="1">
      <alignment vertical="top" wrapText="1"/>
    </xf>
    <xf numFmtId="0" fontId="8" fillId="0" borderId="11" xfId="0" applyFont="1" applyBorder="1" applyAlignment="1">
      <alignment horizontal="left" vertical="top" wrapText="1"/>
    </xf>
    <xf numFmtId="0" fontId="23" fillId="0" borderId="14" xfId="0" applyFont="1" applyBorder="1" applyAlignment="1">
      <alignment vertical="top" wrapText="1"/>
    </xf>
    <xf numFmtId="0" fontId="5" fillId="0" borderId="54" xfId="0" applyFont="1" applyBorder="1" applyAlignment="1">
      <alignment horizontal="center" vertical="center" wrapText="1"/>
    </xf>
    <xf numFmtId="0" fontId="11" fillId="0" borderId="40" xfId="0" applyFont="1" applyBorder="1" applyAlignment="1">
      <alignment vertical="center" wrapText="1"/>
    </xf>
    <xf numFmtId="0" fontId="11" fillId="0" borderId="16" xfId="0" applyFont="1" applyBorder="1" applyAlignment="1">
      <alignment vertical="center" wrapText="1"/>
    </xf>
    <xf numFmtId="49" fontId="7" fillId="6" borderId="40" xfId="0" applyNumberFormat="1" applyFont="1" applyFill="1" applyBorder="1" applyAlignment="1">
      <alignment horizontal="right" vertical="top"/>
    </xf>
    <xf numFmtId="0" fontId="8" fillId="5" borderId="68" xfId="0" applyFont="1" applyFill="1" applyBorder="1" applyAlignment="1">
      <alignment horizontal="left" vertical="top" wrapText="1"/>
    </xf>
    <xf numFmtId="0" fontId="11" fillId="5" borderId="61" xfId="0" applyFont="1" applyFill="1" applyBorder="1" applyAlignment="1">
      <alignment horizontal="left" vertical="top" wrapText="1"/>
    </xf>
    <xf numFmtId="0" fontId="11" fillId="5" borderId="67" xfId="0" applyFont="1" applyFill="1" applyBorder="1" applyAlignment="1">
      <alignment horizontal="left" vertical="top" wrapText="1"/>
    </xf>
    <xf numFmtId="49" fontId="24" fillId="0" borderId="0" xfId="0" applyNumberFormat="1" applyFont="1" applyFill="1" applyBorder="1" applyAlignment="1">
      <alignment horizontal="center" vertical="top" wrapText="1"/>
    </xf>
    <xf numFmtId="0" fontId="11" fillId="0" borderId="0" xfId="0" applyFont="1" applyAlignment="1">
      <alignment vertical="top" wrapText="1"/>
    </xf>
    <xf numFmtId="0" fontId="8" fillId="0" borderId="73" xfId="0" applyFont="1" applyBorder="1" applyAlignment="1">
      <alignment horizontal="left" vertical="top" wrapText="1"/>
    </xf>
    <xf numFmtId="0" fontId="11" fillId="0" borderId="48" xfId="0" applyFont="1" applyBorder="1" applyAlignment="1">
      <alignment vertical="top" wrapText="1"/>
    </xf>
    <xf numFmtId="0" fontId="11" fillId="0" borderId="49" xfId="0" applyFont="1" applyBorder="1" applyAlignment="1">
      <alignment vertical="top" wrapText="1"/>
    </xf>
    <xf numFmtId="164" fontId="8" fillId="0" borderId="55" xfId="0" applyNumberFormat="1" applyFont="1" applyFill="1" applyBorder="1" applyAlignment="1">
      <alignment horizontal="left" vertical="center" wrapText="1"/>
    </xf>
    <xf numFmtId="164" fontId="8" fillId="0" borderId="19" xfId="0" applyNumberFormat="1" applyFont="1" applyFill="1" applyBorder="1" applyAlignment="1">
      <alignment horizontal="left" vertical="center" wrapText="1"/>
    </xf>
    <xf numFmtId="0" fontId="6" fillId="0" borderId="62" xfId="0" applyFont="1" applyFill="1" applyBorder="1" applyAlignment="1">
      <alignment horizontal="left" vertical="top" wrapText="1"/>
    </xf>
    <xf numFmtId="0" fontId="6" fillId="0" borderId="51" xfId="0" applyFont="1" applyFill="1" applyBorder="1" applyAlignment="1">
      <alignment horizontal="left" vertical="top" wrapText="1"/>
    </xf>
    <xf numFmtId="9" fontId="6" fillId="0" borderId="42" xfId="0" applyNumberFormat="1" applyFont="1" applyFill="1" applyBorder="1" applyAlignment="1">
      <alignment horizontal="left" vertical="top" wrapText="1"/>
    </xf>
    <xf numFmtId="0" fontId="11" fillId="0" borderId="14" xfId="0" applyFont="1" applyBorder="1" applyAlignment="1">
      <alignment vertical="top" wrapText="1"/>
    </xf>
    <xf numFmtId="0" fontId="19" fillId="0" borderId="62" xfId="0" applyFont="1" applyFill="1" applyBorder="1" applyAlignment="1">
      <alignment horizontal="left" vertical="top" wrapText="1"/>
    </xf>
    <xf numFmtId="0" fontId="16" fillId="0" borderId="51" xfId="0" applyFont="1" applyFill="1" applyBorder="1" applyAlignment="1">
      <alignment horizontal="left" vertical="top" wrapText="1"/>
    </xf>
    <xf numFmtId="0" fontId="19" fillId="0" borderId="51" xfId="0" applyFont="1" applyFill="1" applyBorder="1" applyAlignment="1">
      <alignment horizontal="left" vertical="top" wrapText="1"/>
    </xf>
    <xf numFmtId="49" fontId="2" fillId="0" borderId="5" xfId="0" applyNumberFormat="1" applyFont="1" applyBorder="1" applyAlignment="1">
      <alignment horizontal="center" vertical="top" wrapText="1"/>
    </xf>
    <xf numFmtId="0" fontId="28" fillId="3" borderId="40" xfId="0" applyFont="1" applyFill="1" applyBorder="1" applyAlignment="1">
      <alignment horizontal="left" vertical="top"/>
    </xf>
    <xf numFmtId="49" fontId="9" fillId="0" borderId="55" xfId="0" applyNumberFormat="1" applyFont="1" applyBorder="1" applyAlignment="1">
      <alignment horizontal="center" vertical="top" wrapText="1"/>
    </xf>
    <xf numFmtId="49" fontId="2" fillId="0" borderId="19" xfId="0" applyNumberFormat="1" applyFont="1" applyBorder="1" applyAlignment="1">
      <alignment horizontal="center" vertical="top" wrapText="1"/>
    </xf>
    <xf numFmtId="0" fontId="8" fillId="5" borderId="62" xfId="0" applyFont="1" applyFill="1" applyBorder="1" applyAlignment="1">
      <alignment horizontal="left" vertical="top" wrapText="1"/>
    </xf>
    <xf numFmtId="0" fontId="8" fillId="5" borderId="58" xfId="0" applyFont="1" applyFill="1" applyBorder="1" applyAlignment="1">
      <alignment horizontal="left" vertical="top" wrapText="1"/>
    </xf>
    <xf numFmtId="0" fontId="8" fillId="5" borderId="51" xfId="0" applyFont="1" applyFill="1" applyBorder="1" applyAlignment="1">
      <alignment horizontal="left" vertical="top" wrapText="1"/>
    </xf>
    <xf numFmtId="49" fontId="9" fillId="0" borderId="17" xfId="0" applyNumberFormat="1" applyFont="1" applyBorder="1" applyAlignment="1">
      <alignment horizontal="center" vertical="top" wrapText="1"/>
    </xf>
    <xf numFmtId="49" fontId="9" fillId="0" borderId="19" xfId="0" applyNumberFormat="1" applyFont="1" applyBorder="1" applyAlignment="1">
      <alignment horizontal="center" vertical="top" wrapText="1"/>
    </xf>
    <xf numFmtId="49" fontId="2" fillId="0" borderId="55" xfId="0" applyNumberFormat="1" applyFont="1" applyBorder="1" applyAlignment="1">
      <alignment horizontal="center" vertical="top" wrapText="1" shrinkToFit="1"/>
    </xf>
    <xf numFmtId="0" fontId="11" fillId="0" borderId="17" xfId="0" applyFont="1" applyBorder="1" applyAlignment="1">
      <alignment horizontal="center" vertical="top" shrinkToFit="1"/>
    </xf>
    <xf numFmtId="0" fontId="11" fillId="0" borderId="19" xfId="0" applyFont="1" applyBorder="1" applyAlignment="1">
      <alignment horizontal="center" vertical="top" shrinkToFit="1"/>
    </xf>
    <xf numFmtId="0" fontId="11" fillId="0" borderId="39" xfId="0" applyFont="1" applyBorder="1"/>
    <xf numFmtId="0" fontId="11" fillId="0" borderId="26" xfId="0" applyFont="1" applyBorder="1"/>
    <xf numFmtId="0" fontId="8" fillId="0" borderId="42" xfId="0" applyFont="1" applyBorder="1" applyAlignment="1">
      <alignment horizontal="left" vertical="top" wrapText="1"/>
    </xf>
    <xf numFmtId="0" fontId="11" fillId="0" borderId="14" xfId="0" applyFont="1" applyBorder="1" applyAlignment="1">
      <alignment horizontal="left" vertical="top" wrapText="1"/>
    </xf>
    <xf numFmtId="49" fontId="9" fillId="0" borderId="64" xfId="0" applyNumberFormat="1" applyFont="1" applyBorder="1" applyAlignment="1">
      <alignment horizontal="center" vertical="top"/>
    </xf>
    <xf numFmtId="49" fontId="9" fillId="0" borderId="63" xfId="0" applyNumberFormat="1" applyFont="1" applyBorder="1" applyAlignment="1">
      <alignment horizontal="center" vertical="top"/>
    </xf>
    <xf numFmtId="49" fontId="2" fillId="0" borderId="50" xfId="0" applyNumberFormat="1" applyFont="1" applyBorder="1" applyAlignment="1">
      <alignment horizontal="center" vertical="top"/>
    </xf>
    <xf numFmtId="0" fontId="11" fillId="0" borderId="19" xfId="0" applyFont="1" applyBorder="1" applyAlignment="1">
      <alignment horizontal="center" vertical="top" wrapText="1" shrinkToFit="1"/>
    </xf>
    <xf numFmtId="49" fontId="9" fillId="0" borderId="9" xfId="0" applyNumberFormat="1" applyFont="1" applyBorder="1" applyAlignment="1">
      <alignment horizontal="center" vertical="top" wrapText="1"/>
    </xf>
    <xf numFmtId="49" fontId="9" fillId="0" borderId="10" xfId="0" applyNumberFormat="1" applyFont="1" applyBorder="1" applyAlignment="1">
      <alignment horizontal="center" vertical="top" wrapText="1"/>
    </xf>
    <xf numFmtId="0" fontId="11" fillId="0" borderId="0" xfId="0" applyFont="1" applyAlignment="1">
      <alignment horizontal="left" wrapText="1"/>
    </xf>
    <xf numFmtId="49" fontId="7" fillId="3" borderId="11" xfId="0" applyNumberFormat="1" applyFont="1" applyFill="1" applyBorder="1" applyAlignment="1">
      <alignment horizontal="center" vertical="top" wrapText="1"/>
    </xf>
    <xf numFmtId="0" fontId="11" fillId="0" borderId="14" xfId="0" applyFont="1" applyBorder="1" applyAlignment="1">
      <alignment horizontal="center" vertical="top" wrapText="1"/>
    </xf>
    <xf numFmtId="49" fontId="7" fillId="4" borderId="12" xfId="0" applyNumberFormat="1" applyFont="1" applyFill="1" applyBorder="1" applyAlignment="1">
      <alignment horizontal="center" vertical="top" wrapText="1"/>
    </xf>
    <xf numFmtId="0" fontId="11" fillId="0" borderId="13" xfId="0" applyFont="1" applyBorder="1" applyAlignment="1">
      <alignment horizontal="center" vertical="top" wrapText="1"/>
    </xf>
    <xf numFmtId="0" fontId="5" fillId="3" borderId="56" xfId="0" applyFont="1" applyFill="1" applyBorder="1" applyAlignment="1">
      <alignment horizontal="left" vertical="top"/>
    </xf>
    <xf numFmtId="0" fontId="8" fillId="0" borderId="0" xfId="0" applyFont="1" applyFill="1" applyBorder="1" applyAlignment="1">
      <alignment horizontal="left" vertical="top" wrapText="1"/>
    </xf>
    <xf numFmtId="0" fontId="1" fillId="0" borderId="19" xfId="0" applyFont="1" applyBorder="1" applyAlignment="1">
      <alignment horizontal="center" vertical="top" shrinkToFit="1"/>
    </xf>
    <xf numFmtId="49" fontId="9" fillId="0" borderId="64" xfId="0" applyNumberFormat="1" applyFont="1" applyBorder="1" applyAlignment="1">
      <alignment horizontal="center" vertical="top" wrapText="1"/>
    </xf>
    <xf numFmtId="0" fontId="11" fillId="0" borderId="44" xfId="0" applyFont="1" applyBorder="1" applyAlignment="1">
      <alignment horizontal="center" vertical="top" wrapText="1"/>
    </xf>
    <xf numFmtId="0" fontId="6" fillId="5" borderId="37" xfId="0" applyFont="1" applyFill="1" applyBorder="1" applyAlignment="1">
      <alignment horizontal="left" vertical="top" wrapText="1"/>
    </xf>
    <xf numFmtId="0" fontId="11" fillId="5" borderId="26" xfId="0" applyFont="1" applyFill="1" applyBorder="1" applyAlignment="1">
      <alignment horizontal="left" vertical="top" wrapText="1"/>
    </xf>
    <xf numFmtId="0" fontId="8" fillId="0" borderId="22" xfId="0" applyFont="1" applyBorder="1" applyAlignment="1">
      <alignment horizontal="left" vertical="top" wrapText="1"/>
    </xf>
    <xf numFmtId="0" fontId="8" fillId="0" borderId="9" xfId="0" applyFont="1" applyBorder="1" applyAlignment="1">
      <alignment horizontal="left" vertical="top" wrapText="1"/>
    </xf>
    <xf numFmtId="0" fontId="8" fillId="0" borderId="57" xfId="0" applyFont="1" applyBorder="1" applyAlignment="1">
      <alignment horizontal="left" vertical="top" wrapText="1"/>
    </xf>
    <xf numFmtId="164" fontId="26" fillId="0" borderId="22" xfId="0" applyNumberFormat="1" applyFont="1" applyBorder="1" applyAlignment="1">
      <alignment horizontal="center" vertical="top" wrapText="1"/>
    </xf>
    <xf numFmtId="0" fontId="8" fillId="0" borderId="68" xfId="0" applyFont="1" applyBorder="1" applyAlignment="1">
      <alignment horizontal="left" vertical="top" wrapText="1"/>
    </xf>
    <xf numFmtId="0" fontId="8" fillId="0" borderId="61" xfId="0" applyFont="1" applyBorder="1" applyAlignment="1">
      <alignment horizontal="left" vertical="top" wrapText="1"/>
    </xf>
    <xf numFmtId="0" fontId="8" fillId="0" borderId="67" xfId="0" applyFont="1" applyBorder="1" applyAlignment="1">
      <alignment horizontal="left" vertical="top" wrapText="1"/>
    </xf>
    <xf numFmtId="0" fontId="0" fillId="0" borderId="29" xfId="0" applyBorder="1" applyAlignment="1">
      <alignment vertical="top" wrapText="1"/>
    </xf>
    <xf numFmtId="0" fontId="0" fillId="0" borderId="28" xfId="0" applyBorder="1" applyAlignment="1">
      <alignment vertical="top" wrapText="1"/>
    </xf>
    <xf numFmtId="0" fontId="6" fillId="0" borderId="11" xfId="0" applyFont="1" applyFill="1" applyBorder="1" applyAlignment="1">
      <alignment horizontal="left" vertical="top" wrapText="1"/>
    </xf>
    <xf numFmtId="0" fontId="11" fillId="0" borderId="42" xfId="0" applyFont="1" applyFill="1" applyBorder="1" applyAlignment="1">
      <alignment horizontal="left" vertical="top" wrapText="1"/>
    </xf>
    <xf numFmtId="0" fontId="11" fillId="0" borderId="14" xfId="0" applyFont="1" applyFill="1" applyBorder="1" applyAlignment="1">
      <alignment horizontal="left" vertical="top" wrapText="1"/>
    </xf>
    <xf numFmtId="49" fontId="9" fillId="0" borderId="3" xfId="0" applyNumberFormat="1" applyFont="1" applyBorder="1" applyAlignment="1">
      <alignment horizontal="center" vertical="top"/>
    </xf>
    <xf numFmtId="0" fontId="6" fillId="0" borderId="72" xfId="0" applyFont="1" applyFill="1" applyBorder="1" applyAlignment="1">
      <alignment vertical="top" wrapText="1"/>
    </xf>
    <xf numFmtId="49" fontId="7" fillId="0" borderId="29" xfId="0" applyNumberFormat="1" applyFont="1" applyBorder="1" applyAlignment="1">
      <alignment horizontal="center" vertical="top"/>
    </xf>
    <xf numFmtId="49" fontId="7" fillId="4" borderId="29" xfId="0" applyNumberFormat="1" applyFont="1" applyFill="1" applyBorder="1" applyAlignment="1">
      <alignment horizontal="center" vertical="top"/>
    </xf>
    <xf numFmtId="49" fontId="7" fillId="3" borderId="27" xfId="0" applyNumberFormat="1" applyFont="1" applyFill="1" applyBorder="1" applyAlignment="1">
      <alignment horizontal="center" vertical="top"/>
    </xf>
    <xf numFmtId="0" fontId="6" fillId="0" borderId="37" xfId="0" applyFont="1" applyFill="1" applyBorder="1" applyAlignment="1">
      <alignment vertical="top" wrapText="1"/>
    </xf>
    <xf numFmtId="0" fontId="6" fillId="0" borderId="26" xfId="0" applyFont="1" applyFill="1" applyBorder="1" applyAlignment="1">
      <alignment vertical="top" wrapText="1"/>
    </xf>
    <xf numFmtId="49" fontId="9" fillId="0" borderId="21" xfId="0" applyNumberFormat="1" applyFont="1" applyBorder="1" applyAlignment="1">
      <alignment horizontal="center" vertical="top"/>
    </xf>
    <xf numFmtId="0" fontId="7" fillId="4" borderId="6" xfId="0" applyFont="1" applyFill="1" applyBorder="1" applyAlignment="1">
      <alignment horizontal="left" vertical="top" wrapText="1"/>
    </xf>
    <xf numFmtId="0" fontId="7" fillId="4" borderId="8" xfId="0" applyFont="1" applyFill="1" applyBorder="1" applyAlignment="1">
      <alignment horizontal="left" vertical="top" wrapText="1"/>
    </xf>
    <xf numFmtId="49" fontId="6" fillId="0" borderId="79" xfId="0" applyNumberFormat="1" applyFont="1" applyFill="1" applyBorder="1" applyAlignment="1">
      <alignment horizontal="left" vertical="top" wrapText="1"/>
    </xf>
    <xf numFmtId="0" fontId="11" fillId="0" borderId="51" xfId="0" applyFont="1" applyBorder="1" applyAlignment="1">
      <alignment horizontal="left" vertical="top" wrapText="1"/>
    </xf>
    <xf numFmtId="0" fontId="36" fillId="5" borderId="62" xfId="0" applyFont="1" applyFill="1" applyBorder="1" applyAlignment="1">
      <alignment vertical="top" wrapText="1"/>
    </xf>
    <xf numFmtId="0" fontId="36" fillId="5" borderId="58" xfId="0" applyFont="1" applyFill="1" applyBorder="1" applyAlignment="1">
      <alignment vertical="top" wrapText="1"/>
    </xf>
    <xf numFmtId="0" fontId="11" fillId="0" borderId="39" xfId="0" applyFont="1" applyBorder="1" applyAlignment="1">
      <alignment horizontal="left" vertical="top" wrapText="1"/>
    </xf>
    <xf numFmtId="49" fontId="40" fillId="0" borderId="5" xfId="0" applyNumberFormat="1" applyFont="1" applyBorder="1" applyAlignment="1">
      <alignment horizontal="center" vertical="top"/>
    </xf>
    <xf numFmtId="49" fontId="32" fillId="0" borderId="24" xfId="0" applyNumberFormat="1" applyFont="1" applyBorder="1" applyAlignment="1">
      <alignment horizontal="center" vertical="top"/>
    </xf>
    <xf numFmtId="49" fontId="32" fillId="0" borderId="22" xfId="0" applyNumberFormat="1" applyFont="1" applyBorder="1" applyAlignment="1">
      <alignment horizontal="center" vertical="top"/>
    </xf>
    <xf numFmtId="49" fontId="32" fillId="0" borderId="75" xfId="0" applyNumberFormat="1" applyFont="1" applyBorder="1" applyAlignment="1">
      <alignment horizontal="center" vertical="top"/>
    </xf>
    <xf numFmtId="0" fontId="11" fillId="0" borderId="26" xfId="0" applyFont="1" applyBorder="1" applyAlignment="1">
      <alignment horizontal="left" vertical="top" wrapText="1"/>
    </xf>
    <xf numFmtId="0" fontId="6" fillId="0" borderId="11" xfId="0" applyFont="1" applyBorder="1" applyAlignment="1">
      <alignment vertical="top" wrapText="1"/>
    </xf>
    <xf numFmtId="0" fontId="11" fillId="0" borderId="42" xfId="0" applyFont="1" applyBorder="1" applyAlignment="1">
      <alignment vertical="top" wrapText="1"/>
    </xf>
    <xf numFmtId="49" fontId="2" fillId="0" borderId="70" xfId="0" applyNumberFormat="1" applyFont="1" applyBorder="1" applyAlignment="1">
      <alignment horizontal="center" vertical="top"/>
    </xf>
    <xf numFmtId="49" fontId="2" fillId="0" borderId="18" xfId="0" applyNumberFormat="1" applyFont="1" applyBorder="1" applyAlignment="1">
      <alignment horizontal="center" vertical="top"/>
    </xf>
    <xf numFmtId="0" fontId="11" fillId="0" borderId="42" xfId="0" applyFont="1" applyBorder="1" applyAlignment="1">
      <alignment wrapText="1"/>
    </xf>
    <xf numFmtId="164" fontId="8" fillId="0" borderId="11" xfId="0" applyNumberFormat="1" applyFont="1" applyFill="1" applyBorder="1" applyAlignment="1">
      <alignment horizontal="left" vertical="center" wrapText="1"/>
    </xf>
    <xf numFmtId="0" fontId="11" fillId="0" borderId="73" xfId="0" applyFont="1" applyBorder="1" applyAlignment="1">
      <alignment horizontal="left" vertical="center" wrapText="1"/>
    </xf>
    <xf numFmtId="49" fontId="7" fillId="0" borderId="46" xfId="0" applyNumberFormat="1" applyFont="1" applyBorder="1" applyAlignment="1">
      <alignment horizontal="center" vertical="top"/>
    </xf>
    <xf numFmtId="49" fontId="7" fillId="0" borderId="43" xfId="0" applyNumberFormat="1" applyFont="1" applyBorder="1" applyAlignment="1">
      <alignment horizontal="center" vertical="top"/>
    </xf>
    <xf numFmtId="49" fontId="7" fillId="0" borderId="66" xfId="0" applyNumberFormat="1" applyFont="1" applyBorder="1" applyAlignment="1">
      <alignment horizontal="center" vertical="top"/>
    </xf>
    <xf numFmtId="49" fontId="2" fillId="0" borderId="22" xfId="0" applyNumberFormat="1" applyFont="1" applyFill="1" applyBorder="1" applyAlignment="1">
      <alignment horizontal="center" vertical="top"/>
    </xf>
    <xf numFmtId="49" fontId="2" fillId="0" borderId="23" xfId="0" applyNumberFormat="1" applyFont="1" applyFill="1" applyBorder="1" applyAlignment="1">
      <alignment horizontal="center" vertical="top"/>
    </xf>
    <xf numFmtId="49" fontId="9" fillId="0" borderId="5" xfId="0" applyNumberFormat="1" applyFont="1" applyFill="1" applyBorder="1" applyAlignment="1">
      <alignment horizontal="center" vertical="top"/>
    </xf>
    <xf numFmtId="49" fontId="2" fillId="0" borderId="3" xfId="0" applyNumberFormat="1" applyFont="1" applyFill="1" applyBorder="1" applyAlignment="1">
      <alignment horizontal="center" vertical="top"/>
    </xf>
    <xf numFmtId="0" fontId="27" fillId="0" borderId="12" xfId="0" applyFont="1" applyFill="1" applyBorder="1" applyAlignment="1">
      <alignment horizontal="left" vertical="top" wrapText="1"/>
    </xf>
    <xf numFmtId="0" fontId="27" fillId="0" borderId="43" xfId="0" applyFont="1" applyFill="1" applyBorder="1" applyAlignment="1">
      <alignment horizontal="left" vertical="top" wrapText="1"/>
    </xf>
    <xf numFmtId="0" fontId="27" fillId="0" borderId="13" xfId="0" applyFont="1" applyFill="1" applyBorder="1" applyAlignment="1">
      <alignment horizontal="left" vertical="top" wrapText="1"/>
    </xf>
    <xf numFmtId="49" fontId="7" fillId="4" borderId="14" xfId="0" applyNumberFormat="1" applyFont="1" applyFill="1" applyBorder="1" applyAlignment="1">
      <alignment horizontal="right" vertical="top"/>
    </xf>
    <xf numFmtId="49" fontId="7" fillId="4" borderId="26" xfId="0" applyNumberFormat="1" applyFont="1" applyFill="1" applyBorder="1" applyAlignment="1">
      <alignment horizontal="right" vertical="top"/>
    </xf>
    <xf numFmtId="0" fontId="0" fillId="0" borderId="0" xfId="0" applyAlignment="1">
      <alignment vertical="top"/>
    </xf>
    <xf numFmtId="49" fontId="7" fillId="6" borderId="56" xfId="0" applyNumberFormat="1" applyFont="1" applyFill="1" applyBorder="1" applyAlignment="1">
      <alignment horizontal="right" vertical="top"/>
    </xf>
    <xf numFmtId="164" fontId="7" fillId="2" borderId="31" xfId="0" applyNumberFormat="1" applyFont="1" applyFill="1" applyBorder="1" applyAlignment="1">
      <alignment horizontal="center" vertical="top"/>
    </xf>
    <xf numFmtId="0" fontId="11" fillId="0" borderId="14" xfId="0" applyFont="1" applyBorder="1" applyAlignment="1">
      <alignment horizontal="center" vertical="top"/>
    </xf>
    <xf numFmtId="0" fontId="2" fillId="6" borderId="54" xfId="0" applyFont="1" applyFill="1" applyBorder="1" applyAlignment="1">
      <alignment horizontal="center" vertical="top"/>
    </xf>
    <xf numFmtId="0" fontId="2" fillId="6" borderId="40" xfId="0" applyFont="1" applyFill="1" applyBorder="1" applyAlignment="1">
      <alignment horizontal="center" vertical="top"/>
    </xf>
    <xf numFmtId="0" fontId="2" fillId="6" borderId="16" xfId="0" applyFont="1" applyFill="1" applyBorder="1" applyAlignment="1">
      <alignment horizontal="center" vertical="top"/>
    </xf>
    <xf numFmtId="0" fontId="8" fillId="0" borderId="11" xfId="0" applyFont="1" applyFill="1" applyBorder="1" applyAlignment="1">
      <alignment horizontal="left" vertical="top" wrapText="1"/>
    </xf>
    <xf numFmtId="0" fontId="8" fillId="0" borderId="42" xfId="0" applyFont="1" applyFill="1" applyBorder="1" applyAlignment="1">
      <alignment horizontal="left" vertical="top" wrapText="1"/>
    </xf>
    <xf numFmtId="0" fontId="8" fillId="0" borderId="14" xfId="0" applyFont="1" applyFill="1" applyBorder="1" applyAlignment="1">
      <alignment horizontal="left" vertical="top" wrapText="1"/>
    </xf>
    <xf numFmtId="164" fontId="8" fillId="5" borderId="75" xfId="0" applyNumberFormat="1" applyFont="1" applyFill="1" applyBorder="1" applyAlignment="1">
      <alignment horizontal="left" vertical="center" wrapText="1"/>
    </xf>
    <xf numFmtId="164" fontId="8" fillId="5" borderId="63" xfId="0" applyNumberFormat="1" applyFont="1" applyFill="1" applyBorder="1" applyAlignment="1">
      <alignment horizontal="left" vertical="center" wrapText="1"/>
    </xf>
    <xf numFmtId="164" fontId="8" fillId="5" borderId="44" xfId="0" applyNumberFormat="1" applyFont="1" applyFill="1" applyBorder="1" applyAlignment="1">
      <alignment horizontal="left" vertical="center" wrapText="1"/>
    </xf>
    <xf numFmtId="0" fontId="6" fillId="0" borderId="12" xfId="0" applyFont="1" applyFill="1" applyBorder="1" applyAlignment="1">
      <alignment vertical="top" wrapText="1"/>
    </xf>
    <xf numFmtId="0" fontId="11" fillId="0" borderId="13" xfId="0" applyFont="1" applyBorder="1" applyAlignment="1">
      <alignment vertical="top" wrapText="1"/>
    </xf>
    <xf numFmtId="0" fontId="10" fillId="2" borderId="80" xfId="0" applyFont="1" applyFill="1" applyBorder="1" applyAlignment="1">
      <alignment horizontal="center" vertical="top"/>
    </xf>
    <xf numFmtId="0" fontId="11" fillId="0" borderId="20" xfId="0" applyFont="1" applyBorder="1" applyAlignment="1">
      <alignment horizontal="center" vertical="top"/>
    </xf>
    <xf numFmtId="164" fontId="8" fillId="0" borderId="75" xfId="0" applyNumberFormat="1" applyFont="1" applyFill="1" applyBorder="1" applyAlignment="1">
      <alignment horizontal="left" vertical="center" wrapText="1"/>
    </xf>
    <xf numFmtId="0" fontId="23" fillId="0" borderId="44" xfId="0" applyFont="1" applyBorder="1" applyAlignment="1">
      <alignment horizontal="left" vertical="center" wrapText="1"/>
    </xf>
    <xf numFmtId="0" fontId="8" fillId="0" borderId="69" xfId="0" applyFont="1" applyBorder="1" applyAlignment="1">
      <alignment horizontal="left" vertical="top" wrapText="1"/>
    </xf>
    <xf numFmtId="0" fontId="8" fillId="0" borderId="70" xfId="0" applyFont="1" applyBorder="1" applyAlignment="1">
      <alignment horizontal="left" vertical="top" wrapText="1"/>
    </xf>
    <xf numFmtId="49" fontId="2" fillId="0" borderId="17" xfId="0" applyNumberFormat="1" applyFont="1" applyBorder="1" applyAlignment="1">
      <alignment horizontal="center" vertical="top"/>
    </xf>
    <xf numFmtId="49" fontId="2" fillId="0" borderId="55" xfId="0" applyNumberFormat="1" applyFont="1" applyBorder="1" applyAlignment="1">
      <alignment horizontal="center" wrapText="1"/>
    </xf>
    <xf numFmtId="49" fontId="2" fillId="0" borderId="17" xfId="0" applyNumberFormat="1" applyFont="1" applyBorder="1" applyAlignment="1">
      <alignment horizontal="center" wrapText="1"/>
    </xf>
    <xf numFmtId="49" fontId="9" fillId="0" borderId="50" xfId="0" applyNumberFormat="1" applyFont="1" applyBorder="1" applyAlignment="1">
      <alignment horizontal="center" vertical="top" wrapText="1"/>
    </xf>
    <xf numFmtId="49" fontId="7" fillId="3" borderId="11" xfId="0" applyNumberFormat="1" applyFont="1" applyFill="1" applyBorder="1" applyAlignment="1">
      <alignment horizontal="center" vertical="top"/>
    </xf>
    <xf numFmtId="49" fontId="7" fillId="3" borderId="42" xfId="0" applyNumberFormat="1" applyFont="1" applyFill="1" applyBorder="1" applyAlignment="1">
      <alignment horizontal="center" vertical="top"/>
    </xf>
    <xf numFmtId="49" fontId="7" fillId="4" borderId="12" xfId="0" applyNumberFormat="1" applyFont="1" applyFill="1" applyBorder="1" applyAlignment="1">
      <alignment horizontal="center" vertical="top"/>
    </xf>
    <xf numFmtId="49" fontId="7" fillId="4" borderId="43" xfId="0" applyNumberFormat="1" applyFont="1" applyFill="1" applyBorder="1" applyAlignment="1">
      <alignment horizontal="center" vertical="top"/>
    </xf>
    <xf numFmtId="0" fontId="11" fillId="0" borderId="13" xfId="0" applyFont="1" applyBorder="1" applyAlignment="1">
      <alignment horizontal="center" vertical="top"/>
    </xf>
    <xf numFmtId="49" fontId="7" fillId="0" borderId="62" xfId="0" applyNumberFormat="1" applyFont="1" applyBorder="1" applyAlignment="1">
      <alignment horizontal="center" vertical="top"/>
    </xf>
    <xf numFmtId="49" fontId="7" fillId="0" borderId="58" xfId="0" applyNumberFormat="1" applyFont="1" applyBorder="1" applyAlignment="1">
      <alignment horizontal="center" vertical="top"/>
    </xf>
    <xf numFmtId="0" fontId="11" fillId="0" borderId="51" xfId="0" applyFont="1" applyBorder="1" applyAlignment="1">
      <alignment horizontal="center" vertical="top"/>
    </xf>
    <xf numFmtId="0" fontId="11" fillId="0" borderId="19" xfId="0" applyFont="1" applyBorder="1" applyAlignment="1">
      <alignment horizontal="center" vertical="top"/>
    </xf>
    <xf numFmtId="49" fontId="35" fillId="4" borderId="6" xfId="0" applyNumberFormat="1" applyFont="1" applyFill="1" applyBorder="1" applyAlignment="1">
      <alignment horizontal="center" vertical="top"/>
    </xf>
    <xf numFmtId="49" fontId="35" fillId="4" borderId="1" xfId="0" applyNumberFormat="1" applyFont="1" applyFill="1" applyBorder="1" applyAlignment="1">
      <alignment horizontal="center" vertical="top"/>
    </xf>
    <xf numFmtId="49" fontId="35" fillId="0" borderId="6" xfId="0" applyNumberFormat="1" applyFont="1" applyBorder="1" applyAlignment="1">
      <alignment horizontal="center" vertical="top"/>
    </xf>
    <xf numFmtId="49" fontId="35" fillId="0" borderId="1" xfId="0" applyNumberFormat="1" applyFont="1" applyBorder="1" applyAlignment="1">
      <alignment horizontal="center" vertical="top"/>
    </xf>
    <xf numFmtId="49" fontId="8" fillId="4" borderId="56" xfId="0" applyNumberFormat="1" applyFont="1" applyFill="1" applyBorder="1" applyAlignment="1">
      <alignment horizontal="left" vertical="top"/>
    </xf>
    <xf numFmtId="49" fontId="8" fillId="4" borderId="40" xfId="0" applyNumberFormat="1" applyFont="1" applyFill="1" applyBorder="1" applyAlignment="1">
      <alignment horizontal="left" vertical="top"/>
    </xf>
    <xf numFmtId="49" fontId="8" fillId="4" borderId="74" xfId="0" applyNumberFormat="1" applyFont="1" applyFill="1" applyBorder="1" applyAlignment="1">
      <alignment horizontal="left" vertical="top"/>
    </xf>
    <xf numFmtId="49" fontId="8" fillId="4" borderId="16" xfId="0" applyNumberFormat="1" applyFont="1" applyFill="1" applyBorder="1" applyAlignment="1">
      <alignment horizontal="left" vertical="top"/>
    </xf>
    <xf numFmtId="0" fontId="27" fillId="0" borderId="11" xfId="0" applyFont="1" applyBorder="1" applyAlignment="1">
      <alignment wrapText="1"/>
    </xf>
    <xf numFmtId="0" fontId="11" fillId="0" borderId="14" xfId="0" applyFont="1" applyBorder="1" applyAlignment="1">
      <alignment wrapText="1"/>
    </xf>
    <xf numFmtId="0" fontId="27" fillId="0" borderId="37" xfId="0" applyFont="1" applyBorder="1" applyAlignment="1">
      <alignment wrapText="1"/>
    </xf>
    <xf numFmtId="0" fontId="11" fillId="0" borderId="26" xfId="0" applyFont="1" applyBorder="1" applyAlignment="1">
      <alignment wrapText="1"/>
    </xf>
    <xf numFmtId="9" fontId="6" fillId="0" borderId="31" xfId="0" applyNumberFormat="1" applyFont="1" applyFill="1" applyBorder="1" applyAlignment="1">
      <alignment horizontal="left" vertical="top" wrapText="1"/>
    </xf>
    <xf numFmtId="0" fontId="11" fillId="0" borderId="14" xfId="0" applyFont="1" applyBorder="1" applyAlignment="1">
      <alignment horizontal="left" vertical="top"/>
    </xf>
    <xf numFmtId="1" fontId="6" fillId="0" borderId="62" xfId="0" applyNumberFormat="1" applyFont="1" applyFill="1" applyBorder="1" applyAlignment="1">
      <alignment horizontal="left" vertical="top" wrapText="1"/>
    </xf>
    <xf numFmtId="0" fontId="0" fillId="0" borderId="51" xfId="0" applyBorder="1" applyAlignment="1">
      <alignment vertical="top" wrapText="1"/>
    </xf>
    <xf numFmtId="164" fontId="30" fillId="2" borderId="40" xfId="0" applyNumberFormat="1" applyFont="1" applyFill="1" applyBorder="1" applyAlignment="1">
      <alignment horizontal="center" vertical="top" wrapText="1"/>
    </xf>
    <xf numFmtId="164" fontId="30" fillId="2" borderId="16" xfId="0" applyNumberFormat="1" applyFont="1" applyFill="1" applyBorder="1" applyAlignment="1">
      <alignment horizontal="center" vertical="top" wrapText="1"/>
    </xf>
    <xf numFmtId="0" fontId="6" fillId="0" borderId="31" xfId="0" applyFont="1" applyBorder="1" applyAlignment="1">
      <alignment vertical="top" wrapText="1"/>
    </xf>
    <xf numFmtId="0" fontId="6" fillId="0" borderId="32" xfId="0" applyFont="1" applyBorder="1" applyAlignment="1">
      <alignment vertical="top" wrapText="1"/>
    </xf>
    <xf numFmtId="0" fontId="6" fillId="0" borderId="33" xfId="0" applyFont="1" applyBorder="1" applyAlignment="1">
      <alignment vertical="top" wrapText="1"/>
    </xf>
    <xf numFmtId="49" fontId="5" fillId="0" borderId="6" xfId="0" applyNumberFormat="1" applyFont="1" applyBorder="1" applyAlignment="1">
      <alignment horizontal="center" vertical="top"/>
    </xf>
    <xf numFmtId="49" fontId="5" fillId="0" borderId="38" xfId="0" applyNumberFormat="1" applyFont="1" applyBorder="1" applyAlignment="1">
      <alignment horizontal="center" vertical="top"/>
    </xf>
    <xf numFmtId="49" fontId="5" fillId="0" borderId="1" xfId="0" applyNumberFormat="1" applyFont="1" applyBorder="1" applyAlignment="1">
      <alignment horizontal="center" vertical="top"/>
    </xf>
    <xf numFmtId="49" fontId="6" fillId="0" borderId="5" xfId="0" applyNumberFormat="1" applyFont="1" applyBorder="1" applyAlignment="1">
      <alignment horizontal="center" vertical="top"/>
    </xf>
    <xf numFmtId="49" fontId="6" fillId="0" borderId="24" xfId="0" applyNumberFormat="1" applyFont="1" applyBorder="1" applyAlignment="1">
      <alignment horizontal="center" vertical="top"/>
    </xf>
    <xf numFmtId="49" fontId="6" fillId="0" borderId="3" xfId="0" applyNumberFormat="1" applyFont="1" applyBorder="1" applyAlignment="1">
      <alignment horizontal="center" vertical="top"/>
    </xf>
    <xf numFmtId="49" fontId="6" fillId="0" borderId="22" xfId="0" applyNumberFormat="1" applyFont="1" applyBorder="1" applyAlignment="1">
      <alignment horizontal="center" vertical="top"/>
    </xf>
    <xf numFmtId="49" fontId="6" fillId="0" borderId="75" xfId="0" applyNumberFormat="1" applyFont="1" applyBorder="1" applyAlignment="1">
      <alignment horizontal="center" vertical="top"/>
    </xf>
    <xf numFmtId="49" fontId="6" fillId="0" borderId="23" xfId="0" applyNumberFormat="1" applyFont="1" applyBorder="1" applyAlignment="1">
      <alignment horizontal="center" vertical="top"/>
    </xf>
    <xf numFmtId="0" fontId="6" fillId="0" borderId="11" xfId="0" applyFont="1" applyFill="1" applyBorder="1" applyAlignment="1">
      <alignment horizontal="center" vertical="top" wrapText="1"/>
    </xf>
    <xf numFmtId="0" fontId="11" fillId="0" borderId="73" xfId="0" applyFont="1" applyBorder="1" applyAlignment="1">
      <alignment horizontal="center" vertical="top" wrapText="1"/>
    </xf>
    <xf numFmtId="0" fontId="11" fillId="0" borderId="58" xfId="0" applyFont="1" applyFill="1" applyBorder="1" applyAlignment="1">
      <alignment horizontal="left" vertical="top" wrapText="1"/>
    </xf>
    <xf numFmtId="49" fontId="5" fillId="4" borderId="56" xfId="0" applyNumberFormat="1" applyFont="1" applyFill="1" applyBorder="1" applyAlignment="1">
      <alignment horizontal="right" vertical="top"/>
    </xf>
    <xf numFmtId="49" fontId="5" fillId="4" borderId="40" xfId="0" applyNumberFormat="1" applyFont="1" applyFill="1" applyBorder="1" applyAlignment="1">
      <alignment horizontal="right" vertical="top"/>
    </xf>
    <xf numFmtId="49" fontId="5" fillId="0" borderId="32" xfId="0" applyNumberFormat="1" applyFont="1" applyBorder="1" applyAlignment="1">
      <alignment horizontal="center" vertical="top"/>
    </xf>
    <xf numFmtId="0" fontId="8" fillId="6" borderId="23" xfId="0" applyFont="1" applyFill="1" applyBorder="1" applyAlignment="1">
      <alignment horizontal="center" vertical="top"/>
    </xf>
    <xf numFmtId="0" fontId="8" fillId="6" borderId="10" xfId="0" applyFont="1" applyFill="1" applyBorder="1" applyAlignment="1">
      <alignment horizontal="center" vertical="top"/>
    </xf>
    <xf numFmtId="0" fontId="8" fillId="6" borderId="59" xfId="0" applyFont="1" applyFill="1" applyBorder="1" applyAlignment="1">
      <alignment horizontal="center" vertical="top"/>
    </xf>
    <xf numFmtId="0" fontId="5" fillId="6" borderId="30" xfId="0" applyFont="1" applyFill="1" applyBorder="1" applyAlignment="1">
      <alignment horizontal="right" vertical="top" wrapText="1"/>
    </xf>
    <xf numFmtId="164" fontId="12" fillId="6" borderId="54" xfId="0" applyNumberFormat="1" applyFont="1" applyFill="1" applyBorder="1" applyAlignment="1">
      <alignment horizontal="center" vertical="top" wrapText="1"/>
    </xf>
    <xf numFmtId="164" fontId="12" fillId="6" borderId="40" xfId="0" applyNumberFormat="1" applyFont="1" applyFill="1" applyBorder="1" applyAlignment="1">
      <alignment horizontal="center" vertical="top" wrapText="1"/>
    </xf>
    <xf numFmtId="164" fontId="12" fillId="6" borderId="16" xfId="0" applyNumberFormat="1" applyFont="1" applyFill="1" applyBorder="1" applyAlignment="1">
      <alignment horizontal="center" vertical="top"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49" fontId="5" fillId="4" borderId="56" xfId="0" applyNumberFormat="1" applyFont="1" applyFill="1" applyBorder="1" applyAlignment="1">
      <alignment horizontal="left" vertical="top"/>
    </xf>
    <xf numFmtId="49" fontId="5" fillId="4" borderId="40" xfId="0" applyNumberFormat="1" applyFont="1" applyFill="1" applyBorder="1" applyAlignment="1">
      <alignment horizontal="left" vertical="top"/>
    </xf>
    <xf numFmtId="49" fontId="5" fillId="4" borderId="16" xfId="0" applyNumberFormat="1" applyFont="1" applyFill="1" applyBorder="1" applyAlignment="1">
      <alignment horizontal="left" vertical="top"/>
    </xf>
    <xf numFmtId="0" fontId="6" fillId="0" borderId="58" xfId="0" applyFont="1" applyFill="1" applyBorder="1" applyAlignment="1">
      <alignment horizontal="left" vertical="top" wrapText="1"/>
    </xf>
    <xf numFmtId="0" fontId="6" fillId="5" borderId="27" xfId="0" applyFont="1" applyFill="1" applyBorder="1" applyAlignment="1">
      <alignment horizontal="left" vertical="top" wrapText="1"/>
    </xf>
    <xf numFmtId="0" fontId="6" fillId="0" borderId="27" xfId="0" applyFont="1" applyBorder="1" applyAlignment="1">
      <alignment horizontal="left" vertical="top" wrapText="1"/>
    </xf>
    <xf numFmtId="164" fontId="46" fillId="0" borderId="27" xfId="0" applyNumberFormat="1" applyFont="1" applyBorder="1" applyAlignment="1">
      <alignment horizontal="center" vertical="top" wrapText="1"/>
    </xf>
    <xf numFmtId="164" fontId="46" fillId="0" borderId="69" xfId="0" applyNumberFormat="1" applyFont="1" applyBorder="1" applyAlignment="1">
      <alignment horizontal="center" vertical="top" wrapText="1"/>
    </xf>
    <xf numFmtId="164" fontId="46" fillId="0" borderId="70" xfId="0" applyNumberFormat="1" applyFont="1" applyBorder="1" applyAlignment="1">
      <alignment horizontal="center" vertical="top" wrapText="1"/>
    </xf>
    <xf numFmtId="0" fontId="6" fillId="0" borderId="71" xfId="0" applyFont="1" applyBorder="1" applyAlignment="1">
      <alignment horizontal="left" vertical="top" wrapText="1"/>
    </xf>
    <xf numFmtId="0" fontId="23" fillId="0" borderId="41" xfId="0" applyFont="1" applyBorder="1" applyAlignment="1">
      <alignment vertical="top" wrapText="1"/>
    </xf>
    <xf numFmtId="0" fontId="23" fillId="0" borderId="52" xfId="0" applyFont="1" applyBorder="1" applyAlignment="1">
      <alignment vertical="top" wrapText="1"/>
    </xf>
    <xf numFmtId="0" fontId="23" fillId="0" borderId="29" xfId="0" applyFont="1" applyBorder="1" applyAlignment="1">
      <alignment vertical="top" wrapText="1"/>
    </xf>
    <xf numFmtId="0" fontId="23" fillId="0" borderId="28" xfId="0" applyFont="1" applyBorder="1" applyAlignment="1">
      <alignment vertical="top" wrapText="1"/>
    </xf>
    <xf numFmtId="0" fontId="6" fillId="0" borderId="7" xfId="0" applyFont="1" applyBorder="1" applyAlignment="1">
      <alignment horizontal="left" vertical="top" wrapText="1"/>
    </xf>
    <xf numFmtId="0" fontId="6" fillId="5" borderId="68" xfId="0" applyFont="1" applyFill="1" applyBorder="1" applyAlignment="1">
      <alignment horizontal="left" vertical="top" wrapText="1"/>
    </xf>
    <xf numFmtId="164" fontId="46" fillId="0" borderId="9" xfId="0" applyNumberFormat="1" applyFont="1" applyBorder="1" applyAlignment="1">
      <alignment horizontal="center" vertical="top" wrapText="1"/>
    </xf>
    <xf numFmtId="164" fontId="46" fillId="0" borderId="57" xfId="0" applyNumberFormat="1" applyFont="1" applyBorder="1" applyAlignment="1">
      <alignment horizontal="center" vertical="top" wrapText="1"/>
    </xf>
    <xf numFmtId="0" fontId="6" fillId="0" borderId="73" xfId="0" applyFont="1" applyBorder="1" applyAlignment="1">
      <alignment horizontal="left" vertical="top" wrapText="1"/>
    </xf>
    <xf numFmtId="164" fontId="46" fillId="0" borderId="68" xfId="0" applyNumberFormat="1" applyFont="1" applyBorder="1" applyAlignment="1">
      <alignment horizontal="center" vertical="top" wrapText="1"/>
    </xf>
    <xf numFmtId="164" fontId="46" fillId="0" borderId="61" xfId="0" applyNumberFormat="1" applyFont="1" applyBorder="1" applyAlignment="1">
      <alignment horizontal="center" vertical="top" wrapText="1"/>
    </xf>
    <xf numFmtId="164" fontId="46" fillId="0" borderId="67" xfId="0" applyNumberFormat="1" applyFont="1" applyBorder="1" applyAlignment="1">
      <alignment horizontal="center" vertical="top" wrapText="1"/>
    </xf>
    <xf numFmtId="0" fontId="0" fillId="0" borderId="0" xfId="0" applyAlignment="1">
      <alignment vertical="top" wrapText="1"/>
    </xf>
    <xf numFmtId="0" fontId="27" fillId="0" borderId="37" xfId="0" applyFont="1" applyFill="1" applyBorder="1" applyAlignment="1">
      <alignment horizontal="left" vertical="top" wrapText="1"/>
    </xf>
    <xf numFmtId="0" fontId="36" fillId="0" borderId="26" xfId="0" applyFont="1" applyFill="1" applyBorder="1" applyAlignment="1">
      <alignment horizontal="left" vertical="top" wrapText="1"/>
    </xf>
    <xf numFmtId="0" fontId="0" fillId="6" borderId="41" xfId="0" applyFill="1" applyBorder="1" applyAlignment="1">
      <alignment vertical="top" wrapText="1"/>
    </xf>
    <xf numFmtId="0" fontId="0" fillId="6" borderId="56" xfId="0" applyFill="1" applyBorder="1" applyAlignment="1">
      <alignment vertical="top" wrapText="1"/>
    </xf>
    <xf numFmtId="0" fontId="0" fillId="0" borderId="72" xfId="0" applyBorder="1" applyAlignment="1">
      <alignment vertical="top" wrapText="1"/>
    </xf>
    <xf numFmtId="0" fontId="0" fillId="0" borderId="69" xfId="0" applyBorder="1" applyAlignment="1">
      <alignment vertical="top" wrapText="1"/>
    </xf>
    <xf numFmtId="0" fontId="0" fillId="0" borderId="70" xfId="0" applyBorder="1" applyAlignment="1">
      <alignment vertical="top" wrapText="1"/>
    </xf>
    <xf numFmtId="0" fontId="27" fillId="0" borderId="11" xfId="0" applyFont="1" applyFill="1" applyBorder="1" applyAlignment="1">
      <alignment horizontal="left" vertical="top" wrapText="1"/>
    </xf>
    <xf numFmtId="0" fontId="11" fillId="0" borderId="42" xfId="0" applyFont="1" applyBorder="1" applyAlignment="1">
      <alignment horizontal="left" vertical="top" wrapText="1"/>
    </xf>
    <xf numFmtId="0" fontId="0" fillId="0" borderId="48" xfId="0" applyBorder="1" applyAlignment="1">
      <alignment vertical="top" wrapText="1"/>
    </xf>
    <xf numFmtId="0" fontId="0" fillId="0" borderId="49" xfId="0" applyBorder="1" applyAlignment="1">
      <alignment vertical="top" wrapText="1"/>
    </xf>
    <xf numFmtId="0" fontId="0" fillId="0" borderId="6" xfId="0" applyBorder="1" applyAlignment="1">
      <alignment vertical="top" wrapText="1"/>
    </xf>
    <xf numFmtId="0" fontId="0" fillId="0" borderId="8" xfId="0" applyBorder="1" applyAlignment="1">
      <alignment vertical="top" wrapText="1"/>
    </xf>
    <xf numFmtId="0" fontId="0" fillId="0" borderId="41" xfId="0" applyBorder="1" applyAlignment="1">
      <alignment vertical="top" wrapText="1"/>
    </xf>
    <xf numFmtId="0" fontId="0" fillId="0" borderId="52" xfId="0" applyBorder="1" applyAlignment="1">
      <alignment vertical="top" wrapText="1"/>
    </xf>
    <xf numFmtId="49" fontId="39" fillId="4" borderId="30" xfId="0" applyNumberFormat="1" applyFont="1" applyFill="1" applyBorder="1" applyAlignment="1">
      <alignment horizontal="right" vertical="top"/>
    </xf>
    <xf numFmtId="49" fontId="39" fillId="4" borderId="41" xfId="0" applyNumberFormat="1" applyFont="1" applyFill="1" applyBorder="1" applyAlignment="1">
      <alignment horizontal="right" vertical="top"/>
    </xf>
    <xf numFmtId="49" fontId="39" fillId="4" borderId="52" xfId="0" applyNumberFormat="1" applyFont="1" applyFill="1" applyBorder="1" applyAlignment="1">
      <alignment horizontal="right" vertical="top"/>
    </xf>
    <xf numFmtId="49" fontId="2" fillId="0" borderId="57" xfId="0" applyNumberFormat="1" applyFont="1" applyBorder="1" applyAlignment="1">
      <alignment horizontal="center" vertical="top"/>
    </xf>
    <xf numFmtId="0" fontId="7" fillId="4" borderId="56" xfId="0" applyFont="1" applyFill="1" applyBorder="1" applyAlignment="1">
      <alignment horizontal="left" vertical="top" wrapText="1"/>
    </xf>
    <xf numFmtId="0" fontId="57" fillId="5" borderId="61" xfId="0" applyFont="1" applyFill="1" applyBorder="1" applyAlignment="1">
      <alignment horizontal="left" vertical="top" wrapText="1"/>
    </xf>
    <xf numFmtId="0" fontId="57" fillId="5" borderId="67" xfId="0" applyFont="1" applyFill="1" applyBorder="1" applyAlignment="1">
      <alignment horizontal="left" vertical="top" wrapText="1"/>
    </xf>
    <xf numFmtId="0" fontId="57" fillId="5" borderId="69" xfId="0" applyFont="1" applyFill="1" applyBorder="1" applyAlignment="1">
      <alignment horizontal="left" vertical="top" wrapText="1"/>
    </xf>
    <xf numFmtId="0" fontId="57" fillId="5" borderId="70" xfId="0" applyFont="1" applyFill="1" applyBorder="1" applyAlignment="1">
      <alignment horizontal="left" vertical="top" wrapText="1"/>
    </xf>
    <xf numFmtId="0" fontId="57" fillId="0" borderId="40" xfId="0" applyFont="1" applyBorder="1" applyAlignment="1">
      <alignment vertical="center" wrapText="1"/>
    </xf>
    <xf numFmtId="0" fontId="57" fillId="0" borderId="16" xfId="0" applyFont="1" applyBorder="1" applyAlignment="1">
      <alignment vertical="center" wrapText="1"/>
    </xf>
    <xf numFmtId="0" fontId="7" fillId="0" borderId="30"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52" xfId="0" applyFont="1" applyBorder="1" applyAlignment="1">
      <alignment horizontal="center" vertical="center" wrapText="1"/>
    </xf>
    <xf numFmtId="49" fontId="35" fillId="0" borderId="36" xfId="0" applyNumberFormat="1" applyFont="1" applyBorder="1" applyAlignment="1">
      <alignment horizontal="center" vertical="top" wrapText="1"/>
    </xf>
    <xf numFmtId="0" fontId="37" fillId="0" borderId="25" xfId="0" applyFont="1" applyBorder="1" applyAlignment="1">
      <alignment horizontal="center" vertical="top" wrapText="1"/>
    </xf>
    <xf numFmtId="0" fontId="6" fillId="0" borderId="37" xfId="0" applyFont="1" applyFill="1" applyBorder="1" applyAlignment="1">
      <alignment horizontal="justify" vertical="top" wrapText="1"/>
    </xf>
    <xf numFmtId="0" fontId="6" fillId="0" borderId="26" xfId="0" applyFont="1" applyFill="1" applyBorder="1" applyAlignment="1">
      <alignment horizontal="justify" vertical="top" wrapText="1"/>
    </xf>
    <xf numFmtId="0" fontId="8" fillId="0" borderId="62" xfId="0" applyFont="1" applyFill="1" applyBorder="1" applyAlignment="1">
      <alignment horizontal="justify" vertical="top" wrapText="1"/>
    </xf>
    <xf numFmtId="0" fontId="8" fillId="0" borderId="58" xfId="0" applyFont="1" applyFill="1" applyBorder="1" applyAlignment="1">
      <alignment horizontal="justify" vertical="top" wrapText="1"/>
    </xf>
    <xf numFmtId="0" fontId="8" fillId="0" borderId="51" xfId="0" applyFont="1" applyFill="1" applyBorder="1" applyAlignment="1">
      <alignment horizontal="justify" vertical="top" wrapText="1"/>
    </xf>
    <xf numFmtId="0" fontId="8" fillId="0" borderId="11" xfId="0" applyFont="1" applyBorder="1" applyAlignment="1">
      <alignment horizontal="justify" vertical="top" wrapText="1"/>
    </xf>
    <xf numFmtId="0" fontId="8" fillId="0" borderId="14" xfId="0" applyFont="1" applyBorder="1" applyAlignment="1">
      <alignment horizontal="justify" vertical="top" wrapText="1"/>
    </xf>
    <xf numFmtId="0" fontId="6" fillId="0" borderId="39" xfId="0" applyFont="1" applyFill="1" applyBorder="1" applyAlignment="1">
      <alignment horizontal="justify" vertical="top" wrapText="1"/>
    </xf>
    <xf numFmtId="0" fontId="22" fillId="0" borderId="11" xfId="0" applyFont="1" applyBorder="1" applyAlignment="1">
      <alignment wrapText="1"/>
    </xf>
    <xf numFmtId="0" fontId="8" fillId="0" borderId="11" xfId="0" applyFont="1" applyFill="1" applyBorder="1" applyAlignment="1">
      <alignment horizontal="justify" vertical="top" wrapText="1"/>
    </xf>
    <xf numFmtId="0" fontId="11" fillId="0" borderId="42" xfId="0" applyFont="1" applyBorder="1" applyAlignment="1">
      <alignment horizontal="justify" wrapText="1"/>
    </xf>
    <xf numFmtId="0" fontId="11" fillId="0" borderId="14" xfId="0" applyFont="1" applyBorder="1" applyAlignment="1">
      <alignment horizontal="justify" wrapText="1"/>
    </xf>
    <xf numFmtId="0" fontId="8" fillId="0" borderId="64" xfId="0" applyFont="1" applyFill="1" applyBorder="1" applyAlignment="1">
      <alignment horizontal="justify" vertical="top" wrapText="1"/>
    </xf>
    <xf numFmtId="0" fontId="8" fillId="0" borderId="44" xfId="0" applyFont="1" applyFill="1" applyBorder="1" applyAlignment="1">
      <alignment horizontal="justify" vertical="top" wrapText="1"/>
    </xf>
    <xf numFmtId="0" fontId="6" fillId="0" borderId="12" xfId="0" applyFont="1" applyFill="1" applyBorder="1" applyAlignment="1">
      <alignment horizontal="justify" vertical="top" wrapText="1"/>
    </xf>
    <xf numFmtId="0" fontId="6" fillId="0" borderId="13" xfId="0" applyFont="1" applyFill="1" applyBorder="1" applyAlignment="1">
      <alignment horizontal="justify" vertical="top" wrapText="1"/>
    </xf>
    <xf numFmtId="0" fontId="8" fillId="5" borderId="11" xfId="0" applyFont="1" applyFill="1" applyBorder="1" applyAlignment="1">
      <alignment horizontal="justify" vertical="top" wrapText="1"/>
    </xf>
    <xf numFmtId="0" fontId="8" fillId="5" borderId="14" xfId="0" applyFont="1" applyFill="1" applyBorder="1" applyAlignment="1">
      <alignment horizontal="justify" vertical="top" wrapText="1"/>
    </xf>
    <xf numFmtId="0" fontId="11" fillId="0" borderId="73" xfId="0" applyFont="1" applyBorder="1" applyAlignment="1">
      <alignment horizontal="left" vertical="top" wrapText="1"/>
    </xf>
    <xf numFmtId="0" fontId="6" fillId="0" borderId="77" xfId="0" applyFont="1" applyFill="1" applyBorder="1" applyAlignment="1">
      <alignment vertical="top" wrapText="1"/>
    </xf>
    <xf numFmtId="0" fontId="11" fillId="0" borderId="20" xfId="0" applyFont="1" applyBorder="1" applyAlignment="1">
      <alignment vertical="top" wrapText="1"/>
    </xf>
    <xf numFmtId="0" fontId="6" fillId="0" borderId="39" xfId="0" applyFont="1" applyFill="1" applyBorder="1" applyAlignment="1">
      <alignment vertical="top" wrapText="1"/>
    </xf>
    <xf numFmtId="49" fontId="9" fillId="0" borderId="50" xfId="0" applyNumberFormat="1" applyFont="1" applyBorder="1" applyAlignment="1">
      <alignment horizontal="center" vertical="top"/>
    </xf>
    <xf numFmtId="49" fontId="7" fillId="3" borderId="14" xfId="0" applyNumberFormat="1" applyFont="1" applyFill="1" applyBorder="1" applyAlignment="1">
      <alignment horizontal="center" vertical="top"/>
    </xf>
    <xf numFmtId="49" fontId="7" fillId="4" borderId="36" xfId="0" applyNumberFormat="1" applyFont="1" applyFill="1" applyBorder="1" applyAlignment="1">
      <alignment horizontal="center" vertical="top"/>
    </xf>
    <xf numFmtId="49" fontId="7" fillId="4" borderId="25" xfId="0" applyNumberFormat="1" applyFont="1" applyFill="1" applyBorder="1" applyAlignment="1">
      <alignment horizontal="center" vertical="top"/>
    </xf>
    <xf numFmtId="49" fontId="35" fillId="3" borderId="22" xfId="0" applyNumberFormat="1" applyFont="1" applyFill="1" applyBorder="1" applyAlignment="1">
      <alignment horizontal="center" vertical="top"/>
    </xf>
    <xf numFmtId="49" fontId="35" fillId="3" borderId="63" xfId="0" applyNumberFormat="1" applyFont="1" applyFill="1" applyBorder="1" applyAlignment="1">
      <alignment horizontal="center" vertical="top"/>
    </xf>
    <xf numFmtId="49" fontId="35" fillId="3" borderId="23" xfId="0" applyNumberFormat="1" applyFont="1" applyFill="1" applyBorder="1" applyAlignment="1">
      <alignment horizontal="center" vertical="top"/>
    </xf>
    <xf numFmtId="49" fontId="35" fillId="4" borderId="38" xfId="0" applyNumberFormat="1" applyFont="1" applyFill="1" applyBorder="1" applyAlignment="1">
      <alignment horizontal="center" vertical="top"/>
    </xf>
    <xf numFmtId="49" fontId="35" fillId="0" borderId="38" xfId="0" applyNumberFormat="1" applyFont="1" applyBorder="1" applyAlignment="1">
      <alignment horizontal="center" vertical="top"/>
    </xf>
    <xf numFmtId="0" fontId="27" fillId="5" borderId="11" xfId="0" applyFont="1" applyFill="1" applyBorder="1" applyAlignment="1">
      <alignment horizontal="left" vertical="top" wrapText="1"/>
    </xf>
    <xf numFmtId="0" fontId="6" fillId="5" borderId="42" xfId="0" applyFont="1" applyFill="1" applyBorder="1" applyAlignment="1">
      <alignment horizontal="left" vertical="top" wrapText="1"/>
    </xf>
    <xf numFmtId="0" fontId="11" fillId="0" borderId="73" xfId="0" applyFont="1" applyBorder="1" applyAlignment="1">
      <alignment vertical="top" wrapText="1"/>
    </xf>
    <xf numFmtId="0" fontId="8" fillId="0" borderId="64" xfId="0" applyFont="1" applyFill="1" applyBorder="1" applyAlignment="1">
      <alignment horizontal="left" vertical="top" wrapText="1"/>
    </xf>
    <xf numFmtId="0" fontId="8" fillId="0" borderId="63" xfId="0" applyFont="1" applyFill="1" applyBorder="1" applyAlignment="1">
      <alignment horizontal="left" vertical="top" wrapText="1"/>
    </xf>
    <xf numFmtId="0" fontId="8" fillId="0" borderId="44" xfId="0" applyFont="1" applyFill="1" applyBorder="1" applyAlignment="1">
      <alignment horizontal="left" vertical="top" wrapText="1"/>
    </xf>
    <xf numFmtId="0" fontId="27" fillId="0" borderId="62" xfId="0" applyFont="1" applyFill="1" applyBorder="1" applyAlignment="1">
      <alignment vertical="top" wrapText="1"/>
    </xf>
    <xf numFmtId="0" fontId="27" fillId="0" borderId="58" xfId="0" applyFont="1" applyBorder="1" applyAlignment="1">
      <alignment vertical="top" wrapText="1"/>
    </xf>
    <xf numFmtId="0" fontId="27" fillId="0" borderId="42" xfId="0" applyFont="1" applyBorder="1" applyAlignment="1">
      <alignment wrapText="1"/>
    </xf>
    <xf numFmtId="0" fontId="11" fillId="0" borderId="73" xfId="0" applyFont="1" applyBorder="1" applyAlignment="1">
      <alignment wrapText="1"/>
    </xf>
    <xf numFmtId="0" fontId="6" fillId="0" borderId="42" xfId="0" applyFont="1" applyFill="1" applyBorder="1" applyAlignment="1">
      <alignment vertical="top" wrapText="1"/>
    </xf>
    <xf numFmtId="49" fontId="2" fillId="0" borderId="67" xfId="0" applyNumberFormat="1" applyFont="1" applyBorder="1" applyAlignment="1">
      <alignment horizontal="center" vertical="top" wrapText="1"/>
    </xf>
    <xf numFmtId="0" fontId="6" fillId="0" borderId="77" xfId="0" applyFont="1" applyFill="1" applyBorder="1" applyAlignment="1">
      <alignment horizontal="left" vertical="top" wrapText="1"/>
    </xf>
    <xf numFmtId="0" fontId="6" fillId="0" borderId="18" xfId="0" applyFont="1" applyFill="1" applyBorder="1" applyAlignment="1">
      <alignment horizontal="left" vertical="top" wrapText="1"/>
    </xf>
    <xf numFmtId="0" fontId="6" fillId="0" borderId="20" xfId="0" applyFont="1" applyFill="1" applyBorder="1" applyAlignment="1">
      <alignment horizontal="left" vertical="top" wrapText="1"/>
    </xf>
    <xf numFmtId="49" fontId="2" fillId="0" borderId="24" xfId="0" applyNumberFormat="1" applyFont="1" applyFill="1" applyBorder="1" applyAlignment="1">
      <alignment horizontal="center" vertical="top"/>
    </xf>
    <xf numFmtId="49" fontId="9" fillId="0" borderId="17"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49" fontId="2" fillId="0" borderId="57" xfId="0" applyNumberFormat="1" applyFont="1" applyBorder="1" applyAlignment="1">
      <alignment horizontal="center" vertical="top" wrapText="1"/>
    </xf>
    <xf numFmtId="49" fontId="2" fillId="0" borderId="18" xfId="0" applyNumberFormat="1" applyFont="1" applyBorder="1" applyAlignment="1">
      <alignment horizontal="center" vertical="top" wrapText="1"/>
    </xf>
    <xf numFmtId="49" fontId="7" fillId="0" borderId="6" xfId="0" applyNumberFormat="1" applyFont="1" applyFill="1" applyBorder="1" applyAlignment="1">
      <alignment horizontal="center" vertical="top"/>
    </xf>
    <xf numFmtId="49" fontId="7" fillId="0" borderId="38" xfId="0" applyNumberFormat="1" applyFont="1" applyFill="1" applyBorder="1" applyAlignment="1">
      <alignment horizontal="center" vertical="top"/>
    </xf>
    <xf numFmtId="49" fontId="7" fillId="0" borderId="1" xfId="0" applyNumberFormat="1" applyFont="1" applyFill="1" applyBorder="1" applyAlignment="1">
      <alignment horizontal="center" vertical="top"/>
    </xf>
    <xf numFmtId="0" fontId="27" fillId="0" borderId="77" xfId="0" applyFont="1" applyFill="1" applyBorder="1" applyAlignment="1">
      <alignment vertical="top" wrapText="1"/>
    </xf>
    <xf numFmtId="0" fontId="27" fillId="0" borderId="18" xfId="0" applyFont="1" applyFill="1" applyBorder="1" applyAlignment="1">
      <alignment vertical="top" wrapText="1"/>
    </xf>
    <xf numFmtId="0" fontId="6" fillId="0" borderId="18" xfId="0" applyFont="1" applyFill="1" applyBorder="1" applyAlignment="1">
      <alignment vertical="top" wrapText="1"/>
    </xf>
    <xf numFmtId="49" fontId="7" fillId="4" borderId="53" xfId="0" applyNumberFormat="1" applyFont="1" applyFill="1" applyBorder="1" applyAlignment="1">
      <alignment horizontal="right" vertical="top"/>
    </xf>
    <xf numFmtId="49" fontId="8" fillId="0" borderId="6" xfId="0" applyNumberFormat="1" applyFont="1" applyBorder="1" applyAlignment="1">
      <alignment horizontal="center" vertical="top"/>
    </xf>
    <xf numFmtId="49" fontId="8" fillId="0" borderId="38" xfId="0" applyNumberFormat="1" applyFont="1" applyBorder="1" applyAlignment="1">
      <alignment horizontal="center" vertical="top"/>
    </xf>
    <xf numFmtId="49" fontId="8" fillId="0" borderId="1" xfId="0" applyNumberFormat="1" applyFont="1" applyBorder="1" applyAlignment="1">
      <alignment horizontal="center" vertical="top"/>
    </xf>
    <xf numFmtId="49" fontId="8" fillId="4" borderId="6" xfId="0" applyNumberFormat="1" applyFont="1" applyFill="1" applyBorder="1" applyAlignment="1">
      <alignment horizontal="center" vertical="top"/>
    </xf>
    <xf numFmtId="49" fontId="8" fillId="4" borderId="38" xfId="0" applyNumberFormat="1" applyFont="1" applyFill="1" applyBorder="1" applyAlignment="1">
      <alignment horizontal="center" vertical="top"/>
    </xf>
    <xf numFmtId="49" fontId="8" fillId="4" borderId="1" xfId="0" applyNumberFormat="1" applyFont="1" applyFill="1" applyBorder="1" applyAlignment="1">
      <alignment horizontal="center" vertical="top"/>
    </xf>
    <xf numFmtId="49" fontId="8" fillId="3" borderId="22" xfId="0" applyNumberFormat="1" applyFont="1" applyFill="1" applyBorder="1" applyAlignment="1">
      <alignment horizontal="center" vertical="top"/>
    </xf>
    <xf numFmtId="49" fontId="8" fillId="3" borderId="63" xfId="0" applyNumberFormat="1" applyFont="1" applyFill="1" applyBorder="1" applyAlignment="1">
      <alignment horizontal="center" vertical="top"/>
    </xf>
    <xf numFmtId="49" fontId="8" fillId="3" borderId="23" xfId="0" applyNumberFormat="1" applyFont="1" applyFill="1" applyBorder="1" applyAlignment="1">
      <alignment horizontal="center" vertical="top"/>
    </xf>
    <xf numFmtId="49" fontId="9" fillId="0" borderId="24" xfId="0" applyNumberFormat="1" applyFont="1" applyBorder="1" applyAlignment="1">
      <alignment horizontal="center" vertical="top"/>
    </xf>
    <xf numFmtId="0" fontId="0" fillId="0" borderId="26" xfId="0" applyBorder="1" applyAlignment="1">
      <alignment horizontal="left" vertical="top" wrapText="1"/>
    </xf>
    <xf numFmtId="0" fontId="11" fillId="0" borderId="26" xfId="0" applyFont="1" applyBorder="1" applyAlignment="1">
      <alignment vertical="top" wrapText="1"/>
    </xf>
    <xf numFmtId="0" fontId="11" fillId="0" borderId="39" xfId="0" applyFont="1" applyBorder="1" applyAlignment="1">
      <alignment vertical="top" wrapText="1"/>
    </xf>
    <xf numFmtId="49" fontId="7" fillId="4" borderId="54" xfId="0" applyNumberFormat="1" applyFont="1" applyFill="1" applyBorder="1" applyAlignment="1">
      <alignment horizontal="left" vertical="top"/>
    </xf>
    <xf numFmtId="0" fontId="34" fillId="0" borderId="62" xfId="0" applyFont="1" applyFill="1" applyBorder="1" applyAlignment="1">
      <alignment horizontal="left" vertical="top" wrapText="1"/>
    </xf>
    <xf numFmtId="0" fontId="37" fillId="0" borderId="51" xfId="0" applyFont="1" applyFill="1" applyBorder="1" applyAlignment="1">
      <alignment horizontal="left" vertical="top" wrapText="1"/>
    </xf>
    <xf numFmtId="1" fontId="8" fillId="0" borderId="11" xfId="0" applyNumberFormat="1" applyFont="1" applyFill="1" applyBorder="1" applyAlignment="1">
      <alignment horizontal="left" vertical="top" wrapText="1"/>
    </xf>
    <xf numFmtId="0" fontId="7" fillId="6" borderId="11" xfId="0" applyFont="1" applyFill="1" applyBorder="1" applyAlignment="1">
      <alignment horizontal="right" vertical="top" wrapText="1"/>
    </xf>
    <xf numFmtId="0" fontId="0" fillId="6" borderId="36" xfId="0" applyFill="1" applyBorder="1" applyAlignment="1">
      <alignment vertical="top" wrapText="1"/>
    </xf>
    <xf numFmtId="0" fontId="0" fillId="6" borderId="12" xfId="0" applyFill="1" applyBorder="1" applyAlignment="1">
      <alignment vertical="top" wrapText="1"/>
    </xf>
    <xf numFmtId="164" fontId="25" fillId="6" borderId="64" xfId="0" applyNumberFormat="1" applyFont="1" applyFill="1" applyBorder="1" applyAlignment="1">
      <alignment horizontal="center" vertical="top" wrapText="1"/>
    </xf>
    <xf numFmtId="164" fontId="25" fillId="6" borderId="74" xfId="0" applyNumberFormat="1" applyFont="1" applyFill="1" applyBorder="1" applyAlignment="1">
      <alignment horizontal="center" vertical="top" wrapText="1"/>
    </xf>
    <xf numFmtId="164" fontId="25" fillId="6" borderId="77" xfId="0" applyNumberFormat="1" applyFont="1" applyFill="1" applyBorder="1" applyAlignment="1">
      <alignment horizontal="center" vertical="top" wrapText="1"/>
    </xf>
    <xf numFmtId="0" fontId="8" fillId="0" borderId="42" xfId="0" applyFont="1" applyBorder="1" applyAlignment="1">
      <alignment vertical="top" wrapText="1"/>
    </xf>
    <xf numFmtId="0" fontId="8" fillId="0" borderId="38" xfId="0" applyFont="1" applyBorder="1" applyAlignment="1">
      <alignment vertical="top" wrapText="1"/>
    </xf>
    <xf numFmtId="0" fontId="8" fillId="0" borderId="39" xfId="0" applyFont="1" applyBorder="1" applyAlignment="1">
      <alignment vertical="top" wrapText="1"/>
    </xf>
    <xf numFmtId="49" fontId="6" fillId="0" borderId="58" xfId="0" applyNumberFormat="1" applyFont="1" applyFill="1" applyBorder="1" applyAlignment="1">
      <alignment horizontal="left" vertical="top" wrapText="1"/>
    </xf>
    <xf numFmtId="49" fontId="7" fillId="0" borderId="22" xfId="0" applyNumberFormat="1" applyFont="1" applyFill="1" applyBorder="1" applyAlignment="1">
      <alignment horizontal="center" vertical="top"/>
    </xf>
    <xf numFmtId="49" fontId="7" fillId="0" borderId="63" xfId="0" applyNumberFormat="1" applyFont="1" applyFill="1" applyBorder="1" applyAlignment="1">
      <alignment horizontal="center" vertical="top"/>
    </xf>
    <xf numFmtId="49" fontId="7" fillId="0" borderId="23" xfId="0" applyNumberFormat="1" applyFont="1" applyFill="1" applyBorder="1" applyAlignment="1">
      <alignment horizontal="center" vertical="top"/>
    </xf>
    <xf numFmtId="0" fontId="6" fillId="0" borderId="74"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35" xfId="0" applyFont="1" applyFill="1" applyBorder="1" applyAlignment="1">
      <alignment horizontal="left" vertical="top" wrapText="1"/>
    </xf>
    <xf numFmtId="49" fontId="36" fillId="0" borderId="62" xfId="0" applyNumberFormat="1" applyFont="1" applyFill="1" applyBorder="1" applyAlignment="1">
      <alignment horizontal="left" vertical="top" wrapText="1"/>
    </xf>
    <xf numFmtId="49" fontId="36" fillId="0" borderId="47" xfId="0" applyNumberFormat="1" applyFont="1" applyFill="1" applyBorder="1" applyAlignment="1">
      <alignment horizontal="left" vertical="top" wrapText="1"/>
    </xf>
    <xf numFmtId="49" fontId="6" fillId="5" borderId="11" xfId="0" applyNumberFormat="1" applyFont="1" applyFill="1" applyBorder="1" applyAlignment="1">
      <alignment vertical="top" wrapText="1"/>
    </xf>
    <xf numFmtId="0" fontId="0" fillId="0" borderId="73" xfId="0" applyBorder="1" applyAlignment="1">
      <alignment wrapText="1"/>
    </xf>
    <xf numFmtId="49" fontId="35" fillId="6" borderId="40" xfId="0" applyNumberFormat="1" applyFont="1" applyFill="1" applyBorder="1" applyAlignment="1">
      <alignment horizontal="right" vertical="top"/>
    </xf>
    <xf numFmtId="0" fontId="32" fillId="6" borderId="23" xfId="0" applyFont="1" applyFill="1" applyBorder="1" applyAlignment="1">
      <alignment horizontal="center" vertical="top"/>
    </xf>
    <xf numFmtId="0" fontId="32" fillId="6" borderId="10" xfId="0" applyFont="1" applyFill="1" applyBorder="1" applyAlignment="1">
      <alignment horizontal="center" vertical="top"/>
    </xf>
    <xf numFmtId="0" fontId="32" fillId="6" borderId="59" xfId="0" applyFont="1" applyFill="1" applyBorder="1" applyAlignment="1">
      <alignment horizontal="center" vertical="top"/>
    </xf>
    <xf numFmtId="49" fontId="6" fillId="5" borderId="62" xfId="0" applyNumberFormat="1" applyFont="1" applyFill="1" applyBorder="1" applyAlignment="1">
      <alignment vertical="top" wrapText="1"/>
    </xf>
    <xf numFmtId="49" fontId="3" fillId="0" borderId="38" xfId="0" applyNumberFormat="1" applyFont="1" applyFill="1" applyBorder="1" applyAlignment="1">
      <alignment horizontal="center" vertical="top" wrapText="1"/>
    </xf>
    <xf numFmtId="49" fontId="3" fillId="0" borderId="39" xfId="0" applyNumberFormat="1" applyFont="1" applyFill="1" applyBorder="1" applyAlignment="1">
      <alignment horizontal="center" vertical="top" wrapText="1"/>
    </xf>
    <xf numFmtId="0" fontId="11" fillId="0" borderId="26" xfId="0" applyFont="1" applyBorder="1" applyAlignment="1">
      <alignment horizontal="center" vertical="top" wrapText="1"/>
    </xf>
    <xf numFmtId="0" fontId="27" fillId="0" borderId="42" xfId="0" applyFont="1" applyBorder="1" applyAlignment="1">
      <alignment horizontal="left" wrapText="1"/>
    </xf>
    <xf numFmtId="0" fontId="11" fillId="0" borderId="14" xfId="0" applyFont="1" applyBorder="1" applyAlignment="1">
      <alignment horizontal="left" wrapText="1"/>
    </xf>
    <xf numFmtId="49" fontId="2" fillId="0" borderId="32" xfId="0" applyNumberFormat="1" applyFont="1" applyFill="1" applyBorder="1" applyAlignment="1">
      <alignment horizontal="center" vertical="top" wrapText="1"/>
    </xf>
    <xf numFmtId="0" fontId="0" fillId="0" borderId="25" xfId="0" applyFill="1" applyBorder="1" applyAlignment="1">
      <alignment horizontal="center" vertical="top" wrapText="1"/>
    </xf>
    <xf numFmtId="49" fontId="2" fillId="0" borderId="33" xfId="0" applyNumberFormat="1" applyFont="1" applyFill="1" applyBorder="1" applyAlignment="1">
      <alignment horizontal="center" vertical="top" wrapText="1"/>
    </xf>
    <xf numFmtId="0" fontId="0" fillId="0" borderId="26" xfId="0" applyFill="1" applyBorder="1" applyAlignment="1">
      <alignment horizontal="center" vertical="top" wrapText="1"/>
    </xf>
    <xf numFmtId="49" fontId="6" fillId="0" borderId="31" xfId="0" applyNumberFormat="1" applyFont="1" applyFill="1" applyBorder="1" applyAlignment="1">
      <alignment vertical="top" wrapText="1"/>
    </xf>
    <xf numFmtId="0" fontId="0" fillId="0" borderId="14" xfId="0" applyBorder="1" applyAlignment="1">
      <alignment vertical="top" wrapText="1"/>
    </xf>
    <xf numFmtId="49" fontId="6" fillId="0" borderId="11" xfId="0" applyNumberFormat="1" applyFont="1" applyFill="1" applyBorder="1" applyAlignment="1">
      <alignment horizontal="left" vertical="top" wrapText="1"/>
    </xf>
    <xf numFmtId="49" fontId="6" fillId="0" borderId="73" xfId="0" applyNumberFormat="1" applyFont="1" applyFill="1" applyBorder="1" applyAlignment="1">
      <alignment horizontal="left" vertical="top" wrapText="1"/>
    </xf>
    <xf numFmtId="49" fontId="2" fillId="0" borderId="36"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37"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6" fillId="0" borderId="31" xfId="0" applyNumberFormat="1" applyFont="1" applyFill="1" applyBorder="1" applyAlignment="1">
      <alignment horizontal="left" vertical="top" wrapText="1"/>
    </xf>
    <xf numFmtId="49" fontId="6" fillId="0" borderId="14" xfId="0" applyNumberFormat="1" applyFont="1" applyFill="1" applyBorder="1" applyAlignment="1">
      <alignment horizontal="left" vertical="top" wrapText="1"/>
    </xf>
    <xf numFmtId="49" fontId="2" fillId="0" borderId="32" xfId="0" applyNumberFormat="1" applyFont="1" applyFill="1" applyBorder="1" applyAlignment="1">
      <alignment horizontal="center" vertical="top"/>
    </xf>
    <xf numFmtId="49" fontId="2" fillId="0" borderId="25"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0" fontId="27" fillId="0" borderId="62" xfId="0" applyFont="1" applyBorder="1" applyAlignment="1">
      <alignment wrapText="1"/>
    </xf>
    <xf numFmtId="0" fontId="27" fillId="0" borderId="58" xfId="0" applyFont="1" applyBorder="1" applyAlignment="1">
      <alignment wrapText="1"/>
    </xf>
    <xf numFmtId="0" fontId="0" fillId="0" borderId="51" xfId="0" applyBorder="1" applyAlignment="1">
      <alignment wrapText="1"/>
    </xf>
    <xf numFmtId="0" fontId="0" fillId="0" borderId="47" xfId="0" applyBorder="1" applyAlignment="1">
      <alignment wrapText="1"/>
    </xf>
    <xf numFmtId="0" fontId="6" fillId="0" borderId="33" xfId="0" applyFont="1" applyFill="1" applyBorder="1" applyAlignment="1">
      <alignment horizontal="left" vertical="top" wrapText="1"/>
    </xf>
    <xf numFmtId="49" fontId="2" fillId="0" borderId="34" xfId="0" applyNumberFormat="1" applyFont="1" applyBorder="1" applyAlignment="1">
      <alignment horizontal="center" vertical="top"/>
    </xf>
    <xf numFmtId="49" fontId="2" fillId="0" borderId="0" xfId="0" applyNumberFormat="1" applyFont="1" applyBorder="1" applyAlignment="1">
      <alignment horizontal="center" vertical="top"/>
    </xf>
    <xf numFmtId="49" fontId="2" fillId="0" borderId="35" xfId="0" applyNumberFormat="1" applyFont="1" applyBorder="1" applyAlignment="1">
      <alignment horizontal="center" vertical="top"/>
    </xf>
    <xf numFmtId="49" fontId="7" fillId="3" borderId="75" xfId="0" applyNumberFormat="1" applyFont="1" applyFill="1" applyBorder="1" applyAlignment="1">
      <alignment horizontal="center" vertical="top"/>
    </xf>
    <xf numFmtId="49" fontId="2" fillId="0" borderId="74" xfId="0" applyNumberFormat="1" applyFont="1" applyBorder="1" applyAlignment="1">
      <alignment horizontal="center" vertical="top"/>
    </xf>
    <xf numFmtId="49" fontId="7" fillId="0" borderId="12" xfId="0" applyNumberFormat="1" applyFont="1" applyBorder="1" applyAlignment="1">
      <alignment horizontal="center" vertical="top"/>
    </xf>
    <xf numFmtId="49" fontId="7" fillId="4" borderId="32" xfId="0" applyNumberFormat="1" applyFont="1" applyFill="1" applyBorder="1" applyAlignment="1">
      <alignment horizontal="center" vertical="top"/>
    </xf>
    <xf numFmtId="49" fontId="7" fillId="4" borderId="12" xfId="0" applyNumberFormat="1" applyFont="1" applyFill="1" applyBorder="1" applyAlignment="1">
      <alignment horizontal="left" vertical="top"/>
    </xf>
    <xf numFmtId="0" fontId="27" fillId="0" borderId="31" xfId="0" applyFont="1" applyBorder="1" applyAlignment="1">
      <alignment wrapText="1"/>
    </xf>
    <xf numFmtId="49" fontId="7" fillId="3" borderId="16" xfId="0" applyNumberFormat="1" applyFont="1" applyFill="1" applyBorder="1" applyAlignment="1">
      <alignment horizontal="right" vertical="top"/>
    </xf>
    <xf numFmtId="0" fontId="23" fillId="0" borderId="58" xfId="0" applyFont="1" applyBorder="1" applyAlignment="1">
      <alignment horizontal="left" vertical="top" wrapText="1"/>
    </xf>
    <xf numFmtId="0" fontId="7" fillId="4" borderId="36" xfId="0" applyFont="1" applyFill="1" applyBorder="1" applyAlignment="1">
      <alignment horizontal="left" vertical="top" wrapText="1"/>
    </xf>
    <xf numFmtId="0" fontId="7" fillId="4" borderId="37" xfId="0" applyFont="1" applyFill="1" applyBorder="1" applyAlignment="1">
      <alignment horizontal="left" vertical="top" wrapText="1"/>
    </xf>
    <xf numFmtId="49" fontId="7" fillId="3" borderId="56" xfId="1" applyNumberFormat="1" applyFont="1" applyFill="1" applyBorder="1" applyAlignment="1">
      <alignment horizontal="right" vertical="top"/>
    </xf>
    <xf numFmtId="49" fontId="7" fillId="3" borderId="40" xfId="1" applyNumberFormat="1" applyFont="1" applyFill="1" applyBorder="1" applyAlignment="1">
      <alignment horizontal="right" vertical="top"/>
    </xf>
    <xf numFmtId="49" fontId="7" fillId="3" borderId="16" xfId="1" applyNumberFormat="1" applyFont="1" applyFill="1" applyBorder="1" applyAlignment="1">
      <alignment horizontal="right" vertical="top"/>
    </xf>
    <xf numFmtId="49" fontId="7" fillId="6" borderId="40" xfId="1" applyNumberFormat="1" applyFont="1" applyFill="1" applyBorder="1" applyAlignment="1">
      <alignment horizontal="right" vertical="top"/>
    </xf>
    <xf numFmtId="0" fontId="11" fillId="0" borderId="0" xfId="1" applyFont="1" applyAlignment="1">
      <alignment horizontal="left" wrapText="1"/>
    </xf>
    <xf numFmtId="0" fontId="7" fillId="6" borderId="30" xfId="1" applyFont="1" applyFill="1" applyBorder="1" applyAlignment="1">
      <alignment horizontal="right" vertical="top" wrapText="1"/>
    </xf>
    <xf numFmtId="0" fontId="11" fillId="6" borderId="41" xfId="1" applyFill="1" applyBorder="1" applyAlignment="1">
      <alignment vertical="top" wrapText="1"/>
    </xf>
    <xf numFmtId="0" fontId="11" fillId="6" borderId="56" xfId="1" applyFill="1" applyBorder="1" applyAlignment="1">
      <alignment vertical="top" wrapText="1"/>
    </xf>
    <xf numFmtId="164" fontId="25" fillId="6" borderId="54" xfId="1" applyNumberFormat="1" applyFont="1" applyFill="1" applyBorder="1" applyAlignment="1">
      <alignment horizontal="center" vertical="top" wrapText="1"/>
    </xf>
    <xf numFmtId="164" fontId="25" fillId="6" borderId="40" xfId="1" applyNumberFormat="1" applyFont="1" applyFill="1" applyBorder="1" applyAlignment="1">
      <alignment horizontal="center" vertical="top" wrapText="1"/>
    </xf>
    <xf numFmtId="164" fontId="25" fillId="6" borderId="16" xfId="1" applyNumberFormat="1" applyFont="1" applyFill="1" applyBorder="1" applyAlignment="1">
      <alignment horizontal="center" vertical="top" wrapText="1"/>
    </xf>
    <xf numFmtId="0" fontId="8" fillId="0" borderId="71" xfId="1" applyFont="1" applyBorder="1" applyAlignment="1">
      <alignment horizontal="left" vertical="top" wrapText="1"/>
    </xf>
    <xf numFmtId="0" fontId="11" fillId="0" borderId="29" xfId="1" applyBorder="1" applyAlignment="1">
      <alignment vertical="top" wrapText="1"/>
    </xf>
    <xf numFmtId="0" fontId="11" fillId="0" borderId="72" xfId="1" applyBorder="1" applyAlignment="1">
      <alignment vertical="top" wrapText="1"/>
    </xf>
    <xf numFmtId="164" fontId="26" fillId="0" borderId="27" xfId="1" applyNumberFormat="1" applyFont="1" applyBorder="1" applyAlignment="1">
      <alignment horizontal="center" vertical="top" wrapText="1"/>
    </xf>
    <xf numFmtId="164" fontId="26" fillId="0" borderId="69" xfId="1" applyNumberFormat="1" applyFont="1" applyBorder="1" applyAlignment="1">
      <alignment horizontal="center" vertical="top" wrapText="1"/>
    </xf>
    <xf numFmtId="164" fontId="26" fillId="0" borderId="70" xfId="1" applyNumberFormat="1" applyFont="1" applyBorder="1" applyAlignment="1">
      <alignment horizontal="center" vertical="top" wrapText="1"/>
    </xf>
    <xf numFmtId="0" fontId="22" fillId="0" borderId="11" xfId="1" applyFont="1" applyFill="1" applyBorder="1" applyAlignment="1">
      <alignment vertical="top" wrapText="1"/>
    </xf>
    <xf numFmtId="0" fontId="27" fillId="0" borderId="14" xfId="2" applyFont="1" applyBorder="1" applyAlignment="1">
      <alignment vertical="top" wrapText="1"/>
    </xf>
    <xf numFmtId="0" fontId="8" fillId="0" borderId="11" xfId="1" applyFont="1" applyFill="1" applyBorder="1" applyAlignment="1">
      <alignment vertical="top" wrapText="1"/>
    </xf>
    <xf numFmtId="49" fontId="7" fillId="0" borderId="36" xfId="1" applyNumberFormat="1" applyFont="1" applyBorder="1" applyAlignment="1">
      <alignment horizontal="center" vertical="top" wrapText="1"/>
    </xf>
    <xf numFmtId="0" fontId="11" fillId="0" borderId="25" xfId="1" applyFont="1" applyBorder="1" applyAlignment="1">
      <alignment horizontal="center" vertical="top" wrapText="1"/>
    </xf>
    <xf numFmtId="0" fontId="27" fillId="0" borderId="37" xfId="1" applyFont="1" applyFill="1" applyBorder="1" applyAlignment="1">
      <alignment horizontal="left" vertical="top" wrapText="1"/>
    </xf>
    <xf numFmtId="0" fontId="27" fillId="0" borderId="26" xfId="1" applyFont="1" applyFill="1" applyBorder="1" applyAlignment="1">
      <alignment horizontal="left" vertical="top" wrapText="1"/>
    </xf>
    <xf numFmtId="49" fontId="9" fillId="0" borderId="5" xfId="1" applyNumberFormat="1" applyFont="1" applyBorder="1" applyAlignment="1">
      <alignment horizontal="center" vertical="top"/>
    </xf>
    <xf numFmtId="49" fontId="9" fillId="0" borderId="3" xfId="1" applyNumberFormat="1" applyFont="1" applyBorder="1" applyAlignment="1">
      <alignment horizontal="center" vertical="top"/>
    </xf>
    <xf numFmtId="49" fontId="2" fillId="0" borderId="55" xfId="1" applyNumberFormat="1" applyFont="1" applyBorder="1" applyAlignment="1">
      <alignment horizontal="center" vertical="top" wrapText="1"/>
    </xf>
    <xf numFmtId="0" fontId="11" fillId="0" borderId="19" xfId="1" applyFont="1" applyBorder="1" applyAlignment="1">
      <alignment horizontal="center" vertical="top" wrapText="1"/>
    </xf>
    <xf numFmtId="0" fontId="6" fillId="0" borderId="37" xfId="1" applyFont="1" applyFill="1" applyBorder="1" applyAlignment="1">
      <alignment horizontal="left" vertical="top" wrapText="1"/>
    </xf>
    <xf numFmtId="0" fontId="6" fillId="0" borderId="26" xfId="1" applyFont="1" applyFill="1" applyBorder="1" applyAlignment="1">
      <alignment horizontal="left" vertical="top" wrapText="1"/>
    </xf>
    <xf numFmtId="49" fontId="7" fillId="4" borderId="56" xfId="1" applyNumberFormat="1" applyFont="1" applyFill="1" applyBorder="1" applyAlignment="1">
      <alignment horizontal="right" vertical="top"/>
    </xf>
    <xf numFmtId="49" fontId="7" fillId="4" borderId="40" xfId="1" applyNumberFormat="1" applyFont="1" applyFill="1" applyBorder="1" applyAlignment="1">
      <alignment horizontal="right" vertical="top"/>
    </xf>
    <xf numFmtId="0" fontId="5" fillId="0" borderId="54" xfId="1" applyFont="1" applyBorder="1" applyAlignment="1">
      <alignment horizontal="center" vertical="center" wrapText="1"/>
    </xf>
    <xf numFmtId="0" fontId="11" fillId="0" borderId="40" xfId="1" applyFont="1" applyBorder="1" applyAlignment="1">
      <alignment vertical="center" wrapText="1"/>
    </xf>
    <xf numFmtId="0" fontId="11" fillId="0" borderId="16" xfId="1" applyFont="1" applyBorder="1" applyAlignment="1">
      <alignment vertical="center" wrapText="1"/>
    </xf>
    <xf numFmtId="0" fontId="7" fillId="0" borderId="7" xfId="1" applyFont="1" applyBorder="1" applyAlignment="1">
      <alignment horizontal="center" vertical="center" wrapText="1"/>
    </xf>
    <xf numFmtId="0" fontId="7" fillId="0" borderId="6" xfId="1" applyFont="1" applyBorder="1" applyAlignment="1">
      <alignment horizontal="center" vertical="center" wrapText="1"/>
    </xf>
    <xf numFmtId="0" fontId="7" fillId="0" borderId="8" xfId="1" applyFont="1" applyBorder="1" applyAlignment="1">
      <alignment horizontal="center" vertical="center" wrapText="1"/>
    </xf>
    <xf numFmtId="0" fontId="7" fillId="2" borderId="30" xfId="1" applyFont="1" applyFill="1" applyBorder="1" applyAlignment="1">
      <alignment horizontal="right" vertical="top" wrapText="1"/>
    </xf>
    <xf numFmtId="0" fontId="11" fillId="0" borderId="41" xfId="1" applyBorder="1" applyAlignment="1">
      <alignment vertical="top" wrapText="1"/>
    </xf>
    <xf numFmtId="0" fontId="11" fillId="0" borderId="52" xfId="1" applyBorder="1" applyAlignment="1">
      <alignment vertical="top" wrapText="1"/>
    </xf>
    <xf numFmtId="164" fontId="12" fillId="2" borderId="40" xfId="1" applyNumberFormat="1" applyFont="1" applyFill="1" applyBorder="1" applyAlignment="1">
      <alignment horizontal="center" vertical="top" wrapText="1"/>
    </xf>
    <xf numFmtId="164" fontId="12" fillId="2" borderId="16" xfId="1" applyNumberFormat="1" applyFont="1" applyFill="1" applyBorder="1" applyAlignment="1">
      <alignment horizontal="center" vertical="top" wrapText="1"/>
    </xf>
    <xf numFmtId="0" fontId="11" fillId="0" borderId="28" xfId="1" applyBorder="1" applyAlignment="1">
      <alignment vertical="top" wrapText="1"/>
    </xf>
    <xf numFmtId="0" fontId="8" fillId="0" borderId="7" xfId="1" applyFont="1" applyBorder="1" applyAlignment="1">
      <alignment horizontal="left" vertical="top" wrapText="1"/>
    </xf>
    <xf numFmtId="0" fontId="11" fillId="0" borderId="6" xfId="1" applyBorder="1" applyAlignment="1">
      <alignment vertical="top" wrapText="1"/>
    </xf>
    <xf numFmtId="0" fontId="11" fillId="0" borderId="8" xfId="1" applyBorder="1" applyAlignment="1">
      <alignment vertical="top" wrapText="1"/>
    </xf>
    <xf numFmtId="0" fontId="8" fillId="5" borderId="68" xfId="1" applyFont="1" applyFill="1" applyBorder="1" applyAlignment="1">
      <alignment horizontal="left" vertical="top" wrapText="1"/>
    </xf>
    <xf numFmtId="0" fontId="11" fillId="5" borderId="61" xfId="1" applyFont="1" applyFill="1" applyBorder="1" applyAlignment="1">
      <alignment horizontal="left" vertical="top" wrapText="1"/>
    </xf>
    <xf numFmtId="0" fontId="11" fillId="5" borderId="67" xfId="1" applyFont="1" applyFill="1" applyBorder="1" applyAlignment="1">
      <alignment horizontal="left" vertical="top" wrapText="1"/>
    </xf>
    <xf numFmtId="164" fontId="26" fillId="0" borderId="68" xfId="1" applyNumberFormat="1" applyFont="1" applyBorder="1" applyAlignment="1">
      <alignment horizontal="center" vertical="top" wrapText="1"/>
    </xf>
    <xf numFmtId="164" fontId="26" fillId="0" borderId="61" xfId="1" applyNumberFormat="1" applyFont="1" applyBorder="1" applyAlignment="1">
      <alignment horizontal="center" vertical="top" wrapText="1"/>
    </xf>
    <xf numFmtId="164" fontId="26" fillId="0" borderId="67" xfId="1" applyNumberFormat="1" applyFont="1" applyBorder="1" applyAlignment="1">
      <alignment horizontal="center" vertical="top" wrapText="1"/>
    </xf>
    <xf numFmtId="0" fontId="8" fillId="0" borderId="73" xfId="1" applyFont="1" applyBorder="1" applyAlignment="1">
      <alignment horizontal="left" vertical="top" wrapText="1"/>
    </xf>
    <xf numFmtId="0" fontId="11" fillId="0" borderId="48" xfId="1" applyBorder="1" applyAlignment="1">
      <alignment vertical="top" wrapText="1"/>
    </xf>
    <xf numFmtId="0" fontId="11" fillId="0" borderId="49" xfId="1" applyBorder="1" applyAlignment="1">
      <alignment vertical="top" wrapText="1"/>
    </xf>
    <xf numFmtId="0" fontId="8" fillId="5" borderId="27" xfId="1" applyFont="1" applyFill="1" applyBorder="1" applyAlignment="1">
      <alignment horizontal="left" vertical="top" wrapText="1"/>
    </xf>
    <xf numFmtId="0" fontId="11" fillId="5" borderId="69" xfId="1" applyFont="1" applyFill="1" applyBorder="1" applyAlignment="1">
      <alignment horizontal="left" vertical="top" wrapText="1"/>
    </xf>
    <xf numFmtId="0" fontId="11" fillId="5" borderId="70" xfId="1" applyFont="1" applyFill="1" applyBorder="1" applyAlignment="1">
      <alignment horizontal="left" vertical="top" wrapText="1"/>
    </xf>
    <xf numFmtId="164" fontId="26" fillId="0" borderId="9" xfId="1" applyNumberFormat="1" applyFont="1" applyBorder="1" applyAlignment="1">
      <alignment horizontal="center" vertical="top" wrapText="1"/>
    </xf>
    <xf numFmtId="164" fontId="26" fillId="0" borderId="57" xfId="1" applyNumberFormat="1" applyFont="1" applyBorder="1" applyAlignment="1">
      <alignment horizontal="center" vertical="top" wrapText="1"/>
    </xf>
    <xf numFmtId="0" fontId="8" fillId="0" borderId="27" xfId="1" applyFont="1" applyBorder="1" applyAlignment="1">
      <alignment horizontal="left" vertical="top" wrapText="1"/>
    </xf>
    <xf numFmtId="0" fontId="11" fillId="0" borderId="69" xfId="1" applyBorder="1" applyAlignment="1">
      <alignment vertical="top" wrapText="1"/>
    </xf>
    <xf numFmtId="0" fontId="11" fillId="0" borderId="70" xfId="1" applyBorder="1" applyAlignment="1">
      <alignment vertical="top" wrapText="1"/>
    </xf>
    <xf numFmtId="49" fontId="7" fillId="3" borderId="7" xfId="1" applyNumberFormat="1" applyFont="1" applyFill="1" applyBorder="1" applyAlignment="1">
      <alignment horizontal="center" vertical="top"/>
    </xf>
    <xf numFmtId="49" fontId="7" fillId="3" borderId="4" xfId="1" applyNumberFormat="1" applyFont="1" applyFill="1" applyBorder="1" applyAlignment="1">
      <alignment horizontal="center" vertical="top"/>
    </xf>
    <xf numFmtId="49" fontId="7" fillId="4" borderId="46" xfId="1" applyNumberFormat="1" applyFont="1" applyFill="1" applyBorder="1" applyAlignment="1">
      <alignment horizontal="center" vertical="top"/>
    </xf>
    <xf numFmtId="49" fontId="7" fillId="4" borderId="66" xfId="1" applyNumberFormat="1" applyFont="1" applyFill="1" applyBorder="1" applyAlignment="1">
      <alignment horizontal="center" vertical="top"/>
    </xf>
    <xf numFmtId="49" fontId="7" fillId="0" borderId="6" xfId="1" applyNumberFormat="1" applyFont="1" applyBorder="1" applyAlignment="1">
      <alignment horizontal="center" vertical="top"/>
    </xf>
    <xf numFmtId="49" fontId="7" fillId="0" borderId="1" xfId="1" applyNumberFormat="1" applyFont="1" applyBorder="1" applyAlignment="1">
      <alignment horizontal="center" vertical="top"/>
    </xf>
    <xf numFmtId="0" fontId="6" fillId="0" borderId="12" xfId="1" applyFont="1" applyFill="1" applyBorder="1" applyAlignment="1">
      <alignment horizontal="left" vertical="top" wrapText="1"/>
    </xf>
    <xf numFmtId="0" fontId="6" fillId="0" borderId="13" xfId="1" applyFont="1" applyFill="1" applyBorder="1" applyAlignment="1">
      <alignment horizontal="left" vertical="top" wrapText="1"/>
    </xf>
    <xf numFmtId="49" fontId="2" fillId="0" borderId="3" xfId="1" applyNumberFormat="1" applyFont="1" applyBorder="1" applyAlignment="1">
      <alignment horizontal="center" vertical="top"/>
    </xf>
    <xf numFmtId="49" fontId="2" fillId="0" borderId="22" xfId="1" applyNumberFormat="1" applyFont="1" applyBorder="1" applyAlignment="1">
      <alignment horizontal="center" vertical="top"/>
    </xf>
    <xf numFmtId="49" fontId="2" fillId="0" borderId="23" xfId="1" applyNumberFormat="1" applyFont="1" applyBorder="1" applyAlignment="1">
      <alignment horizontal="center" vertical="top"/>
    </xf>
    <xf numFmtId="49" fontId="7" fillId="4" borderId="30" xfId="1" applyNumberFormat="1" applyFont="1" applyFill="1" applyBorder="1" applyAlignment="1">
      <alignment horizontal="right" vertical="top"/>
    </xf>
    <xf numFmtId="49" fontId="7" fillId="4" borderId="41" xfId="1" applyNumberFormat="1" applyFont="1" applyFill="1" applyBorder="1" applyAlignment="1">
      <alignment horizontal="right" vertical="top"/>
    </xf>
    <xf numFmtId="49" fontId="7" fillId="4" borderId="52" xfId="1" applyNumberFormat="1" applyFont="1" applyFill="1" applyBorder="1" applyAlignment="1">
      <alignment horizontal="right" vertical="top"/>
    </xf>
    <xf numFmtId="49" fontId="7" fillId="4" borderId="56" xfId="1" applyNumberFormat="1" applyFont="1" applyFill="1" applyBorder="1" applyAlignment="1">
      <alignment horizontal="left" vertical="top"/>
    </xf>
    <xf numFmtId="49" fontId="7" fillId="4" borderId="40" xfId="1" applyNumberFormat="1" applyFont="1" applyFill="1" applyBorder="1" applyAlignment="1">
      <alignment horizontal="left" vertical="top"/>
    </xf>
    <xf numFmtId="49" fontId="7" fillId="4" borderId="16" xfId="1" applyNumberFormat="1" applyFont="1" applyFill="1" applyBorder="1" applyAlignment="1">
      <alignment horizontal="left" vertical="top"/>
    </xf>
    <xf numFmtId="49" fontId="9" fillId="0" borderId="64" xfId="1" applyNumberFormat="1" applyFont="1" applyBorder="1" applyAlignment="1">
      <alignment horizontal="center" vertical="top"/>
    </xf>
    <xf numFmtId="49" fontId="9" fillId="0" borderId="63" xfId="1" applyNumberFormat="1" applyFont="1" applyBorder="1" applyAlignment="1">
      <alignment horizontal="center" vertical="top"/>
    </xf>
    <xf numFmtId="49" fontId="2" fillId="0" borderId="44" xfId="1" applyNumberFormat="1" applyFont="1" applyBorder="1" applyAlignment="1">
      <alignment horizontal="center" vertical="top"/>
    </xf>
    <xf numFmtId="49" fontId="2" fillId="0" borderId="64" xfId="1" applyNumberFormat="1" applyFont="1" applyBorder="1" applyAlignment="1">
      <alignment horizontal="center" vertical="top"/>
    </xf>
    <xf numFmtId="49" fontId="2" fillId="0" borderId="63" xfId="1" applyNumberFormat="1" applyFont="1" applyBorder="1" applyAlignment="1">
      <alignment horizontal="center" vertical="top"/>
    </xf>
    <xf numFmtId="49" fontId="6" fillId="0" borderId="11" xfId="1" applyNumberFormat="1" applyFont="1" applyFill="1" applyBorder="1" applyAlignment="1">
      <alignment vertical="top" wrapText="1"/>
    </xf>
    <xf numFmtId="0" fontId="6" fillId="0" borderId="42" xfId="2" applyFont="1" applyBorder="1" applyAlignment="1">
      <alignment vertical="top" wrapText="1"/>
    </xf>
    <xf numFmtId="49" fontId="7" fillId="3" borderId="22" xfId="1" applyNumberFormat="1" applyFont="1" applyFill="1" applyBorder="1" applyAlignment="1">
      <alignment horizontal="center" vertical="top"/>
    </xf>
    <xf numFmtId="49" fontId="7" fillId="3" borderId="63" xfId="1" applyNumberFormat="1" applyFont="1" applyFill="1" applyBorder="1" applyAlignment="1">
      <alignment horizontal="center" vertical="top"/>
    </xf>
    <xf numFmtId="49" fontId="7" fillId="3" borderId="23" xfId="1" applyNumberFormat="1" applyFont="1" applyFill="1" applyBorder="1" applyAlignment="1">
      <alignment horizontal="center" vertical="top"/>
    </xf>
    <xf numFmtId="49" fontId="7" fillId="4" borderId="6" xfId="1" applyNumberFormat="1" applyFont="1" applyFill="1" applyBorder="1" applyAlignment="1">
      <alignment horizontal="center" vertical="top"/>
    </xf>
    <xf numFmtId="49" fontId="7" fillId="4" borderId="38" xfId="1" applyNumberFormat="1" applyFont="1" applyFill="1" applyBorder="1" applyAlignment="1">
      <alignment horizontal="center" vertical="top"/>
    </xf>
    <xf numFmtId="49" fontId="7" fillId="4" borderId="1" xfId="1" applyNumberFormat="1" applyFont="1" applyFill="1" applyBorder="1" applyAlignment="1">
      <alignment horizontal="center" vertical="top"/>
    </xf>
    <xf numFmtId="49" fontId="7" fillId="0" borderId="38" xfId="1" applyNumberFormat="1" applyFont="1" applyBorder="1" applyAlignment="1">
      <alignment horizontal="center" vertical="top"/>
    </xf>
    <xf numFmtId="0" fontId="6" fillId="0" borderId="46" xfId="1" applyFont="1" applyFill="1" applyBorder="1" applyAlignment="1">
      <alignment vertical="top" wrapText="1"/>
    </xf>
    <xf numFmtId="0" fontId="6" fillId="0" borderId="43" xfId="1" applyFont="1" applyFill="1" applyBorder="1" applyAlignment="1">
      <alignment vertical="top" wrapText="1"/>
    </xf>
    <xf numFmtId="0" fontId="6" fillId="0" borderId="66" xfId="1" applyFont="1" applyFill="1" applyBorder="1" applyAlignment="1">
      <alignment vertical="top" wrapText="1"/>
    </xf>
    <xf numFmtId="49" fontId="7" fillId="3" borderId="42" xfId="1" applyNumberFormat="1" applyFont="1" applyFill="1" applyBorder="1" applyAlignment="1">
      <alignment horizontal="center" vertical="top"/>
    </xf>
    <xf numFmtId="49" fontId="7" fillId="4" borderId="43" xfId="1" applyNumberFormat="1" applyFont="1" applyFill="1" applyBorder="1" applyAlignment="1">
      <alignment horizontal="center" vertical="top"/>
    </xf>
    <xf numFmtId="0" fontId="2" fillId="0" borderId="29" xfId="1" applyFont="1" applyBorder="1" applyAlignment="1">
      <alignment horizontal="center" vertical="center"/>
    </xf>
    <xf numFmtId="0" fontId="2" fillId="0" borderId="33" xfId="1" applyFont="1" applyFill="1" applyBorder="1" applyAlignment="1">
      <alignment horizontal="center" vertical="center" textRotation="90" wrapText="1"/>
    </xf>
    <xf numFmtId="0" fontId="2" fillId="0" borderId="26" xfId="1" applyFont="1" applyFill="1" applyBorder="1" applyAlignment="1">
      <alignment horizontal="center" vertical="center" textRotation="90" wrapText="1"/>
    </xf>
    <xf numFmtId="0" fontId="5" fillId="3" borderId="56" xfId="1" applyFont="1" applyFill="1" applyBorder="1" applyAlignment="1">
      <alignment horizontal="left" vertical="top"/>
    </xf>
    <xf numFmtId="0" fontId="5" fillId="3" borderId="40" xfId="1" applyFont="1" applyFill="1" applyBorder="1" applyAlignment="1">
      <alignment horizontal="left" vertical="top"/>
    </xf>
    <xf numFmtId="0" fontId="5" fillId="3" borderId="16" xfId="1" applyFont="1" applyFill="1" applyBorder="1" applyAlignment="1">
      <alignment horizontal="left" vertical="top"/>
    </xf>
    <xf numFmtId="0" fontId="7" fillId="4" borderId="56" xfId="1" applyFont="1" applyFill="1" applyBorder="1" applyAlignment="1">
      <alignment horizontal="left" vertical="top" wrapText="1"/>
    </xf>
    <xf numFmtId="0" fontId="7" fillId="4" borderId="40" xfId="1" applyFont="1" applyFill="1" applyBorder="1" applyAlignment="1">
      <alignment horizontal="left" vertical="top" wrapText="1"/>
    </xf>
    <xf numFmtId="0" fontId="7" fillId="4" borderId="16" xfId="1" applyFont="1" applyFill="1" applyBorder="1" applyAlignment="1">
      <alignment horizontal="left" vertical="top" wrapText="1"/>
    </xf>
    <xf numFmtId="0" fontId="6" fillId="0" borderId="43" xfId="1" applyFont="1" applyFill="1" applyBorder="1" applyAlignment="1">
      <alignment horizontal="left" vertical="top" wrapText="1"/>
    </xf>
    <xf numFmtId="0" fontId="2" fillId="0" borderId="48" xfId="1" applyFont="1" applyBorder="1" applyAlignment="1">
      <alignment horizontal="center" vertical="center"/>
    </xf>
    <xf numFmtId="0" fontId="2" fillId="0" borderId="76" xfId="1" applyFont="1" applyBorder="1" applyAlignment="1">
      <alignment horizontal="center" vertical="center"/>
    </xf>
    <xf numFmtId="49" fontId="9" fillId="0" borderId="17" xfId="1" applyNumberFormat="1" applyFont="1" applyBorder="1" applyAlignment="1">
      <alignment horizontal="center" vertical="top"/>
    </xf>
    <xf numFmtId="0" fontId="6" fillId="0" borderId="31" xfId="1" applyFont="1" applyBorder="1" applyAlignment="1">
      <alignment horizontal="center" vertical="center" wrapText="1"/>
    </xf>
    <xf numFmtId="0" fontId="6" fillId="0" borderId="14" xfId="1" applyFont="1" applyBorder="1" applyAlignment="1">
      <alignment horizontal="center" vertical="center" wrapText="1"/>
    </xf>
    <xf numFmtId="0" fontId="2" fillId="0" borderId="7" xfId="1" applyFont="1" applyBorder="1" applyAlignment="1">
      <alignment horizontal="center" vertical="center" textRotation="90" wrapText="1"/>
    </xf>
    <xf numFmtId="0" fontId="2" fillId="0" borderId="71" xfId="1" applyFont="1" applyBorder="1" applyAlignment="1">
      <alignment horizontal="center" vertical="center" textRotation="90" wrapText="1"/>
    </xf>
    <xf numFmtId="0" fontId="2" fillId="0" borderId="4" xfId="1" applyFont="1" applyBorder="1" applyAlignment="1">
      <alignment horizontal="center" vertical="center" textRotation="90" wrapText="1"/>
    </xf>
    <xf numFmtId="0" fontId="2" fillId="0" borderId="6" xfId="1" applyFont="1" applyBorder="1" applyAlignment="1">
      <alignment horizontal="center" vertical="center" textRotation="90" wrapText="1"/>
    </xf>
    <xf numFmtId="0" fontId="2" fillId="0" borderId="29" xfId="1" applyFont="1" applyBorder="1" applyAlignment="1">
      <alignment horizontal="center" vertical="center" textRotation="90" wrapText="1"/>
    </xf>
    <xf numFmtId="0" fontId="2" fillId="0" borderId="1" xfId="1" applyFont="1" applyBorder="1" applyAlignment="1">
      <alignment horizontal="center" vertical="center" textRotation="90" wrapText="1"/>
    </xf>
    <xf numFmtId="0" fontId="2" fillId="0" borderId="55" xfId="1" applyFont="1" applyBorder="1" applyAlignment="1">
      <alignment horizontal="center" vertical="center" textRotation="90" wrapText="1"/>
    </xf>
    <xf numFmtId="0" fontId="2" fillId="0" borderId="17" xfId="1" applyFont="1" applyBorder="1" applyAlignment="1">
      <alignment horizontal="center" vertical="center" textRotation="90" wrapText="1"/>
    </xf>
    <xf numFmtId="0" fontId="2" fillId="0" borderId="19" xfId="1" applyFont="1" applyBorder="1" applyAlignment="1">
      <alignment horizontal="center" vertical="center" textRotation="90" wrapText="1"/>
    </xf>
    <xf numFmtId="0" fontId="2" fillId="0" borderId="31" xfId="1" applyFont="1" applyBorder="1" applyAlignment="1">
      <alignment horizontal="center" vertical="center" textRotation="90" wrapText="1"/>
    </xf>
    <xf numFmtId="0" fontId="2" fillId="0" borderId="14" xfId="1" applyFont="1" applyBorder="1" applyAlignment="1">
      <alignment horizontal="center" vertical="center" textRotation="90" wrapText="1"/>
    </xf>
    <xf numFmtId="0" fontId="8" fillId="0" borderId="74" xfId="1" applyFont="1" applyBorder="1" applyAlignment="1">
      <alignment horizontal="center" vertical="center" textRotation="90" wrapText="1"/>
    </xf>
    <xf numFmtId="0" fontId="8" fillId="0" borderId="0" xfId="1" applyFont="1" applyBorder="1" applyAlignment="1">
      <alignment horizontal="center" vertical="center" textRotation="90" wrapText="1"/>
    </xf>
    <xf numFmtId="0" fontId="8" fillId="0" borderId="35" xfId="1" applyFont="1" applyBorder="1" applyAlignment="1">
      <alignment horizontal="center" vertical="center" textRotation="90" wrapText="1"/>
    </xf>
    <xf numFmtId="0" fontId="8" fillId="0" borderId="55" xfId="1" applyFont="1" applyBorder="1" applyAlignment="1">
      <alignment horizontal="center" vertical="center" textRotation="90" wrapText="1"/>
    </xf>
    <xf numFmtId="0" fontId="8" fillId="0" borderId="17" xfId="1" applyFont="1" applyBorder="1" applyAlignment="1">
      <alignment horizontal="center" vertical="center" textRotation="90" wrapText="1"/>
    </xf>
    <xf numFmtId="0" fontId="8" fillId="0" borderId="19" xfId="1" applyFont="1" applyBorder="1" applyAlignment="1">
      <alignment horizontal="center" vertical="center" textRotation="90" wrapText="1"/>
    </xf>
    <xf numFmtId="0" fontId="7" fillId="0" borderId="22" xfId="1" applyFont="1" applyBorder="1" applyAlignment="1">
      <alignment horizontal="center" vertical="center"/>
    </xf>
    <xf numFmtId="0" fontId="7" fillId="0" borderId="9" xfId="1" applyFont="1" applyBorder="1" applyAlignment="1">
      <alignment horizontal="center" vertical="center"/>
    </xf>
    <xf numFmtId="0" fontId="7" fillId="0" borderId="57" xfId="1" applyFont="1" applyBorder="1" applyAlignment="1">
      <alignment horizontal="center" vertical="center"/>
    </xf>
    <xf numFmtId="0" fontId="13" fillId="0" borderId="0" xfId="1" applyFont="1" applyAlignment="1">
      <alignment horizontal="left" vertical="top" wrapText="1"/>
    </xf>
    <xf numFmtId="0" fontId="11" fillId="0" borderId="0" xfId="1" applyAlignment="1">
      <alignment vertical="top"/>
    </xf>
    <xf numFmtId="0" fontId="8" fillId="0" borderId="31" xfId="1" applyFont="1" applyBorder="1" applyAlignment="1">
      <alignment vertical="top" wrapText="1"/>
    </xf>
    <xf numFmtId="0" fontId="8" fillId="0" borderId="32" xfId="1" applyFont="1" applyBorder="1" applyAlignment="1">
      <alignment vertical="top" wrapText="1"/>
    </xf>
    <xf numFmtId="0" fontId="8" fillId="0" borderId="33" xfId="1" applyFont="1" applyBorder="1" applyAlignment="1">
      <alignment vertical="top" wrapText="1"/>
    </xf>
    <xf numFmtId="0" fontId="6" fillId="0" borderId="36" xfId="1" applyFont="1" applyBorder="1" applyAlignment="1">
      <alignment horizontal="center" vertical="center" wrapText="1"/>
    </xf>
    <xf numFmtId="0" fontId="6" fillId="0" borderId="38" xfId="1" applyFont="1" applyBorder="1" applyAlignment="1">
      <alignment horizontal="center" vertical="center" wrapText="1"/>
    </xf>
    <xf numFmtId="0" fontId="6" fillId="0" borderId="25" xfId="1" applyFont="1" applyBorder="1" applyAlignment="1">
      <alignment horizontal="center" vertical="center" wrapText="1"/>
    </xf>
    <xf numFmtId="0" fontId="2" fillId="0" borderId="55" xfId="1" applyNumberFormat="1" applyFont="1" applyBorder="1" applyAlignment="1">
      <alignment horizontal="center" vertical="center" textRotation="90" wrapText="1"/>
    </xf>
    <xf numFmtId="0" fontId="2" fillId="0" borderId="17" xfId="1" applyNumberFormat="1" applyFont="1" applyBorder="1" applyAlignment="1">
      <alignment horizontal="center" vertical="center" textRotation="90" wrapText="1"/>
    </xf>
    <xf numFmtId="0" fontId="2" fillId="0" borderId="19" xfId="1" applyNumberFormat="1" applyFont="1" applyBorder="1" applyAlignment="1">
      <alignment horizontal="center" vertical="center" textRotation="90" wrapText="1"/>
    </xf>
    <xf numFmtId="0" fontId="2" fillId="0" borderId="9" xfId="1" applyFont="1" applyBorder="1" applyAlignment="1">
      <alignment horizontal="center" vertical="center" textRotation="90" wrapText="1"/>
    </xf>
    <xf numFmtId="0" fontId="2" fillId="0" borderId="69" xfId="1" applyFont="1" applyBorder="1" applyAlignment="1">
      <alignment horizontal="center" vertical="center" textRotation="90" wrapText="1"/>
    </xf>
    <xf numFmtId="0" fontId="2" fillId="0" borderId="10" xfId="1" applyFont="1" applyBorder="1" applyAlignment="1">
      <alignment horizontal="center" vertical="center" textRotation="90" wrapText="1"/>
    </xf>
    <xf numFmtId="49" fontId="9" fillId="0" borderId="55" xfId="1" applyNumberFormat="1" applyFont="1" applyBorder="1" applyAlignment="1">
      <alignment horizontal="center" vertical="top"/>
    </xf>
    <xf numFmtId="49" fontId="9" fillId="0" borderId="19" xfId="1" applyNumberFormat="1" applyFont="1" applyBorder="1" applyAlignment="1">
      <alignment horizontal="center" vertical="top"/>
    </xf>
    <xf numFmtId="49" fontId="2" fillId="0" borderId="55" xfId="1" applyNumberFormat="1" applyFont="1" applyBorder="1" applyAlignment="1">
      <alignment horizontal="center" vertical="top"/>
    </xf>
    <xf numFmtId="49" fontId="2" fillId="0" borderId="19" xfId="1" applyNumberFormat="1" applyFont="1" applyBorder="1" applyAlignment="1">
      <alignment horizontal="center" vertical="top"/>
    </xf>
    <xf numFmtId="49" fontId="7" fillId="0" borderId="36" xfId="1" applyNumberFormat="1" applyFont="1" applyBorder="1" applyAlignment="1">
      <alignment horizontal="center" vertical="top"/>
    </xf>
    <xf numFmtId="49" fontId="7" fillId="0" borderId="25" xfId="1" applyNumberFormat="1" applyFont="1" applyBorder="1" applyAlignment="1">
      <alignment horizontal="center" vertical="top"/>
    </xf>
    <xf numFmtId="0" fontId="6" fillId="0" borderId="37" xfId="1" applyFont="1" applyFill="1" applyBorder="1" applyAlignment="1">
      <alignment vertical="top" wrapText="1"/>
    </xf>
    <xf numFmtId="0" fontId="6" fillId="0" borderId="26" xfId="1" applyFont="1" applyFill="1" applyBorder="1" applyAlignment="1">
      <alignment vertical="top" wrapText="1"/>
    </xf>
    <xf numFmtId="49" fontId="24" fillId="0" borderId="0" xfId="1" applyNumberFormat="1" applyFont="1" applyFill="1" applyBorder="1" applyAlignment="1">
      <alignment horizontal="center" vertical="top" wrapText="1"/>
    </xf>
    <xf numFmtId="0" fontId="11" fillId="0" borderId="0" xfId="1" applyAlignment="1">
      <alignment vertical="top" wrapText="1"/>
    </xf>
    <xf numFmtId="49" fontId="9" fillId="0" borderId="9" xfId="1" applyNumberFormat="1" applyFont="1" applyBorder="1" applyAlignment="1">
      <alignment horizontal="center" vertical="top"/>
    </xf>
    <xf numFmtId="49" fontId="9" fillId="0" borderId="10" xfId="1" applyNumberFormat="1" applyFont="1" applyBorder="1" applyAlignment="1">
      <alignment horizontal="center" vertical="top"/>
    </xf>
    <xf numFmtId="0" fontId="6" fillId="5" borderId="37" xfId="1" applyFont="1" applyFill="1" applyBorder="1" applyAlignment="1">
      <alignment horizontal="left" vertical="top" wrapText="1"/>
    </xf>
    <xf numFmtId="0" fontId="11" fillId="5" borderId="26" xfId="1" applyFont="1" applyFill="1" applyBorder="1" applyAlignment="1">
      <alignment horizontal="left" vertical="top" wrapText="1"/>
    </xf>
    <xf numFmtId="49" fontId="2" fillId="0" borderId="67" xfId="1" applyNumberFormat="1" applyFont="1" applyBorder="1" applyAlignment="1">
      <alignment horizontal="center" vertical="top"/>
    </xf>
    <xf numFmtId="49" fontId="2" fillId="0" borderId="59" xfId="1" applyNumberFormat="1" applyFont="1" applyBorder="1" applyAlignment="1">
      <alignment horizontal="center" vertical="top"/>
    </xf>
    <xf numFmtId="49" fontId="7" fillId="4" borderId="36" xfId="1" applyNumberFormat="1" applyFont="1" applyFill="1" applyBorder="1" applyAlignment="1">
      <alignment horizontal="center" vertical="top"/>
    </xf>
    <xf numFmtId="49" fontId="7" fillId="4" borderId="25" xfId="1" applyNumberFormat="1" applyFont="1" applyFill="1" applyBorder="1" applyAlignment="1">
      <alignment horizontal="center" vertical="top"/>
    </xf>
    <xf numFmtId="0" fontId="2" fillId="6" borderId="10" xfId="1" applyFont="1" applyFill="1" applyBorder="1" applyAlignment="1">
      <alignment horizontal="center" vertical="top"/>
    </xf>
    <xf numFmtId="0" fontId="2" fillId="6" borderId="59" xfId="1" applyFont="1" applyFill="1" applyBorder="1" applyAlignment="1">
      <alignment horizontal="center" vertical="top"/>
    </xf>
    <xf numFmtId="0" fontId="8" fillId="0" borderId="62" xfId="1" applyFont="1" applyFill="1" applyBorder="1" applyAlignment="1">
      <alignment horizontal="left" vertical="top" wrapText="1"/>
    </xf>
    <xf numFmtId="0" fontId="8" fillId="0" borderId="58" xfId="1" applyFont="1" applyFill="1" applyBorder="1" applyAlignment="1">
      <alignment horizontal="left" vertical="top" wrapText="1"/>
    </xf>
    <xf numFmtId="0" fontId="8" fillId="0" borderId="51" xfId="1" applyFont="1" applyFill="1" applyBorder="1" applyAlignment="1">
      <alignment horizontal="left" vertical="top" wrapText="1"/>
    </xf>
    <xf numFmtId="49" fontId="2" fillId="0" borderId="5" xfId="1" applyNumberFormat="1" applyFont="1" applyBorder="1" applyAlignment="1">
      <alignment horizontal="center" vertical="top"/>
    </xf>
    <xf numFmtId="49" fontId="7" fillId="3" borderId="11" xfId="1" applyNumberFormat="1" applyFont="1" applyFill="1" applyBorder="1" applyAlignment="1">
      <alignment horizontal="center" vertical="top"/>
    </xf>
    <xf numFmtId="49" fontId="7" fillId="3" borderId="14" xfId="1" applyNumberFormat="1" applyFont="1" applyFill="1" applyBorder="1" applyAlignment="1">
      <alignment horizontal="center" vertical="top"/>
    </xf>
    <xf numFmtId="49" fontId="7" fillId="4" borderId="25" xfId="1" applyNumberFormat="1" applyFont="1" applyFill="1" applyBorder="1" applyAlignment="1">
      <alignment horizontal="right" vertical="top"/>
    </xf>
    <xf numFmtId="49" fontId="2" fillId="0" borderId="18" xfId="1" applyNumberFormat="1" applyFont="1" applyBorder="1" applyAlignment="1">
      <alignment horizontal="center" vertical="top"/>
    </xf>
    <xf numFmtId="49" fontId="2" fillId="0" borderId="17" xfId="1" applyNumberFormat="1" applyFont="1" applyBorder="1" applyAlignment="1">
      <alignment horizontal="center" vertical="top"/>
    </xf>
    <xf numFmtId="49" fontId="7" fillId="3" borderId="11" xfId="1" applyNumberFormat="1" applyFont="1" applyFill="1" applyBorder="1" applyAlignment="1">
      <alignment horizontal="center" vertical="top" wrapText="1"/>
    </xf>
    <xf numFmtId="0" fontId="11" fillId="0" borderId="14" xfId="1" applyBorder="1" applyAlignment="1">
      <alignment horizontal="center" vertical="top" wrapText="1"/>
    </xf>
    <xf numFmtId="49" fontId="7" fillId="4" borderId="12" xfId="1" applyNumberFormat="1" applyFont="1" applyFill="1" applyBorder="1" applyAlignment="1">
      <alignment horizontal="center" vertical="top" wrapText="1"/>
    </xf>
    <xf numFmtId="0" fontId="11" fillId="0" borderId="13" xfId="1" applyFont="1" applyBorder="1" applyAlignment="1">
      <alignment horizontal="center" vertical="top" wrapText="1"/>
    </xf>
    <xf numFmtId="0" fontId="11" fillId="0" borderId="14" xfId="1" applyFont="1" applyBorder="1" applyAlignment="1">
      <alignment horizontal="center" vertical="top" wrapText="1"/>
    </xf>
    <xf numFmtId="0" fontId="27" fillId="0" borderId="62" xfId="2" applyFont="1" applyBorder="1" applyAlignment="1">
      <alignment wrapText="1"/>
    </xf>
    <xf numFmtId="0" fontId="27" fillId="0" borderId="51" xfId="2" applyFont="1" applyBorder="1" applyAlignment="1">
      <alignment wrapText="1"/>
    </xf>
    <xf numFmtId="49" fontId="9" fillId="0" borderId="64" xfId="1" applyNumberFormat="1" applyFont="1" applyBorder="1" applyAlignment="1">
      <alignment horizontal="center" vertical="top" wrapText="1"/>
    </xf>
    <xf numFmtId="0" fontId="11" fillId="0" borderId="44" xfId="1" applyFont="1" applyBorder="1" applyAlignment="1">
      <alignment horizontal="center" vertical="top" wrapText="1"/>
    </xf>
    <xf numFmtId="0" fontId="0" fillId="0" borderId="14" xfId="0" applyBorder="1" applyAlignment="1">
      <alignment horizontal="center" vertical="top" wrapText="1"/>
    </xf>
    <xf numFmtId="0" fontId="0" fillId="0" borderId="13" xfId="0" applyBorder="1" applyAlignment="1">
      <alignment horizontal="center" vertical="top" wrapText="1"/>
    </xf>
    <xf numFmtId="0" fontId="0" fillId="0" borderId="25" xfId="0" applyBorder="1" applyAlignment="1">
      <alignment horizontal="center" vertical="top" wrapText="1"/>
    </xf>
    <xf numFmtId="0" fontId="0" fillId="5" borderId="26" xfId="0" applyFill="1" applyBorder="1" applyAlignment="1">
      <alignment horizontal="left" vertical="top" wrapText="1"/>
    </xf>
    <xf numFmtId="0" fontId="8" fillId="0" borderId="11" xfId="0" applyFont="1" applyFill="1" applyBorder="1" applyAlignment="1">
      <alignment vertical="top" wrapText="1"/>
    </xf>
    <xf numFmtId="0" fontId="0" fillId="0" borderId="44" xfId="0" applyBorder="1" applyAlignment="1">
      <alignment horizontal="center" vertical="top" wrapText="1"/>
    </xf>
    <xf numFmtId="0" fontId="0" fillId="0" borderId="19" xfId="0" applyBorder="1" applyAlignment="1">
      <alignment horizontal="center" vertical="top" wrapText="1"/>
    </xf>
    <xf numFmtId="49" fontId="9" fillId="0" borderId="9" xfId="0" applyNumberFormat="1" applyFont="1" applyBorder="1" applyAlignment="1">
      <alignment horizontal="center" vertical="top"/>
    </xf>
    <xf numFmtId="49" fontId="9" fillId="0" borderId="0" xfId="0" applyNumberFormat="1" applyFont="1" applyBorder="1" applyAlignment="1">
      <alignment horizontal="center" vertical="top"/>
    </xf>
    <xf numFmtId="49" fontId="9" fillId="0" borderId="10" xfId="0" applyNumberFormat="1" applyFont="1" applyBorder="1" applyAlignment="1">
      <alignment horizontal="center" vertical="top"/>
    </xf>
    <xf numFmtId="0" fontId="8" fillId="0" borderId="74" xfId="0" applyFont="1" applyFill="1" applyBorder="1" applyAlignment="1">
      <alignment horizontal="center" vertical="top" wrapText="1"/>
    </xf>
    <xf numFmtId="0" fontId="0" fillId="0" borderId="61" xfId="0" applyBorder="1" applyAlignment="1">
      <alignment horizontal="center" vertical="top" wrapText="1"/>
    </xf>
    <xf numFmtId="0" fontId="0" fillId="0" borderId="38" xfId="0" applyBorder="1" applyAlignment="1">
      <alignment horizontal="center" vertical="top" wrapText="1"/>
    </xf>
    <xf numFmtId="0" fontId="0" fillId="0" borderId="42" xfId="0" applyBorder="1" applyAlignment="1">
      <alignment wrapText="1"/>
    </xf>
    <xf numFmtId="0" fontId="0" fillId="0" borderId="14" xfId="0" applyBorder="1" applyAlignment="1">
      <alignment wrapText="1"/>
    </xf>
    <xf numFmtId="0" fontId="0" fillId="0" borderId="17" xfId="0" applyBorder="1" applyAlignment="1">
      <alignment horizontal="center" vertical="top" wrapText="1"/>
    </xf>
    <xf numFmtId="49" fontId="7" fillId="3" borderId="64" xfId="0" applyNumberFormat="1" applyFont="1" applyFill="1" applyBorder="1" applyAlignment="1">
      <alignment horizontal="center" vertical="top"/>
    </xf>
    <xf numFmtId="49" fontId="7" fillId="3" borderId="68" xfId="0" applyNumberFormat="1" applyFont="1" applyFill="1" applyBorder="1" applyAlignment="1">
      <alignment horizontal="center" vertical="top"/>
    </xf>
    <xf numFmtId="49" fontId="7" fillId="4" borderId="48" xfId="0" applyNumberFormat="1" applyFont="1" applyFill="1" applyBorder="1" applyAlignment="1">
      <alignment horizontal="center" vertical="top"/>
    </xf>
    <xf numFmtId="0" fontId="0" fillId="0" borderId="14" xfId="0" applyBorder="1" applyAlignment="1">
      <alignment horizontal="left" vertical="top" wrapText="1"/>
    </xf>
    <xf numFmtId="0" fontId="8" fillId="0" borderId="79" xfId="0" applyFont="1" applyFill="1" applyBorder="1" applyAlignment="1">
      <alignment vertical="top" wrapText="1"/>
    </xf>
    <xf numFmtId="0" fontId="11" fillId="0" borderId="58" xfId="0" applyFont="1" applyFill="1" applyBorder="1" applyAlignment="1">
      <alignment vertical="top" wrapText="1"/>
    </xf>
    <xf numFmtId="0" fontId="11" fillId="0" borderId="51" xfId="0" applyFont="1" applyFill="1" applyBorder="1" applyAlignment="1">
      <alignment vertical="top" wrapText="1"/>
    </xf>
    <xf numFmtId="0" fontId="6" fillId="0" borderId="49" xfId="0" applyFont="1" applyFill="1" applyBorder="1" applyAlignment="1">
      <alignment horizontal="left" vertical="top" wrapText="1"/>
    </xf>
    <xf numFmtId="49" fontId="9" fillId="0" borderId="5" xfId="0" applyNumberFormat="1" applyFont="1" applyBorder="1" applyAlignment="1">
      <alignment horizontal="center" vertical="top" wrapText="1"/>
    </xf>
    <xf numFmtId="0" fontId="8" fillId="5" borderId="11" xfId="0" applyFont="1" applyFill="1" applyBorder="1" applyAlignment="1">
      <alignment horizontal="left" vertical="top" wrapText="1"/>
    </xf>
    <xf numFmtId="0" fontId="8" fillId="5" borderId="73" xfId="0" applyFont="1" applyFill="1" applyBorder="1" applyAlignment="1">
      <alignment horizontal="left" vertical="top" wrapText="1"/>
    </xf>
    <xf numFmtId="0" fontId="6" fillId="0" borderId="49" xfId="0" applyFont="1" applyFill="1" applyBorder="1" applyAlignment="1">
      <alignment vertical="top" wrapText="1"/>
    </xf>
    <xf numFmtId="0" fontId="8" fillId="0" borderId="68" xfId="0" applyFont="1" applyFill="1" applyBorder="1" applyAlignment="1">
      <alignment horizontal="left" vertical="top" wrapText="1"/>
    </xf>
    <xf numFmtId="49" fontId="6" fillId="0" borderId="32" xfId="0" applyNumberFormat="1" applyFont="1" applyBorder="1" applyAlignment="1">
      <alignment horizontal="center" vertical="top" wrapText="1"/>
    </xf>
    <xf numFmtId="49" fontId="6" fillId="0" borderId="38" xfId="0" applyNumberFormat="1" applyFont="1" applyBorder="1" applyAlignment="1">
      <alignment horizontal="center" vertical="top" wrapText="1"/>
    </xf>
    <xf numFmtId="0" fontId="11" fillId="0" borderId="48" xfId="0" applyFont="1" applyBorder="1" applyAlignment="1">
      <alignment horizontal="center" vertical="top" wrapText="1"/>
    </xf>
    <xf numFmtId="49" fontId="6" fillId="0" borderId="21" xfId="0" applyNumberFormat="1" applyFont="1" applyBorder="1" applyAlignment="1">
      <alignment horizontal="center" vertical="top"/>
    </xf>
    <xf numFmtId="49" fontId="2" fillId="0" borderId="9" xfId="0" applyNumberFormat="1" applyFont="1" applyBorder="1" applyAlignment="1">
      <alignment horizontal="center" vertical="top"/>
    </xf>
    <xf numFmtId="49" fontId="2" fillId="0" borderId="10" xfId="0" applyNumberFormat="1" applyFont="1" applyBorder="1" applyAlignment="1">
      <alignment horizontal="center" vertical="top"/>
    </xf>
    <xf numFmtId="49" fontId="6" fillId="0" borderId="55" xfId="0" applyNumberFormat="1" applyFont="1" applyBorder="1" applyAlignment="1">
      <alignment horizontal="center" vertical="top"/>
    </xf>
    <xf numFmtId="49" fontId="6" fillId="0" borderId="17" xfId="0" applyNumberFormat="1" applyFont="1" applyBorder="1" applyAlignment="1">
      <alignment horizontal="center" vertical="top"/>
    </xf>
    <xf numFmtId="49" fontId="6" fillId="0" borderId="19" xfId="0" applyNumberFormat="1" applyFont="1" applyBorder="1" applyAlignment="1">
      <alignment horizontal="center" vertical="top"/>
    </xf>
    <xf numFmtId="49" fontId="6" fillId="0" borderId="64" xfId="0" applyNumberFormat="1" applyFont="1" applyBorder="1" applyAlignment="1">
      <alignment horizontal="center" vertical="top"/>
    </xf>
    <xf numFmtId="49" fontId="6" fillId="0" borderId="44" xfId="0" applyNumberFormat="1" applyFont="1" applyBorder="1" applyAlignment="1">
      <alignment horizontal="center" vertical="top"/>
    </xf>
    <xf numFmtId="49" fontId="2" fillId="0" borderId="61" xfId="0" applyNumberFormat="1" applyFont="1" applyBorder="1" applyAlignment="1">
      <alignment horizontal="center" vertical="top"/>
    </xf>
    <xf numFmtId="49" fontId="7" fillId="0" borderId="48" xfId="0" applyNumberFormat="1" applyFont="1" applyBorder="1" applyAlignment="1">
      <alignment horizontal="center" vertical="top"/>
    </xf>
    <xf numFmtId="49" fontId="6" fillId="0" borderId="63" xfId="0" applyNumberFormat="1" applyFont="1" applyBorder="1" applyAlignment="1">
      <alignment horizontal="center" vertical="top"/>
    </xf>
    <xf numFmtId="49" fontId="2" fillId="0" borderId="32" xfId="0" applyNumberFormat="1" applyFont="1" applyBorder="1" applyAlignment="1">
      <alignment horizontal="center" vertical="top" wrapText="1"/>
    </xf>
    <xf numFmtId="0" fontId="8" fillId="0" borderId="58" xfId="0" applyFont="1" applyBorder="1" applyAlignment="1">
      <alignment horizontal="left" vertical="top" wrapText="1"/>
    </xf>
    <xf numFmtId="0" fontId="0" fillId="0" borderId="42" xfId="0" applyBorder="1" applyAlignment="1">
      <alignment vertical="top" wrapText="1"/>
    </xf>
    <xf numFmtId="0" fontId="8" fillId="0" borderId="62" xfId="0" applyFont="1" applyFill="1" applyBorder="1" applyAlignment="1">
      <alignment vertical="top" wrapText="1"/>
    </xf>
    <xf numFmtId="0" fontId="0" fillId="0" borderId="58" xfId="0" applyBorder="1" applyAlignment="1">
      <alignment vertical="top" wrapText="1"/>
    </xf>
    <xf numFmtId="49" fontId="2" fillId="0" borderId="38" xfId="0" applyNumberFormat="1" applyFont="1" applyBorder="1" applyAlignment="1">
      <alignment horizontal="center" vertical="top" wrapText="1"/>
    </xf>
    <xf numFmtId="49" fontId="24" fillId="0" borderId="0" xfId="0" applyNumberFormat="1" applyFont="1" applyFill="1" applyBorder="1" applyAlignment="1">
      <alignment horizontal="left" vertical="top" wrapText="1"/>
    </xf>
    <xf numFmtId="0" fontId="11" fillId="0" borderId="0" xfId="0" applyFont="1" applyAlignment="1">
      <alignment horizontal="left" vertical="top" wrapText="1"/>
    </xf>
    <xf numFmtId="0" fontId="8" fillId="0" borderId="23" xfId="0" applyFont="1" applyBorder="1" applyAlignment="1">
      <alignment horizontal="left" vertical="top" wrapText="1"/>
    </xf>
    <xf numFmtId="0" fontId="11" fillId="0" borderId="10" xfId="0" applyFont="1" applyBorder="1" applyAlignment="1">
      <alignment vertical="top" wrapText="1"/>
    </xf>
    <xf numFmtId="0" fontId="11" fillId="0" borderId="59" xfId="0" applyFont="1" applyBorder="1" applyAlignment="1">
      <alignment vertical="top" wrapText="1"/>
    </xf>
    <xf numFmtId="0" fontId="11" fillId="0" borderId="76" xfId="0" applyFont="1" applyBorder="1" applyAlignment="1">
      <alignment vertical="top" wrapText="1"/>
    </xf>
    <xf numFmtId="0" fontId="28" fillId="0" borderId="0" xfId="0" applyFont="1" applyAlignment="1">
      <alignment horizontal="left" wrapText="1"/>
    </xf>
    <xf numFmtId="0" fontId="6" fillId="0" borderId="42" xfId="0" applyFont="1" applyBorder="1" applyAlignment="1">
      <alignment horizontal="left" vertical="top" wrapText="1"/>
    </xf>
    <xf numFmtId="0" fontId="6" fillId="0" borderId="73" xfId="0" applyFont="1" applyFill="1" applyBorder="1" applyAlignment="1">
      <alignment horizontal="left" vertical="top" wrapText="1"/>
    </xf>
    <xf numFmtId="0" fontId="2" fillId="0" borderId="72"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8" fillId="0" borderId="74" xfId="0" applyNumberFormat="1" applyFont="1" applyBorder="1" applyAlignment="1">
      <alignment vertical="top" wrapText="1"/>
    </xf>
    <xf numFmtId="0" fontId="8" fillId="0" borderId="0" xfId="0" applyNumberFormat="1" applyFont="1" applyBorder="1" applyAlignment="1">
      <alignment vertical="top" wrapText="1"/>
    </xf>
  </cellXfs>
  <cellStyles count="4">
    <cellStyle name="Normal" xfId="0" builtinId="0"/>
    <cellStyle name="Normal_1 lentelė(1)" xfId="1"/>
    <cellStyle name="Normal_13 programa" xfId="2"/>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13"/>
  <sheetViews>
    <sheetView topLeftCell="A37" workbookViewId="0">
      <selection activeCell="T54" sqref="T54"/>
    </sheetView>
  </sheetViews>
  <sheetFormatPr defaultRowHeight="11.25" x14ac:dyDescent="0.2"/>
  <cols>
    <col min="1" max="1" width="2.7109375" style="1" customWidth="1"/>
    <col min="2" max="3" width="2.5703125" style="1" customWidth="1"/>
    <col min="4" max="4" width="24.85546875" style="1" customWidth="1"/>
    <col min="5" max="5" width="7.85546875" style="2" customWidth="1"/>
    <col min="6" max="6" width="4.42578125" style="1" customWidth="1"/>
    <col min="7" max="7" width="6" style="3" customWidth="1"/>
    <col min="8" max="8" width="7.28515625" style="1" customWidth="1"/>
    <col min="9" max="9" width="5.5703125" style="1" customWidth="1"/>
    <col min="10" max="10" width="6.28515625" style="1" customWidth="1"/>
    <col min="11" max="11" width="5.42578125" style="1" customWidth="1"/>
    <col min="12" max="12" width="6.5703125" style="1" customWidth="1"/>
    <col min="13" max="13" width="6.42578125" style="1" customWidth="1"/>
    <col min="14" max="14" width="31.85546875" style="1" customWidth="1"/>
    <col min="15" max="15" width="4.28515625" style="4" customWidth="1"/>
    <col min="16" max="16" width="3.7109375" style="1" customWidth="1"/>
    <col min="17" max="17" width="3.85546875" style="1" customWidth="1"/>
    <col min="18" max="16384" width="9.140625" style="5"/>
  </cols>
  <sheetData>
    <row r="1" spans="1:23" ht="47.25" customHeight="1" x14ac:dyDescent="0.2">
      <c r="A1" s="57"/>
      <c r="B1" s="57"/>
      <c r="C1" s="57"/>
      <c r="L1" s="1716" t="s">
        <v>557</v>
      </c>
      <c r="M1" s="1717"/>
      <c r="N1" s="1717"/>
      <c r="O1" s="1717"/>
      <c r="P1" s="1717"/>
      <c r="Q1" s="1717"/>
    </row>
    <row r="2" spans="1:23" ht="13.5" customHeight="1" x14ac:dyDescent="0.2">
      <c r="A2" s="57"/>
      <c r="B2" s="57"/>
      <c r="C2" s="57"/>
      <c r="D2" s="226"/>
      <c r="E2" s="227" t="s">
        <v>489</v>
      </c>
      <c r="F2" s="228"/>
      <c r="G2" s="229"/>
      <c r="H2" s="228"/>
      <c r="I2" s="228"/>
      <c r="J2" s="228"/>
      <c r="K2" s="228"/>
      <c r="L2" s="230"/>
      <c r="M2" s="226"/>
      <c r="N2" s="226"/>
      <c r="O2" s="226"/>
      <c r="P2" s="226"/>
      <c r="Q2" s="226"/>
      <c r="R2" s="231"/>
      <c r="S2" s="231"/>
      <c r="T2" s="231"/>
      <c r="U2" s="231"/>
      <c r="V2" s="231"/>
      <c r="W2" s="231"/>
    </row>
    <row r="3" spans="1:23" ht="15.75" customHeight="1" thickBot="1" x14ac:dyDescent="0.25">
      <c r="A3" s="59"/>
      <c r="B3" s="60"/>
      <c r="C3" s="60"/>
      <c r="D3" s="1788" t="s">
        <v>466</v>
      </c>
      <c r="E3" s="1788"/>
      <c r="F3" s="1788"/>
      <c r="G3" s="1788"/>
      <c r="H3" s="1788"/>
      <c r="I3" s="1788"/>
      <c r="J3" s="1788"/>
      <c r="K3" s="1788"/>
      <c r="L3" s="1788"/>
      <c r="M3" s="1788"/>
      <c r="N3" s="1788"/>
      <c r="O3" s="1788"/>
      <c r="P3" s="1788"/>
      <c r="Q3" s="1788"/>
      <c r="R3" s="1788"/>
      <c r="S3" s="1788"/>
      <c r="T3" s="1788"/>
      <c r="U3" s="1788"/>
      <c r="V3" s="1788"/>
      <c r="W3" s="1788"/>
    </row>
    <row r="4" spans="1:23" ht="36.75" customHeight="1" x14ac:dyDescent="0.2">
      <c r="A4" s="1704" t="s">
        <v>408</v>
      </c>
      <c r="B4" s="1707" t="s">
        <v>409</v>
      </c>
      <c r="C4" s="1707" t="s">
        <v>410</v>
      </c>
      <c r="D4" s="1710" t="s">
        <v>411</v>
      </c>
      <c r="E4" s="1721" t="s">
        <v>412</v>
      </c>
      <c r="F4" s="1741" t="s">
        <v>413</v>
      </c>
      <c r="G4" s="1766" t="s">
        <v>414</v>
      </c>
      <c r="H4" s="1749" t="s">
        <v>553</v>
      </c>
      <c r="I4" s="1750"/>
      <c r="J4" s="1750"/>
      <c r="K4" s="1751"/>
      <c r="L4" s="1763" t="s">
        <v>545</v>
      </c>
      <c r="M4" s="1752" t="s">
        <v>558</v>
      </c>
      <c r="N4" s="1728" t="s">
        <v>431</v>
      </c>
      <c r="O4" s="1729"/>
      <c r="P4" s="1729"/>
      <c r="Q4" s="1730"/>
    </row>
    <row r="5" spans="1:23" ht="15" customHeight="1" x14ac:dyDescent="0.2">
      <c r="A5" s="1705"/>
      <c r="B5" s="1708"/>
      <c r="C5" s="1708"/>
      <c r="D5" s="1711"/>
      <c r="E5" s="1722"/>
      <c r="F5" s="1742"/>
      <c r="G5" s="1767"/>
      <c r="H5" s="1713" t="s">
        <v>415</v>
      </c>
      <c r="I5" s="1715" t="s">
        <v>416</v>
      </c>
      <c r="J5" s="1715"/>
      <c r="K5" s="1747" t="s">
        <v>417</v>
      </c>
      <c r="L5" s="1764"/>
      <c r="M5" s="1753"/>
      <c r="N5" s="1759" t="s">
        <v>465</v>
      </c>
      <c r="O5" s="1761" t="s">
        <v>418</v>
      </c>
      <c r="P5" s="1761"/>
      <c r="Q5" s="1762"/>
    </row>
    <row r="6" spans="1:23" ht="94.5" customHeight="1" thickBot="1" x14ac:dyDescent="0.25">
      <c r="A6" s="1706"/>
      <c r="B6" s="1709"/>
      <c r="C6" s="1709"/>
      <c r="D6" s="1712"/>
      <c r="E6" s="1723"/>
      <c r="F6" s="1743"/>
      <c r="G6" s="1768"/>
      <c r="H6" s="1714"/>
      <c r="I6" s="180" t="s">
        <v>415</v>
      </c>
      <c r="J6" s="34" t="s">
        <v>419</v>
      </c>
      <c r="K6" s="1748"/>
      <c r="L6" s="1765"/>
      <c r="M6" s="1754"/>
      <c r="N6" s="1760"/>
      <c r="O6" s="7" t="s">
        <v>537</v>
      </c>
      <c r="P6" s="7" t="s">
        <v>546</v>
      </c>
      <c r="Q6" s="8" t="s">
        <v>554</v>
      </c>
    </row>
    <row r="7" spans="1:23" ht="14.25" customHeight="1" thickBot="1" x14ac:dyDescent="0.25">
      <c r="A7" s="119" t="s">
        <v>420</v>
      </c>
      <c r="B7" s="1755" t="s">
        <v>489</v>
      </c>
      <c r="C7" s="1755"/>
      <c r="D7" s="1755"/>
      <c r="E7" s="1755"/>
      <c r="F7" s="1755"/>
      <c r="G7" s="1755"/>
      <c r="H7" s="1755"/>
      <c r="I7" s="1755"/>
      <c r="J7" s="1755"/>
      <c r="K7" s="1755"/>
      <c r="L7" s="1755"/>
      <c r="M7" s="1755"/>
      <c r="N7" s="1755"/>
      <c r="O7" s="1755"/>
      <c r="P7" s="1755"/>
      <c r="Q7" s="1756"/>
      <c r="R7" s="58"/>
      <c r="S7" s="58"/>
      <c r="T7" s="58"/>
      <c r="U7" s="58"/>
      <c r="V7" s="58"/>
      <c r="W7" s="58"/>
    </row>
    <row r="8" spans="1:23" ht="14.25" customHeight="1" thickBot="1" x14ac:dyDescent="0.25">
      <c r="A8" s="120" t="s">
        <v>420</v>
      </c>
      <c r="B8" s="121" t="s">
        <v>420</v>
      </c>
      <c r="C8" s="1757" t="s">
        <v>514</v>
      </c>
      <c r="D8" s="1757"/>
      <c r="E8" s="1757"/>
      <c r="F8" s="1757"/>
      <c r="G8" s="1757"/>
      <c r="H8" s="1757"/>
      <c r="I8" s="1757"/>
      <c r="J8" s="1757"/>
      <c r="K8" s="1757"/>
      <c r="L8" s="1757"/>
      <c r="M8" s="1757"/>
      <c r="N8" s="1757"/>
      <c r="O8" s="1757"/>
      <c r="P8" s="1757"/>
      <c r="Q8" s="1758"/>
      <c r="R8" s="58"/>
      <c r="S8" s="58"/>
      <c r="T8" s="58"/>
      <c r="U8" s="58"/>
      <c r="V8" s="58"/>
      <c r="W8" s="58"/>
    </row>
    <row r="9" spans="1:23" ht="14.25" customHeight="1" x14ac:dyDescent="0.2">
      <c r="A9" s="1731" t="s">
        <v>420</v>
      </c>
      <c r="B9" s="1734" t="s">
        <v>420</v>
      </c>
      <c r="C9" s="1678" t="s">
        <v>420</v>
      </c>
      <c r="D9" s="1738" t="s">
        <v>469</v>
      </c>
      <c r="E9" s="1651" t="s">
        <v>498</v>
      </c>
      <c r="F9" s="1744" t="s">
        <v>471</v>
      </c>
      <c r="G9" s="183" t="s">
        <v>470</v>
      </c>
      <c r="H9" s="16">
        <v>10047.9</v>
      </c>
      <c r="I9" s="15"/>
      <c r="J9" s="15">
        <v>7748.4</v>
      </c>
      <c r="K9" s="17">
        <v>75</v>
      </c>
      <c r="L9" s="18">
        <v>10500</v>
      </c>
      <c r="M9" s="19">
        <v>10500</v>
      </c>
      <c r="N9" s="36" t="s">
        <v>541</v>
      </c>
      <c r="O9" s="56" t="s">
        <v>555</v>
      </c>
      <c r="P9" s="56" t="s">
        <v>555</v>
      </c>
      <c r="Q9" s="56" t="s">
        <v>555</v>
      </c>
      <c r="R9" s="58"/>
      <c r="S9" s="58"/>
      <c r="T9" s="58"/>
      <c r="U9" s="58"/>
      <c r="V9" s="58"/>
      <c r="W9" s="58"/>
    </row>
    <row r="10" spans="1:23" ht="27" customHeight="1" x14ac:dyDescent="0.2">
      <c r="A10" s="1732"/>
      <c r="B10" s="1735"/>
      <c r="C10" s="1737"/>
      <c r="D10" s="1739"/>
      <c r="E10" s="1659"/>
      <c r="F10" s="1745"/>
      <c r="G10" s="62"/>
      <c r="H10" s="232"/>
      <c r="I10" s="233"/>
      <c r="J10" s="233"/>
      <c r="K10" s="234"/>
      <c r="L10" s="66"/>
      <c r="M10" s="67"/>
      <c r="N10" s="35" t="s">
        <v>542</v>
      </c>
      <c r="O10" s="39" t="s">
        <v>556</v>
      </c>
      <c r="P10" s="39" t="s">
        <v>556</v>
      </c>
      <c r="Q10" s="39" t="s">
        <v>556</v>
      </c>
      <c r="R10" s="58"/>
      <c r="S10" s="58"/>
      <c r="T10" s="68"/>
      <c r="U10" s="58"/>
      <c r="V10" s="58"/>
      <c r="W10" s="58"/>
    </row>
    <row r="11" spans="1:23" ht="23.25" customHeight="1" x14ac:dyDescent="0.2">
      <c r="A11" s="1732"/>
      <c r="B11" s="1735"/>
      <c r="C11" s="1737"/>
      <c r="D11" s="1739"/>
      <c r="E11" s="1659"/>
      <c r="F11" s="1745"/>
      <c r="G11" s="62"/>
      <c r="H11" s="63"/>
      <c r="I11" s="64"/>
      <c r="J11" s="64"/>
      <c r="K11" s="65"/>
      <c r="L11" s="66"/>
      <c r="M11" s="67"/>
      <c r="N11" s="124" t="s">
        <v>549</v>
      </c>
      <c r="O11" s="39" t="s">
        <v>513</v>
      </c>
      <c r="P11" s="39" t="s">
        <v>513</v>
      </c>
      <c r="Q11" s="39" t="s">
        <v>513</v>
      </c>
      <c r="R11" s="58"/>
      <c r="S11" s="58"/>
      <c r="T11" s="68"/>
      <c r="U11" s="58"/>
      <c r="V11" s="58"/>
      <c r="W11" s="58"/>
    </row>
    <row r="12" spans="1:23" ht="13.5" customHeight="1" x14ac:dyDescent="0.2">
      <c r="A12" s="1732"/>
      <c r="B12" s="1735"/>
      <c r="C12" s="1737"/>
      <c r="D12" s="1739"/>
      <c r="E12" s="1659"/>
      <c r="F12" s="1745"/>
      <c r="G12" s="62"/>
      <c r="H12" s="63"/>
      <c r="I12" s="64"/>
      <c r="J12" s="64"/>
      <c r="K12" s="65"/>
      <c r="L12" s="66"/>
      <c r="M12" s="67"/>
      <c r="N12" s="124" t="s">
        <v>512</v>
      </c>
      <c r="O12" s="125" t="s">
        <v>513</v>
      </c>
      <c r="P12" s="125" t="s">
        <v>513</v>
      </c>
      <c r="Q12" s="125" t="s">
        <v>513</v>
      </c>
      <c r="R12" s="58"/>
      <c r="S12" s="58"/>
      <c r="T12" s="68"/>
      <c r="U12" s="58"/>
      <c r="V12" s="58"/>
      <c r="W12" s="58"/>
    </row>
    <row r="13" spans="1:23" ht="38.25" customHeight="1" thickBot="1" x14ac:dyDescent="0.25">
      <c r="A13" s="1733"/>
      <c r="B13" s="1736"/>
      <c r="C13" s="1679"/>
      <c r="D13" s="1740"/>
      <c r="E13" s="1652"/>
      <c r="F13" s="1746"/>
      <c r="G13" s="9" t="s">
        <v>421</v>
      </c>
      <c r="H13" s="11">
        <f>SUM(H9:H10)</f>
        <v>10047.9</v>
      </c>
      <c r="I13" s="10">
        <f>I9</f>
        <v>0</v>
      </c>
      <c r="J13" s="10">
        <f>J9</f>
        <v>7748.4</v>
      </c>
      <c r="K13" s="10">
        <f>K9</f>
        <v>75</v>
      </c>
      <c r="L13" s="10">
        <f>L9</f>
        <v>10500</v>
      </c>
      <c r="M13" s="13">
        <f>M10+M9</f>
        <v>10500</v>
      </c>
      <c r="N13" s="126" t="s">
        <v>536</v>
      </c>
      <c r="O13" s="127">
        <v>60</v>
      </c>
      <c r="P13" s="127">
        <v>60</v>
      </c>
      <c r="Q13" s="127">
        <v>60</v>
      </c>
      <c r="R13" s="69"/>
      <c r="S13" s="58"/>
      <c r="T13" s="68"/>
      <c r="U13" s="58"/>
      <c r="V13" s="58"/>
      <c r="W13" s="58"/>
    </row>
    <row r="14" spans="1:23" ht="19.5" customHeight="1" x14ac:dyDescent="0.2">
      <c r="A14" s="21" t="s">
        <v>420</v>
      </c>
      <c r="B14" s="22" t="s">
        <v>420</v>
      </c>
      <c r="C14" s="1726" t="s">
        <v>422</v>
      </c>
      <c r="D14" s="1686" t="s">
        <v>521</v>
      </c>
      <c r="E14" s="1651" t="s">
        <v>498</v>
      </c>
      <c r="F14" s="1769" t="s">
        <v>471</v>
      </c>
      <c r="G14" s="14" t="s">
        <v>470</v>
      </c>
      <c r="H14" s="16">
        <v>1283.0999999999999</v>
      </c>
      <c r="I14" s="15"/>
      <c r="J14" s="15">
        <v>807.8</v>
      </c>
      <c r="K14" s="17">
        <v>0</v>
      </c>
      <c r="L14" s="18">
        <v>1350</v>
      </c>
      <c r="M14" s="19">
        <v>1350</v>
      </c>
      <c r="N14" s="37" t="s">
        <v>516</v>
      </c>
      <c r="O14" s="40">
        <v>31</v>
      </c>
      <c r="P14" s="41">
        <v>31</v>
      </c>
      <c r="Q14" s="42">
        <v>31</v>
      </c>
      <c r="R14" s="69"/>
      <c r="S14" s="58"/>
      <c r="T14" s="68"/>
      <c r="U14" s="58"/>
      <c r="V14" s="58"/>
      <c r="W14" s="58"/>
    </row>
    <row r="15" spans="1:23" ht="11.25" customHeight="1" x14ac:dyDescent="0.2">
      <c r="A15" s="122"/>
      <c r="B15" s="123"/>
      <c r="C15" s="1702"/>
      <c r="D15" s="1687"/>
      <c r="E15" s="1659"/>
      <c r="F15" s="1771"/>
      <c r="G15" s="182"/>
      <c r="H15" s="184"/>
      <c r="I15" s="185"/>
      <c r="J15" s="185"/>
      <c r="K15" s="186"/>
      <c r="L15" s="187"/>
      <c r="M15" s="188"/>
      <c r="N15" s="54" t="s">
        <v>543</v>
      </c>
      <c r="O15" s="50">
        <v>9</v>
      </c>
      <c r="P15" s="52">
        <v>9</v>
      </c>
      <c r="Q15" s="51">
        <v>9</v>
      </c>
      <c r="R15" s="69"/>
      <c r="S15" s="58"/>
      <c r="T15" s="68"/>
      <c r="U15" s="58"/>
      <c r="V15" s="58"/>
      <c r="W15" s="58"/>
    </row>
    <row r="16" spans="1:23" ht="17.25" customHeight="1" thickBot="1" x14ac:dyDescent="0.25">
      <c r="A16" s="24"/>
      <c r="B16" s="23"/>
      <c r="C16" s="1727"/>
      <c r="D16" s="1688"/>
      <c r="E16" s="1652"/>
      <c r="F16" s="1770"/>
      <c r="G16" s="9" t="s">
        <v>421</v>
      </c>
      <c r="H16" s="11">
        <f t="shared" ref="H16:M16" si="0">H14</f>
        <v>1283.0999999999999</v>
      </c>
      <c r="I16" s="10">
        <f t="shared" si="0"/>
        <v>0</v>
      </c>
      <c r="J16" s="10">
        <f t="shared" si="0"/>
        <v>807.8</v>
      </c>
      <c r="K16" s="12">
        <f t="shared" si="0"/>
        <v>0</v>
      </c>
      <c r="L16" s="20">
        <f t="shared" si="0"/>
        <v>1350</v>
      </c>
      <c r="M16" s="13">
        <f t="shared" si="0"/>
        <v>1350</v>
      </c>
      <c r="N16" s="38"/>
      <c r="O16" s="43"/>
      <c r="P16" s="44"/>
      <c r="Q16" s="45"/>
      <c r="R16" s="69"/>
      <c r="S16" s="58"/>
      <c r="T16" s="68"/>
      <c r="U16" s="58"/>
      <c r="V16" s="58"/>
      <c r="W16" s="58"/>
    </row>
    <row r="17" spans="1:23" ht="14.25" customHeight="1" x14ac:dyDescent="0.2">
      <c r="A17" s="21" t="s">
        <v>420</v>
      </c>
      <c r="B17" s="22" t="s">
        <v>420</v>
      </c>
      <c r="C17" s="1726" t="s">
        <v>467</v>
      </c>
      <c r="D17" s="1686" t="s">
        <v>515</v>
      </c>
      <c r="E17" s="1772" t="s">
        <v>498</v>
      </c>
      <c r="F17" s="1724" t="s">
        <v>471</v>
      </c>
      <c r="G17" s="14" t="s">
        <v>470</v>
      </c>
      <c r="H17" s="16">
        <v>489.7</v>
      </c>
      <c r="I17" s="15"/>
      <c r="J17" s="15">
        <v>365.3</v>
      </c>
      <c r="K17" s="17"/>
      <c r="L17" s="18">
        <v>510</v>
      </c>
      <c r="M17" s="19">
        <v>510</v>
      </c>
      <c r="N17" s="1831" t="s">
        <v>544</v>
      </c>
      <c r="O17" s="40">
        <v>8</v>
      </c>
      <c r="P17" s="41">
        <v>8</v>
      </c>
      <c r="Q17" s="42">
        <v>8</v>
      </c>
      <c r="R17" s="74"/>
      <c r="S17" s="58"/>
      <c r="T17" s="68"/>
      <c r="U17" s="58"/>
      <c r="V17" s="58"/>
      <c r="W17" s="58"/>
    </row>
    <row r="18" spans="1:23" ht="30" customHeight="1" thickBot="1" x14ac:dyDescent="0.25">
      <c r="A18" s="24"/>
      <c r="B18" s="23"/>
      <c r="C18" s="1727"/>
      <c r="D18" s="1688"/>
      <c r="E18" s="1773"/>
      <c r="F18" s="1725"/>
      <c r="G18" s="9" t="s">
        <v>421</v>
      </c>
      <c r="H18" s="11">
        <f t="shared" ref="H18:M18" si="1">H17</f>
        <v>489.7</v>
      </c>
      <c r="I18" s="10">
        <f t="shared" si="1"/>
        <v>0</v>
      </c>
      <c r="J18" s="10">
        <f t="shared" si="1"/>
        <v>365.3</v>
      </c>
      <c r="K18" s="12">
        <f t="shared" si="1"/>
        <v>0</v>
      </c>
      <c r="L18" s="20">
        <f t="shared" si="1"/>
        <v>510</v>
      </c>
      <c r="M18" s="13">
        <f t="shared" si="1"/>
        <v>510</v>
      </c>
      <c r="N18" s="1832"/>
      <c r="O18" s="46"/>
      <c r="P18" s="47"/>
      <c r="Q18" s="48"/>
      <c r="R18" s="74"/>
      <c r="S18" s="58"/>
      <c r="T18" s="68"/>
      <c r="U18" s="58"/>
      <c r="V18" s="58"/>
      <c r="W18" s="58"/>
    </row>
    <row r="19" spans="1:23" ht="14.25" customHeight="1" x14ac:dyDescent="0.2">
      <c r="A19" s="21" t="s">
        <v>420</v>
      </c>
      <c r="B19" s="22" t="s">
        <v>420</v>
      </c>
      <c r="C19" s="1726" t="s">
        <v>472</v>
      </c>
      <c r="D19" s="1686" t="s">
        <v>538</v>
      </c>
      <c r="E19" s="1651" t="s">
        <v>498</v>
      </c>
      <c r="F19" s="1769" t="s">
        <v>471</v>
      </c>
      <c r="G19" s="14" t="s">
        <v>499</v>
      </c>
      <c r="H19" s="16">
        <v>155</v>
      </c>
      <c r="I19" s="15"/>
      <c r="J19" s="15"/>
      <c r="K19" s="17">
        <v>0</v>
      </c>
      <c r="L19" s="18">
        <v>0</v>
      </c>
      <c r="M19" s="19"/>
      <c r="N19" s="53" t="s">
        <v>547</v>
      </c>
      <c r="O19" s="40">
        <v>6</v>
      </c>
      <c r="P19" s="41"/>
      <c r="Q19" s="42"/>
      <c r="R19" s="74"/>
      <c r="S19" s="58"/>
      <c r="T19" s="68"/>
      <c r="U19" s="58"/>
      <c r="V19" s="58"/>
      <c r="W19" s="58"/>
    </row>
    <row r="20" spans="1:23" ht="49.5" customHeight="1" thickBot="1" x14ac:dyDescent="0.25">
      <c r="A20" s="24"/>
      <c r="B20" s="23"/>
      <c r="C20" s="1727"/>
      <c r="D20" s="1688"/>
      <c r="E20" s="1652"/>
      <c r="F20" s="1770"/>
      <c r="G20" s="9" t="s">
        <v>421</v>
      </c>
      <c r="H20" s="11">
        <f t="shared" ref="H20:M20" si="2">H19</f>
        <v>155</v>
      </c>
      <c r="I20" s="10">
        <f t="shared" si="2"/>
        <v>0</v>
      </c>
      <c r="J20" s="10">
        <f t="shared" si="2"/>
        <v>0</v>
      </c>
      <c r="K20" s="12">
        <f t="shared" si="2"/>
        <v>0</v>
      </c>
      <c r="L20" s="20">
        <f t="shared" si="2"/>
        <v>0</v>
      </c>
      <c r="M20" s="13">
        <f t="shared" si="2"/>
        <v>0</v>
      </c>
      <c r="N20" s="55" t="s">
        <v>531</v>
      </c>
      <c r="O20" s="46">
        <v>180</v>
      </c>
      <c r="P20" s="47"/>
      <c r="Q20" s="49"/>
      <c r="R20" s="74"/>
      <c r="S20" s="58"/>
      <c r="T20" s="68"/>
      <c r="U20" s="58"/>
      <c r="V20" s="58"/>
      <c r="W20" s="58"/>
    </row>
    <row r="21" spans="1:23" ht="20.25" customHeight="1" x14ac:dyDescent="0.2">
      <c r="A21" s="21" t="s">
        <v>420</v>
      </c>
      <c r="B21" s="22" t="s">
        <v>420</v>
      </c>
      <c r="C21" s="1726" t="s">
        <v>473</v>
      </c>
      <c r="D21" s="1686" t="s">
        <v>552</v>
      </c>
      <c r="E21" s="1651" t="s">
        <v>498</v>
      </c>
      <c r="F21" s="1769" t="s">
        <v>471</v>
      </c>
      <c r="G21" s="14" t="s">
        <v>499</v>
      </c>
      <c r="H21" s="16">
        <v>0</v>
      </c>
      <c r="I21" s="15"/>
      <c r="J21" s="15"/>
      <c r="K21" s="17">
        <v>0</v>
      </c>
      <c r="L21" s="18"/>
      <c r="M21" s="19"/>
      <c r="N21" s="53" t="s">
        <v>525</v>
      </c>
      <c r="O21" s="40"/>
      <c r="P21" s="41">
        <v>1</v>
      </c>
      <c r="Q21" s="42"/>
      <c r="R21" s="74"/>
      <c r="S21" s="58"/>
      <c r="T21" s="68"/>
      <c r="U21" s="58"/>
      <c r="V21" s="58"/>
      <c r="W21" s="58"/>
    </row>
    <row r="22" spans="1:23" ht="30" customHeight="1" thickBot="1" x14ac:dyDescent="0.25">
      <c r="A22" s="24"/>
      <c r="B22" s="23"/>
      <c r="C22" s="1727"/>
      <c r="D22" s="1688"/>
      <c r="E22" s="1652"/>
      <c r="F22" s="1770"/>
      <c r="G22" s="9" t="s">
        <v>421</v>
      </c>
      <c r="H22" s="11">
        <f t="shared" ref="H22:M22" si="3">H21</f>
        <v>0</v>
      </c>
      <c r="I22" s="10">
        <f t="shared" si="3"/>
        <v>0</v>
      </c>
      <c r="J22" s="10">
        <f t="shared" si="3"/>
        <v>0</v>
      </c>
      <c r="K22" s="12">
        <f t="shared" si="3"/>
        <v>0</v>
      </c>
      <c r="L22" s="20">
        <f t="shared" si="3"/>
        <v>0</v>
      </c>
      <c r="M22" s="13">
        <f t="shared" si="3"/>
        <v>0</v>
      </c>
      <c r="N22" s="55" t="s">
        <v>532</v>
      </c>
      <c r="O22" s="46"/>
      <c r="P22" s="47"/>
      <c r="Q22" s="49">
        <v>86</v>
      </c>
      <c r="R22" s="74"/>
      <c r="S22" s="58"/>
      <c r="T22" s="68"/>
      <c r="U22" s="58"/>
      <c r="V22" s="58"/>
      <c r="W22" s="58"/>
    </row>
    <row r="23" spans="1:23" ht="18.75" customHeight="1" x14ac:dyDescent="0.2">
      <c r="A23" s="21" t="s">
        <v>420</v>
      </c>
      <c r="B23" s="22" t="s">
        <v>420</v>
      </c>
      <c r="C23" s="1726" t="s">
        <v>474</v>
      </c>
      <c r="D23" s="1686" t="s">
        <v>551</v>
      </c>
      <c r="E23" s="1651" t="s">
        <v>498</v>
      </c>
      <c r="F23" s="1769" t="s">
        <v>471</v>
      </c>
      <c r="G23" s="14" t="s">
        <v>470</v>
      </c>
      <c r="H23" s="16">
        <v>165.8</v>
      </c>
      <c r="I23" s="15"/>
      <c r="J23" s="15"/>
      <c r="K23" s="17">
        <v>0</v>
      </c>
      <c r="L23" s="18"/>
      <c r="M23" s="19"/>
      <c r="N23" s="77"/>
      <c r="O23" s="70"/>
      <c r="P23" s="71"/>
      <c r="Q23" s="72"/>
      <c r="R23" s="74"/>
      <c r="S23" s="58"/>
      <c r="T23" s="68"/>
      <c r="U23" s="58"/>
      <c r="V23" s="58"/>
      <c r="W23" s="58"/>
    </row>
    <row r="24" spans="1:23" ht="45" customHeight="1" thickBot="1" x14ac:dyDescent="0.25">
      <c r="A24" s="24"/>
      <c r="B24" s="23"/>
      <c r="C24" s="1727"/>
      <c r="D24" s="1688"/>
      <c r="E24" s="1652"/>
      <c r="F24" s="1770"/>
      <c r="G24" s="9" t="s">
        <v>421</v>
      </c>
      <c r="H24" s="11">
        <f t="shared" ref="H24:M24" si="4">H23</f>
        <v>165.8</v>
      </c>
      <c r="I24" s="10">
        <f t="shared" si="4"/>
        <v>0</v>
      </c>
      <c r="J24" s="10">
        <f t="shared" si="4"/>
        <v>0</v>
      </c>
      <c r="K24" s="12">
        <f t="shared" si="4"/>
        <v>0</v>
      </c>
      <c r="L24" s="20">
        <f t="shared" si="4"/>
        <v>0</v>
      </c>
      <c r="M24" s="13">
        <f t="shared" si="4"/>
        <v>0</v>
      </c>
      <c r="N24" s="78"/>
      <c r="O24" s="75"/>
      <c r="P24" s="76"/>
      <c r="Q24" s="79"/>
      <c r="R24" s="74"/>
      <c r="S24" s="58"/>
      <c r="T24" s="68"/>
      <c r="U24" s="58"/>
      <c r="V24" s="58"/>
      <c r="W24" s="58"/>
    </row>
    <row r="25" spans="1:23" ht="11.25" customHeight="1" thickBot="1" x14ac:dyDescent="0.25">
      <c r="A25" s="120" t="s">
        <v>420</v>
      </c>
      <c r="B25" s="189" t="s">
        <v>420</v>
      </c>
      <c r="C25" s="1674" t="s">
        <v>423</v>
      </c>
      <c r="D25" s="1675"/>
      <c r="E25" s="1675"/>
      <c r="F25" s="1675"/>
      <c r="G25" s="1677"/>
      <c r="H25" s="190">
        <f t="shared" ref="H25:M25" si="5">H24+H18+H16+H13+H20+H22</f>
        <v>12141.5</v>
      </c>
      <c r="I25" s="190">
        <f t="shared" si="5"/>
        <v>0</v>
      </c>
      <c r="J25" s="190">
        <f t="shared" si="5"/>
        <v>8921.5</v>
      </c>
      <c r="K25" s="190">
        <f t="shared" si="5"/>
        <v>75</v>
      </c>
      <c r="L25" s="190">
        <f t="shared" si="5"/>
        <v>12360</v>
      </c>
      <c r="M25" s="190">
        <f t="shared" si="5"/>
        <v>12360</v>
      </c>
      <c r="N25" s="191"/>
      <c r="O25" s="80"/>
      <c r="P25" s="80"/>
      <c r="Q25" s="81"/>
      <c r="R25" s="58"/>
      <c r="S25" s="58"/>
      <c r="T25" s="58"/>
      <c r="U25" s="58"/>
      <c r="V25" s="58"/>
      <c r="W25" s="58"/>
    </row>
    <row r="26" spans="1:23" ht="12" customHeight="1" thickBot="1" x14ac:dyDescent="0.25">
      <c r="A26" s="120" t="s">
        <v>420</v>
      </c>
      <c r="B26" s="121" t="s">
        <v>422</v>
      </c>
      <c r="C26" s="1693" t="s">
        <v>493</v>
      </c>
      <c r="D26" s="1694"/>
      <c r="E26" s="1695"/>
      <c r="F26" s="1695"/>
      <c r="G26" s="1694"/>
      <c r="H26" s="1694"/>
      <c r="I26" s="1694"/>
      <c r="J26" s="1694"/>
      <c r="K26" s="1694"/>
      <c r="L26" s="1694"/>
      <c r="M26" s="1694"/>
      <c r="N26" s="1694"/>
      <c r="O26" s="1694"/>
      <c r="P26" s="1694"/>
      <c r="Q26" s="1699"/>
      <c r="R26" s="58"/>
      <c r="S26" s="58"/>
      <c r="T26" s="58"/>
      <c r="U26" s="58"/>
      <c r="V26" s="58"/>
      <c r="W26" s="58"/>
    </row>
    <row r="27" spans="1:23" ht="14.25" customHeight="1" x14ac:dyDescent="0.2">
      <c r="A27" s="1689" t="s">
        <v>420</v>
      </c>
      <c r="B27" s="1691" t="s">
        <v>422</v>
      </c>
      <c r="C27" s="1678" t="s">
        <v>420</v>
      </c>
      <c r="D27" s="1680" t="s">
        <v>481</v>
      </c>
      <c r="E27" s="1651" t="s">
        <v>498</v>
      </c>
      <c r="F27" s="1655" t="s">
        <v>494</v>
      </c>
      <c r="G27" s="192" t="s">
        <v>524</v>
      </c>
      <c r="H27" s="193">
        <v>5.2</v>
      </c>
      <c r="I27" s="129"/>
      <c r="J27" s="194"/>
      <c r="K27" s="195"/>
      <c r="L27" s="196">
        <v>6</v>
      </c>
      <c r="M27" s="131">
        <v>6</v>
      </c>
      <c r="N27" s="1648"/>
      <c r="O27" s="82"/>
      <c r="P27" s="82"/>
      <c r="Q27" s="83"/>
      <c r="R27" s="58"/>
      <c r="S27" s="58"/>
      <c r="T27" s="68"/>
      <c r="U27" s="58"/>
      <c r="V27" s="58"/>
      <c r="W27" s="58"/>
    </row>
    <row r="28" spans="1:23" ht="12.75" customHeight="1" x14ac:dyDescent="0.2">
      <c r="A28" s="1700"/>
      <c r="B28" s="1701"/>
      <c r="C28" s="1702"/>
      <c r="D28" s="1703"/>
      <c r="E28" s="1659"/>
      <c r="F28" s="1697"/>
      <c r="G28" s="214"/>
      <c r="H28" s="199"/>
      <c r="I28" s="200"/>
      <c r="J28" s="201"/>
      <c r="K28" s="202"/>
      <c r="L28" s="203"/>
      <c r="M28" s="204"/>
      <c r="N28" s="1649"/>
      <c r="O28" s="84"/>
      <c r="P28" s="84"/>
      <c r="Q28" s="85"/>
      <c r="R28" s="58"/>
      <c r="S28" s="58"/>
      <c r="T28" s="68"/>
      <c r="U28" s="58"/>
      <c r="V28" s="58"/>
      <c r="W28" s="58"/>
    </row>
    <row r="29" spans="1:23" ht="12.75" customHeight="1" thickBot="1" x14ac:dyDescent="0.25">
      <c r="A29" s="1690"/>
      <c r="B29" s="1692"/>
      <c r="C29" s="1679"/>
      <c r="D29" s="1681"/>
      <c r="E29" s="1652"/>
      <c r="F29" s="1652"/>
      <c r="G29" s="207" t="s">
        <v>421</v>
      </c>
      <c r="H29" s="208">
        <f>H27</f>
        <v>5.2</v>
      </c>
      <c r="I29" s="209">
        <f>SUM(I27:I28)</f>
        <v>0</v>
      </c>
      <c r="J29" s="210"/>
      <c r="K29" s="211">
        <f>SUM(K27:K28)</f>
        <v>0</v>
      </c>
      <c r="L29" s="212">
        <f>L27</f>
        <v>6</v>
      </c>
      <c r="M29" s="215">
        <f>M27</f>
        <v>6</v>
      </c>
      <c r="N29" s="1650"/>
      <c r="O29" s="86"/>
      <c r="P29" s="86"/>
      <c r="Q29" s="87"/>
      <c r="R29" s="58"/>
      <c r="S29" s="58"/>
      <c r="T29" s="68"/>
      <c r="U29" s="58"/>
      <c r="V29" s="58"/>
      <c r="W29" s="58"/>
    </row>
    <row r="30" spans="1:23" ht="14.25" customHeight="1" x14ac:dyDescent="0.2">
      <c r="A30" s="1689" t="s">
        <v>420</v>
      </c>
      <c r="B30" s="1691" t="s">
        <v>422</v>
      </c>
      <c r="C30" s="1678" t="s">
        <v>422</v>
      </c>
      <c r="D30" s="1680" t="s">
        <v>482</v>
      </c>
      <c r="E30" s="1651" t="s">
        <v>498</v>
      </c>
      <c r="F30" s="1655" t="s">
        <v>494</v>
      </c>
      <c r="G30" s="192" t="s">
        <v>524</v>
      </c>
      <c r="H30" s="193">
        <v>168.2</v>
      </c>
      <c r="I30" s="129"/>
      <c r="J30" s="194"/>
      <c r="K30" s="195"/>
      <c r="L30" s="196">
        <v>160</v>
      </c>
      <c r="M30" s="131">
        <v>160</v>
      </c>
      <c r="N30" s="1648" t="s">
        <v>510</v>
      </c>
      <c r="O30" s="174">
        <v>5000</v>
      </c>
      <c r="P30" s="174" t="s">
        <v>511</v>
      </c>
      <c r="Q30" s="198" t="s">
        <v>511</v>
      </c>
      <c r="S30" s="58"/>
      <c r="T30" s="68"/>
      <c r="U30" s="58"/>
      <c r="V30" s="58"/>
      <c r="W30" s="58"/>
    </row>
    <row r="31" spans="1:23" ht="14.25" customHeight="1" x14ac:dyDescent="0.2">
      <c r="A31" s="1700"/>
      <c r="B31" s="1701"/>
      <c r="C31" s="1702"/>
      <c r="D31" s="1703"/>
      <c r="E31" s="1659"/>
      <c r="F31" s="1697"/>
      <c r="G31" s="214"/>
      <c r="H31" s="199"/>
      <c r="I31" s="200"/>
      <c r="J31" s="201"/>
      <c r="K31" s="202"/>
      <c r="L31" s="203"/>
      <c r="M31" s="204"/>
      <c r="N31" s="1649"/>
      <c r="O31" s="205"/>
      <c r="P31" s="205"/>
      <c r="Q31" s="206"/>
      <c r="S31" s="58"/>
      <c r="T31" s="68"/>
      <c r="U31" s="58"/>
      <c r="V31" s="58"/>
      <c r="W31" s="58"/>
    </row>
    <row r="32" spans="1:23" ht="21" customHeight="1" thickBot="1" x14ac:dyDescent="0.25">
      <c r="A32" s="1690"/>
      <c r="B32" s="1692"/>
      <c r="C32" s="1679"/>
      <c r="D32" s="1681"/>
      <c r="E32" s="1652"/>
      <c r="F32" s="1652"/>
      <c r="G32" s="207" t="s">
        <v>421</v>
      </c>
      <c r="H32" s="208">
        <f>H30</f>
        <v>168.2</v>
      </c>
      <c r="I32" s="209">
        <f>SUM(I30:I31)</f>
        <v>0</v>
      </c>
      <c r="J32" s="210"/>
      <c r="K32" s="211">
        <f>SUM(K30:K31)</f>
        <v>0</v>
      </c>
      <c r="L32" s="212">
        <f>L30</f>
        <v>160</v>
      </c>
      <c r="M32" s="215">
        <f>M30</f>
        <v>160</v>
      </c>
      <c r="N32" s="1650"/>
      <c r="O32" s="216"/>
      <c r="P32" s="216"/>
      <c r="Q32" s="217"/>
      <c r="S32" s="58"/>
      <c r="T32" s="68"/>
      <c r="U32" s="58"/>
      <c r="V32" s="58"/>
      <c r="W32" s="58"/>
    </row>
    <row r="33" spans="1:23" ht="14.25" customHeight="1" x14ac:dyDescent="0.2">
      <c r="A33" s="1689" t="s">
        <v>420</v>
      </c>
      <c r="B33" s="1691" t="s">
        <v>422</v>
      </c>
      <c r="C33" s="1678" t="s">
        <v>467</v>
      </c>
      <c r="D33" s="1680" t="s">
        <v>527</v>
      </c>
      <c r="E33" s="1651" t="s">
        <v>498</v>
      </c>
      <c r="F33" s="1655" t="s">
        <v>495</v>
      </c>
      <c r="G33" s="192" t="s">
        <v>524</v>
      </c>
      <c r="H33" s="193">
        <v>143.9</v>
      </c>
      <c r="I33" s="129"/>
      <c r="J33" s="194"/>
      <c r="K33" s="195"/>
      <c r="L33" s="196">
        <v>150</v>
      </c>
      <c r="M33" s="131">
        <v>150</v>
      </c>
      <c r="N33" s="1648"/>
      <c r="O33" s="174"/>
      <c r="P33" s="174"/>
      <c r="Q33" s="198"/>
      <c r="R33" s="58"/>
      <c r="S33" s="58"/>
      <c r="T33" s="68"/>
      <c r="U33" s="58"/>
      <c r="V33" s="58"/>
      <c r="W33" s="58"/>
    </row>
    <row r="34" spans="1:23" ht="15" customHeight="1" thickBot="1" x14ac:dyDescent="0.25">
      <c r="A34" s="1690"/>
      <c r="B34" s="1692"/>
      <c r="C34" s="1679"/>
      <c r="D34" s="1681"/>
      <c r="E34" s="1652"/>
      <c r="F34" s="1652"/>
      <c r="G34" s="207" t="s">
        <v>421</v>
      </c>
      <c r="H34" s="208">
        <f>H33</f>
        <v>143.9</v>
      </c>
      <c r="I34" s="209">
        <f>SUM(I33:I33)</f>
        <v>0</v>
      </c>
      <c r="J34" s="210"/>
      <c r="K34" s="211">
        <f>SUM(K33:K33)</f>
        <v>0</v>
      </c>
      <c r="L34" s="212">
        <f>L33</f>
        <v>150</v>
      </c>
      <c r="M34" s="215">
        <f>M33</f>
        <v>150</v>
      </c>
      <c r="N34" s="1650"/>
      <c r="O34" s="216"/>
      <c r="P34" s="216"/>
      <c r="Q34" s="217"/>
      <c r="R34" s="58"/>
      <c r="S34" s="58"/>
      <c r="T34" s="68"/>
      <c r="U34" s="58"/>
      <c r="V34" s="58"/>
      <c r="W34" s="58"/>
    </row>
    <row r="35" spans="1:23" ht="14.25" customHeight="1" x14ac:dyDescent="0.2">
      <c r="A35" s="1689" t="s">
        <v>420</v>
      </c>
      <c r="B35" s="1691" t="s">
        <v>422</v>
      </c>
      <c r="C35" s="1678" t="s">
        <v>468</v>
      </c>
      <c r="D35" s="1680" t="s">
        <v>483</v>
      </c>
      <c r="E35" s="1651" t="s">
        <v>498</v>
      </c>
      <c r="F35" s="1655" t="s">
        <v>496</v>
      </c>
      <c r="G35" s="192" t="s">
        <v>524</v>
      </c>
      <c r="H35" s="193">
        <v>51.1</v>
      </c>
      <c r="I35" s="129"/>
      <c r="J35" s="194"/>
      <c r="K35" s="195"/>
      <c r="L35" s="196">
        <v>52</v>
      </c>
      <c r="M35" s="131">
        <v>52</v>
      </c>
      <c r="N35" s="1648"/>
      <c r="O35" s="82"/>
      <c r="P35" s="82"/>
      <c r="Q35" s="83"/>
      <c r="R35" s="58"/>
      <c r="S35" s="58"/>
      <c r="T35" s="68"/>
      <c r="U35" s="58"/>
      <c r="V35" s="58"/>
      <c r="W35" s="58"/>
    </row>
    <row r="36" spans="1:23" ht="17.25" customHeight="1" thickBot="1" x14ac:dyDescent="0.25">
      <c r="A36" s="1690"/>
      <c r="B36" s="1692"/>
      <c r="C36" s="1679"/>
      <c r="D36" s="1681"/>
      <c r="E36" s="1652"/>
      <c r="F36" s="1652"/>
      <c r="G36" s="207" t="s">
        <v>421</v>
      </c>
      <c r="H36" s="208">
        <f>H35</f>
        <v>51.1</v>
      </c>
      <c r="I36" s="209">
        <f>SUM(I35:I35)</f>
        <v>0</v>
      </c>
      <c r="J36" s="210"/>
      <c r="K36" s="211">
        <f>SUM(K35:K35)</f>
        <v>0</v>
      </c>
      <c r="L36" s="212">
        <f>L35</f>
        <v>52</v>
      </c>
      <c r="M36" s="215">
        <f>M35</f>
        <v>52</v>
      </c>
      <c r="N36" s="1650"/>
      <c r="O36" s="86"/>
      <c r="P36" s="86"/>
      <c r="Q36" s="87"/>
      <c r="R36" s="58"/>
      <c r="S36" s="58"/>
      <c r="T36" s="68"/>
      <c r="U36" s="58"/>
      <c r="V36" s="58"/>
      <c r="W36" s="58"/>
    </row>
    <row r="37" spans="1:23" ht="14.25" customHeight="1" x14ac:dyDescent="0.2">
      <c r="A37" s="1689" t="s">
        <v>420</v>
      </c>
      <c r="B37" s="1691" t="s">
        <v>422</v>
      </c>
      <c r="C37" s="1678" t="s">
        <v>472</v>
      </c>
      <c r="D37" s="1680" t="s">
        <v>484</v>
      </c>
      <c r="E37" s="1651" t="s">
        <v>498</v>
      </c>
      <c r="F37" s="1655" t="s">
        <v>497</v>
      </c>
      <c r="G37" s="192" t="s">
        <v>524</v>
      </c>
      <c r="H37" s="193">
        <v>26.4</v>
      </c>
      <c r="I37" s="129"/>
      <c r="J37" s="194"/>
      <c r="K37" s="195"/>
      <c r="L37" s="196">
        <v>26</v>
      </c>
      <c r="M37" s="131">
        <v>26</v>
      </c>
      <c r="N37" s="1648"/>
      <c r="O37" s="82"/>
      <c r="P37" s="82"/>
      <c r="Q37" s="83"/>
      <c r="R37" s="58"/>
      <c r="S37" s="58"/>
      <c r="T37" s="68"/>
      <c r="U37" s="58"/>
      <c r="V37" s="58"/>
      <c r="W37" s="58"/>
    </row>
    <row r="38" spans="1:23" ht="12.75" customHeight="1" thickBot="1" x14ac:dyDescent="0.25">
      <c r="A38" s="1690"/>
      <c r="B38" s="1692"/>
      <c r="C38" s="1679"/>
      <c r="D38" s="1681"/>
      <c r="E38" s="1652"/>
      <c r="F38" s="1652"/>
      <c r="G38" s="207" t="s">
        <v>421</v>
      </c>
      <c r="H38" s="208">
        <f>H37</f>
        <v>26.4</v>
      </c>
      <c r="I38" s="209">
        <f>SUM(I37:I37)</f>
        <v>0</v>
      </c>
      <c r="J38" s="210"/>
      <c r="K38" s="211">
        <f>SUM(K37:K37)</f>
        <v>0</v>
      </c>
      <c r="L38" s="212">
        <f>L37</f>
        <v>26</v>
      </c>
      <c r="M38" s="215">
        <f>M37</f>
        <v>26</v>
      </c>
      <c r="N38" s="1650"/>
      <c r="O38" s="86"/>
      <c r="P38" s="86"/>
      <c r="Q38" s="87"/>
      <c r="R38" s="58"/>
      <c r="S38" s="58"/>
      <c r="T38" s="68"/>
      <c r="U38" s="58"/>
      <c r="V38" s="58"/>
      <c r="W38" s="58"/>
    </row>
    <row r="39" spans="1:23" ht="14.25" customHeight="1" x14ac:dyDescent="0.2">
      <c r="A39" s="1689" t="s">
        <v>420</v>
      </c>
      <c r="B39" s="1691" t="s">
        <v>422</v>
      </c>
      <c r="C39" s="1678" t="s">
        <v>473</v>
      </c>
      <c r="D39" s="1680" t="s">
        <v>485</v>
      </c>
      <c r="E39" s="1651" t="s">
        <v>498</v>
      </c>
      <c r="F39" s="1655" t="s">
        <v>496</v>
      </c>
      <c r="G39" s="192" t="s">
        <v>524</v>
      </c>
      <c r="H39" s="193">
        <v>187.3</v>
      </c>
      <c r="I39" s="129"/>
      <c r="J39" s="194"/>
      <c r="K39" s="195"/>
      <c r="L39" s="196">
        <v>190</v>
      </c>
      <c r="M39" s="131">
        <v>190</v>
      </c>
      <c r="N39" s="1837"/>
      <c r="O39" s="88"/>
      <c r="P39" s="82"/>
      <c r="Q39" s="89"/>
      <c r="R39" s="58"/>
      <c r="S39" s="58"/>
      <c r="T39" s="68"/>
      <c r="U39" s="58"/>
      <c r="V39" s="58"/>
      <c r="W39" s="58"/>
    </row>
    <row r="40" spans="1:23" ht="16.5" customHeight="1" thickBot="1" x14ac:dyDescent="0.25">
      <c r="A40" s="1690"/>
      <c r="B40" s="1692"/>
      <c r="C40" s="1679"/>
      <c r="D40" s="1681"/>
      <c r="E40" s="1652"/>
      <c r="F40" s="1652"/>
      <c r="G40" s="207" t="s">
        <v>421</v>
      </c>
      <c r="H40" s="208">
        <f>H39</f>
        <v>187.3</v>
      </c>
      <c r="I40" s="209">
        <f>SUM(I39:I39)</f>
        <v>0</v>
      </c>
      <c r="J40" s="210"/>
      <c r="K40" s="211">
        <f>SUM(K39:K39)</f>
        <v>0</v>
      </c>
      <c r="L40" s="212">
        <f>L39</f>
        <v>190</v>
      </c>
      <c r="M40" s="215">
        <f>M39</f>
        <v>190</v>
      </c>
      <c r="N40" s="1839"/>
      <c r="O40" s="90"/>
      <c r="P40" s="90"/>
      <c r="Q40" s="91"/>
      <c r="R40" s="58"/>
      <c r="S40" s="58"/>
      <c r="T40" s="68"/>
      <c r="U40" s="58"/>
      <c r="V40" s="58"/>
      <c r="W40" s="58"/>
    </row>
    <row r="41" spans="1:23" ht="14.25" customHeight="1" x14ac:dyDescent="0.2">
      <c r="A41" s="1689" t="s">
        <v>420</v>
      </c>
      <c r="B41" s="1691" t="s">
        <v>422</v>
      </c>
      <c r="C41" s="1678" t="s">
        <v>474</v>
      </c>
      <c r="D41" s="1680" t="s">
        <v>528</v>
      </c>
      <c r="E41" s="1651" t="s">
        <v>498</v>
      </c>
      <c r="F41" s="1655" t="s">
        <v>495</v>
      </c>
      <c r="G41" s="192" t="s">
        <v>524</v>
      </c>
      <c r="H41" s="193">
        <v>39.5</v>
      </c>
      <c r="I41" s="129"/>
      <c r="J41" s="194"/>
      <c r="K41" s="195"/>
      <c r="L41" s="196">
        <v>40</v>
      </c>
      <c r="M41" s="131">
        <v>40</v>
      </c>
      <c r="N41" s="1648"/>
      <c r="O41" s="88"/>
      <c r="P41" s="82"/>
      <c r="Q41" s="89"/>
      <c r="R41" s="58"/>
      <c r="S41" s="58"/>
      <c r="T41" s="68"/>
      <c r="U41" s="58"/>
      <c r="V41" s="58"/>
      <c r="W41" s="58"/>
    </row>
    <row r="42" spans="1:23" ht="18" customHeight="1" thickBot="1" x14ac:dyDescent="0.25">
      <c r="A42" s="1690"/>
      <c r="B42" s="1692"/>
      <c r="C42" s="1679"/>
      <c r="D42" s="1681"/>
      <c r="E42" s="1652"/>
      <c r="F42" s="1652"/>
      <c r="G42" s="207" t="s">
        <v>421</v>
      </c>
      <c r="H42" s="208">
        <f>H41</f>
        <v>39.5</v>
      </c>
      <c r="I42" s="209">
        <f>SUM(I41:I41)</f>
        <v>0</v>
      </c>
      <c r="J42" s="210"/>
      <c r="K42" s="211">
        <f>SUM(K41:K41)</f>
        <v>0</v>
      </c>
      <c r="L42" s="212">
        <f>L41</f>
        <v>40</v>
      </c>
      <c r="M42" s="215">
        <f>M41</f>
        <v>40</v>
      </c>
      <c r="N42" s="1650"/>
      <c r="O42" s="90"/>
      <c r="P42" s="90"/>
      <c r="Q42" s="91"/>
      <c r="R42" s="58"/>
      <c r="S42" s="58"/>
      <c r="T42" s="68"/>
      <c r="U42" s="58"/>
      <c r="V42" s="58"/>
      <c r="W42" s="58"/>
    </row>
    <row r="43" spans="1:23" ht="24" customHeight="1" thickBot="1" x14ac:dyDescent="0.25">
      <c r="A43" s="1689" t="s">
        <v>420</v>
      </c>
      <c r="B43" s="1691" t="s">
        <v>422</v>
      </c>
      <c r="C43" s="1678" t="s">
        <v>475</v>
      </c>
      <c r="D43" s="1680" t="s">
        <v>539</v>
      </c>
      <c r="E43" s="1651" t="s">
        <v>498</v>
      </c>
      <c r="F43" s="1840" t="s">
        <v>540</v>
      </c>
      <c r="G43" s="192" t="s">
        <v>524</v>
      </c>
      <c r="H43" s="193">
        <v>608.20000000000005</v>
      </c>
      <c r="I43" s="129"/>
      <c r="J43" s="194"/>
      <c r="K43" s="195"/>
      <c r="L43" s="196">
        <v>620</v>
      </c>
      <c r="M43" s="131">
        <v>620</v>
      </c>
      <c r="N43" s="197" t="s">
        <v>533</v>
      </c>
      <c r="O43" s="173">
        <v>1400</v>
      </c>
      <c r="P43" s="174" t="s">
        <v>509</v>
      </c>
      <c r="Q43" s="198" t="s">
        <v>509</v>
      </c>
      <c r="R43" s="92"/>
      <c r="S43" s="58"/>
      <c r="T43" s="68"/>
      <c r="U43" s="58"/>
      <c r="V43" s="58"/>
      <c r="W43" s="58"/>
    </row>
    <row r="44" spans="1:23" ht="11.25" customHeight="1" thickBot="1" x14ac:dyDescent="0.25">
      <c r="A44" s="1700"/>
      <c r="B44" s="1701"/>
      <c r="C44" s="1702"/>
      <c r="D44" s="1703"/>
      <c r="E44" s="1659"/>
      <c r="F44" s="1697"/>
      <c r="G44" s="192" t="s">
        <v>524</v>
      </c>
      <c r="H44" s="199">
        <v>45.3</v>
      </c>
      <c r="I44" s="200"/>
      <c r="J44" s="201"/>
      <c r="K44" s="202"/>
      <c r="L44" s="203">
        <v>50</v>
      </c>
      <c r="M44" s="204">
        <v>50</v>
      </c>
      <c r="N44" s="1835"/>
      <c r="O44" s="205"/>
      <c r="P44" s="205"/>
      <c r="Q44" s="206"/>
      <c r="R44" s="58"/>
      <c r="S44" s="58"/>
      <c r="T44" s="68"/>
      <c r="U44" s="58"/>
      <c r="V44" s="58"/>
      <c r="W44" s="58"/>
    </row>
    <row r="45" spans="1:23" ht="14.25" customHeight="1" thickBot="1" x14ac:dyDescent="0.25">
      <c r="A45" s="1690"/>
      <c r="B45" s="1692"/>
      <c r="C45" s="1679"/>
      <c r="D45" s="1681"/>
      <c r="E45" s="1652"/>
      <c r="F45" s="1652"/>
      <c r="G45" s="207" t="s">
        <v>421</v>
      </c>
      <c r="H45" s="208">
        <f>H43+H44</f>
        <v>653.5</v>
      </c>
      <c r="I45" s="209">
        <f>SUM(I43:I44)</f>
        <v>0</v>
      </c>
      <c r="J45" s="210"/>
      <c r="K45" s="211">
        <f>SUM(K43:K44)</f>
        <v>0</v>
      </c>
      <c r="L45" s="212">
        <f>L43+L44</f>
        <v>670</v>
      </c>
      <c r="M45" s="213">
        <f>M43+M44</f>
        <v>670</v>
      </c>
      <c r="N45" s="1836"/>
      <c r="O45" s="178"/>
      <c r="P45" s="178"/>
      <c r="Q45" s="179"/>
      <c r="R45" s="58"/>
      <c r="S45" s="58"/>
      <c r="T45" s="68"/>
      <c r="U45" s="58"/>
      <c r="V45" s="58"/>
      <c r="W45" s="58"/>
    </row>
    <row r="46" spans="1:23" ht="14.25" customHeight="1" x14ac:dyDescent="0.2">
      <c r="A46" s="1689" t="s">
        <v>420</v>
      </c>
      <c r="B46" s="1691" t="s">
        <v>422</v>
      </c>
      <c r="C46" s="1678" t="s">
        <v>476</v>
      </c>
      <c r="D46" s="1680" t="s">
        <v>486</v>
      </c>
      <c r="E46" s="1651" t="s">
        <v>498</v>
      </c>
      <c r="F46" s="1655" t="s">
        <v>480</v>
      </c>
      <c r="G46" s="192" t="s">
        <v>524</v>
      </c>
      <c r="H46" s="193">
        <v>60</v>
      </c>
      <c r="I46" s="129"/>
      <c r="J46" s="194"/>
      <c r="K46" s="195"/>
      <c r="L46" s="196">
        <v>60</v>
      </c>
      <c r="M46" s="131">
        <v>60</v>
      </c>
      <c r="N46" s="1833" t="s">
        <v>517</v>
      </c>
      <c r="O46" s="174">
        <v>1500</v>
      </c>
      <c r="P46" s="174" t="s">
        <v>509</v>
      </c>
      <c r="Q46" s="198" t="s">
        <v>509</v>
      </c>
      <c r="R46" s="58"/>
      <c r="S46" s="58"/>
      <c r="T46" s="68"/>
      <c r="U46" s="58"/>
      <c r="V46" s="58"/>
      <c r="W46" s="58"/>
    </row>
    <row r="47" spans="1:23" ht="18" customHeight="1" thickBot="1" x14ac:dyDescent="0.25">
      <c r="A47" s="1690"/>
      <c r="B47" s="1692"/>
      <c r="C47" s="1679"/>
      <c r="D47" s="1681"/>
      <c r="E47" s="1652"/>
      <c r="F47" s="1652"/>
      <c r="G47" s="207" t="s">
        <v>421</v>
      </c>
      <c r="H47" s="208">
        <f>H46</f>
        <v>60</v>
      </c>
      <c r="I47" s="209">
        <f>SUM(I46:I46)</f>
        <v>0</v>
      </c>
      <c r="J47" s="210"/>
      <c r="K47" s="211">
        <f>SUM(K46:K46)</f>
        <v>0</v>
      </c>
      <c r="L47" s="212">
        <f>L46</f>
        <v>60</v>
      </c>
      <c r="M47" s="215">
        <f>M46</f>
        <v>60</v>
      </c>
      <c r="N47" s="1834"/>
      <c r="O47" s="178"/>
      <c r="P47" s="178"/>
      <c r="Q47" s="179"/>
      <c r="R47" s="58"/>
      <c r="S47" s="58"/>
      <c r="T47" s="68"/>
      <c r="U47" s="58"/>
      <c r="V47" s="58"/>
      <c r="W47" s="58"/>
    </row>
    <row r="48" spans="1:23" ht="14.25" customHeight="1" x14ac:dyDescent="0.2">
      <c r="A48" s="1689" t="s">
        <v>420</v>
      </c>
      <c r="B48" s="1691" t="s">
        <v>422</v>
      </c>
      <c r="C48" s="1678" t="s">
        <v>477</v>
      </c>
      <c r="D48" s="1680" t="s">
        <v>487</v>
      </c>
      <c r="E48" s="1651" t="s">
        <v>498</v>
      </c>
      <c r="F48" s="1655" t="s">
        <v>496</v>
      </c>
      <c r="G48" s="192" t="s">
        <v>524</v>
      </c>
      <c r="H48" s="193">
        <v>32.4</v>
      </c>
      <c r="I48" s="129"/>
      <c r="J48" s="194"/>
      <c r="K48" s="195"/>
      <c r="L48" s="196">
        <v>33</v>
      </c>
      <c r="M48" s="131">
        <v>33</v>
      </c>
      <c r="N48" s="1648"/>
      <c r="O48" s="173"/>
      <c r="P48" s="174"/>
      <c r="Q48" s="218"/>
      <c r="R48" s="58"/>
      <c r="S48" s="58"/>
      <c r="T48" s="68"/>
      <c r="U48" s="58"/>
      <c r="V48" s="58"/>
      <c r="W48" s="58"/>
    </row>
    <row r="49" spans="1:23" ht="24" customHeight="1" thickBot="1" x14ac:dyDescent="0.25">
      <c r="A49" s="1690"/>
      <c r="B49" s="1692"/>
      <c r="C49" s="1679"/>
      <c r="D49" s="1681"/>
      <c r="E49" s="1652"/>
      <c r="F49" s="1652"/>
      <c r="G49" s="207" t="s">
        <v>421</v>
      </c>
      <c r="H49" s="208">
        <f>H48</f>
        <v>32.4</v>
      </c>
      <c r="I49" s="209">
        <f>SUM(I48:I48)</f>
        <v>0</v>
      </c>
      <c r="J49" s="210"/>
      <c r="K49" s="211">
        <f>SUM(K48:K48)</f>
        <v>0</v>
      </c>
      <c r="L49" s="212">
        <f>L48</f>
        <v>33</v>
      </c>
      <c r="M49" s="215">
        <f>M48</f>
        <v>33</v>
      </c>
      <c r="N49" s="1650"/>
      <c r="O49" s="178"/>
      <c r="P49" s="178"/>
      <c r="Q49" s="179"/>
      <c r="R49" s="58"/>
      <c r="S49" s="58"/>
      <c r="T49" s="68"/>
      <c r="U49" s="58"/>
      <c r="V49" s="58"/>
      <c r="W49" s="58"/>
    </row>
    <row r="50" spans="1:23" ht="11.25" customHeight="1" x14ac:dyDescent="0.2">
      <c r="A50" s="1689" t="s">
        <v>420</v>
      </c>
      <c r="B50" s="1691" t="s">
        <v>422</v>
      </c>
      <c r="C50" s="1678" t="s">
        <v>478</v>
      </c>
      <c r="D50" s="1680" t="s">
        <v>488</v>
      </c>
      <c r="E50" s="1651" t="s">
        <v>498</v>
      </c>
      <c r="F50" s="1653" t="s">
        <v>480</v>
      </c>
      <c r="G50" s="192" t="s">
        <v>524</v>
      </c>
      <c r="H50" s="193">
        <v>2</v>
      </c>
      <c r="I50" s="129"/>
      <c r="J50" s="194"/>
      <c r="K50" s="195"/>
      <c r="L50" s="219">
        <v>2</v>
      </c>
      <c r="M50" s="131">
        <v>2</v>
      </c>
      <c r="N50" s="1648"/>
      <c r="O50" s="174"/>
      <c r="P50" s="174"/>
      <c r="Q50" s="83"/>
      <c r="R50" s="58"/>
      <c r="S50" s="58"/>
      <c r="T50" s="68"/>
      <c r="U50" s="58"/>
      <c r="V50" s="58"/>
      <c r="W50" s="58"/>
    </row>
    <row r="51" spans="1:23" ht="18" customHeight="1" thickBot="1" x14ac:dyDescent="0.25">
      <c r="A51" s="1690"/>
      <c r="B51" s="1692"/>
      <c r="C51" s="1679"/>
      <c r="D51" s="1681"/>
      <c r="E51" s="1652"/>
      <c r="F51" s="1654"/>
      <c r="G51" s="207" t="s">
        <v>421</v>
      </c>
      <c r="H51" s="208">
        <f>H50</f>
        <v>2</v>
      </c>
      <c r="I51" s="209">
        <f>SUM(I50:I50)</f>
        <v>0</v>
      </c>
      <c r="J51" s="210"/>
      <c r="K51" s="211">
        <f>SUM(K50:K50)</f>
        <v>0</v>
      </c>
      <c r="L51" s="212">
        <f>L50</f>
        <v>2</v>
      </c>
      <c r="M51" s="215">
        <f>M50</f>
        <v>2</v>
      </c>
      <c r="N51" s="1698"/>
      <c r="O51" s="216"/>
      <c r="P51" s="216"/>
      <c r="Q51" s="87"/>
      <c r="R51" s="58"/>
      <c r="S51" s="58"/>
      <c r="T51" s="68"/>
      <c r="U51" s="58"/>
      <c r="V51" s="58"/>
      <c r="W51" s="58"/>
    </row>
    <row r="52" spans="1:23" ht="18" customHeight="1" x14ac:dyDescent="0.2">
      <c r="A52" s="1689" t="s">
        <v>420</v>
      </c>
      <c r="B52" s="1691" t="s">
        <v>422</v>
      </c>
      <c r="C52" s="1678" t="s">
        <v>479</v>
      </c>
      <c r="D52" s="1680" t="s">
        <v>522</v>
      </c>
      <c r="E52" s="1651" t="s">
        <v>498</v>
      </c>
      <c r="F52" s="1653" t="s">
        <v>523</v>
      </c>
      <c r="G52" s="192" t="s">
        <v>524</v>
      </c>
      <c r="H52" s="193">
        <v>363.8</v>
      </c>
      <c r="I52" s="129"/>
      <c r="J52" s="194"/>
      <c r="K52" s="195"/>
      <c r="L52" s="219">
        <v>360</v>
      </c>
      <c r="M52" s="131">
        <v>360</v>
      </c>
      <c r="N52" s="1648"/>
      <c r="O52" s="82"/>
      <c r="P52" s="82"/>
      <c r="Q52" s="83"/>
      <c r="R52" s="58"/>
      <c r="S52" s="58"/>
      <c r="T52" s="68"/>
      <c r="U52" s="58"/>
      <c r="V52" s="58"/>
      <c r="W52" s="58"/>
    </row>
    <row r="53" spans="1:23" ht="12.75" customHeight="1" thickBot="1" x14ac:dyDescent="0.25">
      <c r="A53" s="1690"/>
      <c r="B53" s="1692"/>
      <c r="C53" s="1679"/>
      <c r="D53" s="1681"/>
      <c r="E53" s="1652"/>
      <c r="F53" s="1654"/>
      <c r="G53" s="207" t="s">
        <v>421</v>
      </c>
      <c r="H53" s="208">
        <f>H52</f>
        <v>363.8</v>
      </c>
      <c r="I53" s="209">
        <f>SUM(I52:I52)</f>
        <v>0</v>
      </c>
      <c r="J53" s="210"/>
      <c r="K53" s="211">
        <f>SUM(K52:K52)</f>
        <v>0</v>
      </c>
      <c r="L53" s="212">
        <f>L52</f>
        <v>360</v>
      </c>
      <c r="M53" s="215">
        <f>M52</f>
        <v>360</v>
      </c>
      <c r="N53" s="1698"/>
      <c r="O53" s="86"/>
      <c r="P53" s="86"/>
      <c r="Q53" s="87"/>
      <c r="R53" s="58"/>
      <c r="S53" s="58"/>
      <c r="T53" s="68"/>
      <c r="U53" s="58"/>
      <c r="V53" s="58"/>
      <c r="W53" s="58"/>
    </row>
    <row r="54" spans="1:23" ht="14.25" customHeight="1" x14ac:dyDescent="0.2">
      <c r="A54" s="1689" t="s">
        <v>420</v>
      </c>
      <c r="B54" s="1691" t="s">
        <v>422</v>
      </c>
      <c r="C54" s="1678" t="s">
        <v>480</v>
      </c>
      <c r="D54" s="1680" t="s">
        <v>548</v>
      </c>
      <c r="E54" s="1651" t="s">
        <v>498</v>
      </c>
      <c r="F54" s="1653" t="s">
        <v>550</v>
      </c>
      <c r="G54" s="192" t="s">
        <v>524</v>
      </c>
      <c r="H54" s="193">
        <v>2.2000000000000002</v>
      </c>
      <c r="I54" s="129"/>
      <c r="J54" s="194"/>
      <c r="K54" s="195"/>
      <c r="L54" s="219">
        <v>3</v>
      </c>
      <c r="M54" s="131">
        <v>3</v>
      </c>
      <c r="N54" s="1837"/>
      <c r="O54" s="82"/>
      <c r="P54" s="82"/>
      <c r="Q54" s="83"/>
      <c r="R54" s="58"/>
      <c r="S54" s="58"/>
      <c r="T54" s="68"/>
      <c r="U54" s="58"/>
      <c r="V54" s="58"/>
      <c r="W54" s="58"/>
    </row>
    <row r="55" spans="1:23" ht="50.25" customHeight="1" thickBot="1" x14ac:dyDescent="0.25">
      <c r="A55" s="1690"/>
      <c r="B55" s="1692"/>
      <c r="C55" s="1679"/>
      <c r="D55" s="1681"/>
      <c r="E55" s="1652"/>
      <c r="F55" s="1654"/>
      <c r="G55" s="207" t="s">
        <v>421</v>
      </c>
      <c r="H55" s="208">
        <f>H54</f>
        <v>2.2000000000000002</v>
      </c>
      <c r="I55" s="209">
        <f>SUM(I54:I54)</f>
        <v>0</v>
      </c>
      <c r="J55" s="210"/>
      <c r="K55" s="211">
        <f>SUM(K54:K54)</f>
        <v>0</v>
      </c>
      <c r="L55" s="212">
        <f>L54</f>
        <v>3</v>
      </c>
      <c r="M55" s="215">
        <f>M54</f>
        <v>3</v>
      </c>
      <c r="N55" s="1838"/>
      <c r="O55" s="86"/>
      <c r="P55" s="86"/>
      <c r="Q55" s="87"/>
      <c r="R55" s="58"/>
      <c r="S55" s="58"/>
      <c r="T55" s="68"/>
      <c r="U55" s="58"/>
      <c r="V55" s="58"/>
      <c r="W55" s="58"/>
    </row>
    <row r="56" spans="1:23" ht="15.75" customHeight="1" thickBot="1" x14ac:dyDescent="0.25">
      <c r="A56" s="221" t="s">
        <v>420</v>
      </c>
      <c r="B56" s="189" t="s">
        <v>422</v>
      </c>
      <c r="C56" s="1674" t="s">
        <v>423</v>
      </c>
      <c r="D56" s="1675"/>
      <c r="E56" s="1676"/>
      <c r="F56" s="1676"/>
      <c r="G56" s="1677"/>
      <c r="H56" s="220">
        <f t="shared" ref="H56:M56" si="6">H29+H32+H34+H36+H38+H40+H42+H45+H47+H49+H55+H51+H53</f>
        <v>1735.5</v>
      </c>
      <c r="I56" s="220">
        <f t="shared" si="6"/>
        <v>0</v>
      </c>
      <c r="J56" s="220">
        <f t="shared" si="6"/>
        <v>0</v>
      </c>
      <c r="K56" s="220">
        <f t="shared" si="6"/>
        <v>0</v>
      </c>
      <c r="L56" s="220">
        <f t="shared" si="6"/>
        <v>1752</v>
      </c>
      <c r="M56" s="220">
        <f t="shared" si="6"/>
        <v>1752</v>
      </c>
      <c r="N56" s="191"/>
      <c r="O56" s="93"/>
      <c r="P56" s="93"/>
      <c r="Q56" s="94"/>
      <c r="R56" s="58"/>
      <c r="S56" s="58"/>
      <c r="T56" s="68"/>
      <c r="U56" s="58"/>
      <c r="V56" s="58"/>
      <c r="W56" s="58"/>
    </row>
    <row r="57" spans="1:23" ht="14.25" customHeight="1" thickBot="1" x14ac:dyDescent="0.25">
      <c r="A57" s="120" t="s">
        <v>420</v>
      </c>
      <c r="B57" s="121" t="s">
        <v>467</v>
      </c>
      <c r="C57" s="1693" t="s">
        <v>490</v>
      </c>
      <c r="D57" s="1694"/>
      <c r="E57" s="1695"/>
      <c r="F57" s="1695"/>
      <c r="G57" s="1694"/>
      <c r="H57" s="1694"/>
      <c r="I57" s="1694"/>
      <c r="J57" s="1694"/>
      <c r="K57" s="1694"/>
      <c r="L57" s="1694"/>
      <c r="M57" s="1694"/>
      <c r="N57" s="1694"/>
      <c r="O57" s="1694"/>
      <c r="P57" s="1694"/>
      <c r="Q57" s="1699"/>
      <c r="R57" s="58"/>
      <c r="S57" s="58"/>
      <c r="T57" s="68"/>
      <c r="U57" s="58"/>
      <c r="V57" s="58"/>
      <c r="W57" s="58"/>
    </row>
    <row r="58" spans="1:23" ht="14.25" customHeight="1" x14ac:dyDescent="0.2">
      <c r="A58" s="1689" t="s">
        <v>420</v>
      </c>
      <c r="B58" s="1691" t="s">
        <v>467</v>
      </c>
      <c r="C58" s="1678" t="s">
        <v>420</v>
      </c>
      <c r="D58" s="1680" t="s">
        <v>518</v>
      </c>
      <c r="E58" s="1651" t="s">
        <v>498</v>
      </c>
      <c r="F58" s="1655" t="s">
        <v>471</v>
      </c>
      <c r="G58" s="192" t="s">
        <v>470</v>
      </c>
      <c r="H58" s="193">
        <v>85.2</v>
      </c>
      <c r="I58" s="129"/>
      <c r="J58" s="194"/>
      <c r="K58" s="195"/>
      <c r="L58" s="196">
        <v>85</v>
      </c>
      <c r="M58" s="131">
        <v>85</v>
      </c>
      <c r="N58" s="1648" t="s">
        <v>519</v>
      </c>
      <c r="O58" s="173">
        <v>2</v>
      </c>
      <c r="P58" s="174" t="s">
        <v>491</v>
      </c>
      <c r="Q58" s="175">
        <v>2</v>
      </c>
      <c r="R58" s="58"/>
      <c r="S58" s="58"/>
      <c r="T58" s="68"/>
      <c r="U58" s="58"/>
      <c r="V58" s="58"/>
      <c r="W58" s="58"/>
    </row>
    <row r="59" spans="1:23" ht="11.25" customHeight="1" x14ac:dyDescent="0.2">
      <c r="A59" s="1700"/>
      <c r="B59" s="1701"/>
      <c r="C59" s="1702"/>
      <c r="D59" s="1703"/>
      <c r="E59" s="1659"/>
      <c r="F59" s="1697"/>
      <c r="G59" s="214"/>
      <c r="H59" s="199"/>
      <c r="I59" s="200"/>
      <c r="J59" s="201"/>
      <c r="K59" s="202"/>
      <c r="L59" s="203"/>
      <c r="M59" s="204"/>
      <c r="N59" s="1649"/>
      <c r="O59" s="176"/>
      <c r="P59" s="176"/>
      <c r="Q59" s="177"/>
      <c r="R59" s="58"/>
      <c r="S59" s="58"/>
      <c r="T59" s="68"/>
      <c r="U59" s="58"/>
      <c r="V59" s="58"/>
      <c r="W59" s="58"/>
    </row>
    <row r="60" spans="1:23" ht="24" customHeight="1" thickBot="1" x14ac:dyDescent="0.25">
      <c r="A60" s="1690"/>
      <c r="B60" s="1692"/>
      <c r="C60" s="1679"/>
      <c r="D60" s="1681"/>
      <c r="E60" s="1652"/>
      <c r="F60" s="1652"/>
      <c r="G60" s="207" t="s">
        <v>421</v>
      </c>
      <c r="H60" s="208">
        <f t="shared" ref="H60:M60" si="7">H58</f>
        <v>85.2</v>
      </c>
      <c r="I60" s="208">
        <f t="shared" si="7"/>
        <v>0</v>
      </c>
      <c r="J60" s="208">
        <f t="shared" si="7"/>
        <v>0</v>
      </c>
      <c r="K60" s="208">
        <f t="shared" si="7"/>
        <v>0</v>
      </c>
      <c r="L60" s="208">
        <f t="shared" si="7"/>
        <v>85</v>
      </c>
      <c r="M60" s="208">
        <f t="shared" si="7"/>
        <v>85</v>
      </c>
      <c r="N60" s="1650"/>
      <c r="O60" s="178"/>
      <c r="P60" s="178"/>
      <c r="Q60" s="179"/>
      <c r="R60" s="58"/>
      <c r="S60" s="58"/>
      <c r="T60" s="68"/>
      <c r="U60" s="58"/>
      <c r="V60" s="58"/>
      <c r="W60" s="58"/>
    </row>
    <row r="61" spans="1:23" ht="14.25" customHeight="1" thickBot="1" x14ac:dyDescent="0.25">
      <c r="A61" s="221" t="s">
        <v>420</v>
      </c>
      <c r="B61" s="189" t="s">
        <v>467</v>
      </c>
      <c r="C61" s="1674" t="s">
        <v>423</v>
      </c>
      <c r="D61" s="1675"/>
      <c r="E61" s="1676"/>
      <c r="F61" s="1676"/>
      <c r="G61" s="1677"/>
      <c r="H61" s="220">
        <f t="shared" ref="H61:M61" si="8">H60</f>
        <v>85.2</v>
      </c>
      <c r="I61" s="220">
        <f t="shared" si="8"/>
        <v>0</v>
      </c>
      <c r="J61" s="220">
        <f t="shared" si="8"/>
        <v>0</v>
      </c>
      <c r="K61" s="220">
        <f t="shared" si="8"/>
        <v>0</v>
      </c>
      <c r="L61" s="220">
        <f t="shared" si="8"/>
        <v>85</v>
      </c>
      <c r="M61" s="220">
        <f t="shared" si="8"/>
        <v>85</v>
      </c>
      <c r="N61" s="191"/>
      <c r="O61" s="222"/>
      <c r="P61" s="222"/>
      <c r="Q61" s="223"/>
      <c r="R61" s="58"/>
      <c r="S61" s="58"/>
      <c r="T61" s="68"/>
      <c r="U61" s="58"/>
      <c r="V61" s="58"/>
      <c r="W61" s="58"/>
    </row>
    <row r="62" spans="1:23" ht="15" customHeight="1" thickBot="1" x14ac:dyDescent="0.25">
      <c r="A62" s="120" t="s">
        <v>420</v>
      </c>
      <c r="B62" s="121" t="s">
        <v>468</v>
      </c>
      <c r="C62" s="1693" t="s">
        <v>492</v>
      </c>
      <c r="D62" s="1694"/>
      <c r="E62" s="1695"/>
      <c r="F62" s="1695"/>
      <c r="G62" s="1694"/>
      <c r="H62" s="1694"/>
      <c r="I62" s="1694"/>
      <c r="J62" s="1694"/>
      <c r="K62" s="1694"/>
      <c r="L62" s="1694"/>
      <c r="M62" s="1694"/>
      <c r="N62" s="1694"/>
      <c r="O62" s="1695"/>
      <c r="P62" s="1695"/>
      <c r="Q62" s="1696"/>
      <c r="R62" s="58"/>
      <c r="S62" s="58"/>
      <c r="T62" s="68"/>
      <c r="U62" s="58"/>
      <c r="V62" s="58"/>
      <c r="W62" s="58"/>
    </row>
    <row r="63" spans="1:23" ht="18" customHeight="1" x14ac:dyDescent="0.2">
      <c r="A63" s="1689" t="s">
        <v>420</v>
      </c>
      <c r="B63" s="1691" t="s">
        <v>468</v>
      </c>
      <c r="C63" s="1678" t="s">
        <v>420</v>
      </c>
      <c r="D63" s="1680" t="s">
        <v>520</v>
      </c>
      <c r="E63" s="1651" t="s">
        <v>498</v>
      </c>
      <c r="F63" s="1655" t="s">
        <v>471</v>
      </c>
      <c r="G63" s="192" t="s">
        <v>470</v>
      </c>
      <c r="H63" s="193">
        <v>10</v>
      </c>
      <c r="I63" s="129"/>
      <c r="J63" s="194"/>
      <c r="K63" s="195"/>
      <c r="L63" s="196">
        <v>50</v>
      </c>
      <c r="M63" s="131">
        <v>50</v>
      </c>
      <c r="N63" s="1656"/>
      <c r="O63" s="95"/>
      <c r="P63" s="96"/>
      <c r="Q63" s="97"/>
      <c r="R63" s="58"/>
      <c r="S63" s="58"/>
      <c r="T63" s="58"/>
      <c r="U63" s="58"/>
      <c r="V63" s="58"/>
      <c r="W63" s="58"/>
    </row>
    <row r="64" spans="1:23" ht="21" customHeight="1" thickBot="1" x14ac:dyDescent="0.25">
      <c r="A64" s="1690"/>
      <c r="B64" s="1692"/>
      <c r="C64" s="1679"/>
      <c r="D64" s="1681"/>
      <c r="E64" s="1652"/>
      <c r="F64" s="1652"/>
      <c r="G64" s="207" t="s">
        <v>421</v>
      </c>
      <c r="H64" s="208">
        <f>H63</f>
        <v>10</v>
      </c>
      <c r="I64" s="209">
        <f>SUM(I63:I63)</f>
        <v>0</v>
      </c>
      <c r="J64" s="210"/>
      <c r="K64" s="211">
        <f>SUM(K63:K63)</f>
        <v>0</v>
      </c>
      <c r="L64" s="212">
        <f>L63</f>
        <v>50</v>
      </c>
      <c r="M64" s="215">
        <f>M63</f>
        <v>50</v>
      </c>
      <c r="N64" s="1657"/>
      <c r="O64" s="98"/>
      <c r="P64" s="99"/>
      <c r="Q64" s="100"/>
      <c r="R64" s="58"/>
      <c r="S64" s="58"/>
      <c r="T64" s="68"/>
      <c r="U64" s="58"/>
      <c r="V64" s="58"/>
      <c r="W64" s="58"/>
    </row>
    <row r="65" spans="1:23" ht="12.75" customHeight="1" thickBot="1" x14ac:dyDescent="0.25">
      <c r="A65" s="221" t="s">
        <v>420</v>
      </c>
      <c r="B65" s="189" t="s">
        <v>468</v>
      </c>
      <c r="C65" s="1674" t="s">
        <v>423</v>
      </c>
      <c r="D65" s="1675"/>
      <c r="E65" s="1676"/>
      <c r="F65" s="1676"/>
      <c r="G65" s="1677"/>
      <c r="H65" s="220">
        <f>H64</f>
        <v>10</v>
      </c>
      <c r="I65" s="220">
        <f>I64</f>
        <v>0</v>
      </c>
      <c r="J65" s="220">
        <f>J64</f>
        <v>0</v>
      </c>
      <c r="K65" s="220">
        <f>K64</f>
        <v>0</v>
      </c>
      <c r="L65" s="220">
        <f>L64</f>
        <v>50</v>
      </c>
      <c r="M65" s="220">
        <f>M64</f>
        <v>50</v>
      </c>
      <c r="N65" s="191"/>
      <c r="O65" s="93"/>
      <c r="P65" s="93"/>
      <c r="Q65" s="94"/>
      <c r="R65" s="58"/>
      <c r="S65" s="58"/>
      <c r="T65" s="58"/>
      <c r="U65" s="58"/>
      <c r="V65" s="58"/>
      <c r="W65" s="58"/>
    </row>
    <row r="66" spans="1:23" ht="12.75" customHeight="1" thickBot="1" x14ac:dyDescent="0.25">
      <c r="A66" s="221" t="s">
        <v>420</v>
      </c>
      <c r="B66" s="1660" t="s">
        <v>424</v>
      </c>
      <c r="C66" s="1660"/>
      <c r="D66" s="1660"/>
      <c r="E66" s="1660"/>
      <c r="F66" s="1660"/>
      <c r="G66" s="1661"/>
      <c r="H66" s="224">
        <f t="shared" ref="H66:M66" si="9">H65+H61+H56+H25</f>
        <v>13972.2</v>
      </c>
      <c r="I66" s="224">
        <f t="shared" si="9"/>
        <v>0</v>
      </c>
      <c r="J66" s="224">
        <f t="shared" si="9"/>
        <v>8921.5</v>
      </c>
      <c r="K66" s="224">
        <f t="shared" si="9"/>
        <v>75</v>
      </c>
      <c r="L66" s="224">
        <f t="shared" si="9"/>
        <v>14247</v>
      </c>
      <c r="M66" s="224">
        <f t="shared" si="9"/>
        <v>14247</v>
      </c>
      <c r="N66" s="169"/>
      <c r="O66" s="101"/>
      <c r="P66" s="101"/>
      <c r="Q66" s="102"/>
      <c r="R66" s="58"/>
      <c r="S66" s="58"/>
      <c r="T66" s="58"/>
      <c r="U66" s="58"/>
      <c r="V66" s="58"/>
      <c r="W66" s="58"/>
    </row>
    <row r="67" spans="1:23" ht="15.75" customHeight="1" thickBot="1" x14ac:dyDescent="0.25">
      <c r="A67" s="119" t="s">
        <v>422</v>
      </c>
      <c r="B67" s="1662" t="s">
        <v>526</v>
      </c>
      <c r="C67" s="1663"/>
      <c r="D67" s="1663"/>
      <c r="E67" s="1663"/>
      <c r="F67" s="1663"/>
      <c r="G67" s="1663"/>
      <c r="H67" s="1663"/>
      <c r="I67" s="1663"/>
      <c r="J67" s="1663"/>
      <c r="K67" s="1663"/>
      <c r="L67" s="1663"/>
      <c r="M67" s="1663"/>
      <c r="N67" s="1663"/>
      <c r="O67" s="1663"/>
      <c r="P67" s="1663"/>
      <c r="Q67" s="1664"/>
      <c r="R67" s="58"/>
      <c r="S67" s="58"/>
      <c r="T67" s="58"/>
      <c r="U67" s="58"/>
      <c r="V67" s="58"/>
      <c r="W67" s="58"/>
    </row>
    <row r="68" spans="1:23" ht="33.75" customHeight="1" thickBot="1" x14ac:dyDescent="0.25">
      <c r="A68" s="120" t="s">
        <v>422</v>
      </c>
      <c r="B68" s="121" t="s">
        <v>420</v>
      </c>
      <c r="C68" s="1665" t="s">
        <v>500</v>
      </c>
      <c r="D68" s="1665"/>
      <c r="E68" s="1665"/>
      <c r="F68" s="1665"/>
      <c r="G68" s="1665"/>
      <c r="H68" s="1665"/>
      <c r="I68" s="1665"/>
      <c r="J68" s="1665"/>
      <c r="K68" s="1665"/>
      <c r="L68" s="1665"/>
      <c r="M68" s="1665"/>
      <c r="N68" s="1665"/>
      <c r="O68" s="1665"/>
      <c r="P68" s="1665"/>
      <c r="Q68" s="1666"/>
      <c r="R68" s="58"/>
      <c r="S68" s="58"/>
      <c r="T68" s="58"/>
      <c r="U68" s="58"/>
      <c r="V68" s="58"/>
      <c r="W68" s="58"/>
    </row>
    <row r="69" spans="1:23" ht="18" customHeight="1" x14ac:dyDescent="0.2">
      <c r="A69" s="21" t="s">
        <v>422</v>
      </c>
      <c r="B69" s="22" t="s">
        <v>420</v>
      </c>
      <c r="C69" s="1682" t="s">
        <v>420</v>
      </c>
      <c r="D69" s="1686" t="s">
        <v>530</v>
      </c>
      <c r="E69" s="1651" t="s">
        <v>498</v>
      </c>
      <c r="F69" s="1667" t="s">
        <v>506</v>
      </c>
      <c r="G69" s="1669" t="s">
        <v>470</v>
      </c>
      <c r="H69" s="128">
        <v>0</v>
      </c>
      <c r="I69" s="129"/>
      <c r="J69" s="129"/>
      <c r="K69" s="130"/>
      <c r="L69" s="131">
        <v>2</v>
      </c>
      <c r="M69" s="131">
        <v>2</v>
      </c>
      <c r="N69" s="132" t="s">
        <v>501</v>
      </c>
      <c r="O69" s="133">
        <v>0</v>
      </c>
      <c r="P69" s="134">
        <v>4</v>
      </c>
      <c r="Q69" s="135">
        <v>4</v>
      </c>
      <c r="R69" s="58"/>
      <c r="S69" s="58"/>
      <c r="T69" s="68"/>
      <c r="U69" s="58"/>
      <c r="V69" s="58"/>
      <c r="W69" s="58"/>
    </row>
    <row r="70" spans="1:23" ht="25.5" customHeight="1" thickBot="1" x14ac:dyDescent="0.25">
      <c r="A70" s="122"/>
      <c r="B70" s="123"/>
      <c r="C70" s="1683"/>
      <c r="D70" s="1687"/>
      <c r="E70" s="1658"/>
      <c r="F70" s="1672"/>
      <c r="G70" s="1670"/>
      <c r="H70" s="136"/>
      <c r="I70" s="137"/>
      <c r="J70" s="137"/>
      <c r="K70" s="138"/>
      <c r="L70" s="139"/>
      <c r="M70" s="139"/>
      <c r="N70" s="140" t="s">
        <v>503</v>
      </c>
      <c r="O70" s="141">
        <v>0</v>
      </c>
      <c r="P70" s="142">
        <v>1</v>
      </c>
      <c r="Q70" s="143">
        <v>1</v>
      </c>
      <c r="R70" s="58"/>
      <c r="S70" s="58"/>
      <c r="T70" s="68"/>
      <c r="U70" s="58"/>
      <c r="V70" s="58"/>
      <c r="W70" s="58"/>
    </row>
    <row r="71" spans="1:23" ht="24.75" customHeight="1" thickBot="1" x14ac:dyDescent="0.25">
      <c r="A71" s="122"/>
      <c r="B71" s="123"/>
      <c r="C71" s="1684"/>
      <c r="D71" s="1687"/>
      <c r="E71" s="1659"/>
      <c r="F71" s="1673"/>
      <c r="G71" s="1671"/>
      <c r="H71" s="144"/>
      <c r="I71" s="145"/>
      <c r="J71" s="145"/>
      <c r="K71" s="146"/>
      <c r="L71" s="147"/>
      <c r="M71" s="148"/>
      <c r="N71" s="149" t="s">
        <v>502</v>
      </c>
      <c r="O71" s="150">
        <v>0</v>
      </c>
      <c r="P71" s="150">
        <v>2</v>
      </c>
      <c r="Q71" s="151">
        <v>2</v>
      </c>
      <c r="R71" s="58"/>
      <c r="S71" s="58"/>
      <c r="T71" s="68"/>
      <c r="U71" s="58"/>
      <c r="V71" s="58"/>
      <c r="W71" s="58"/>
    </row>
    <row r="72" spans="1:23" ht="24.75" customHeight="1" thickBot="1" x14ac:dyDescent="0.25">
      <c r="A72" s="152"/>
      <c r="B72" s="23"/>
      <c r="C72" s="1685"/>
      <c r="D72" s="1688"/>
      <c r="E72" s="1652"/>
      <c r="F72" s="1668"/>
      <c r="G72" s="153" t="s">
        <v>421</v>
      </c>
      <c r="H72" s="154">
        <f>H69</f>
        <v>0</v>
      </c>
      <c r="I72" s="155">
        <f>I69</f>
        <v>0</v>
      </c>
      <c r="J72" s="155"/>
      <c r="K72" s="156">
        <f>K69</f>
        <v>0</v>
      </c>
      <c r="L72" s="157">
        <f>L71+L69</f>
        <v>2</v>
      </c>
      <c r="M72" s="158">
        <f>M71+M69</f>
        <v>2</v>
      </c>
      <c r="N72" s="159" t="s">
        <v>529</v>
      </c>
      <c r="O72" s="160"/>
      <c r="P72" s="160" t="s">
        <v>513</v>
      </c>
      <c r="Q72" s="161" t="s">
        <v>513</v>
      </c>
      <c r="R72" s="58"/>
      <c r="S72" s="58"/>
      <c r="T72" s="68"/>
      <c r="U72" s="58"/>
      <c r="V72" s="58"/>
      <c r="W72" s="58"/>
    </row>
    <row r="73" spans="1:23" ht="14.25" customHeight="1" thickBot="1" x14ac:dyDescent="0.25">
      <c r="A73" s="24" t="s">
        <v>422</v>
      </c>
      <c r="B73" s="162" t="s">
        <v>420</v>
      </c>
      <c r="C73" s="1807" t="s">
        <v>423</v>
      </c>
      <c r="D73" s="1808"/>
      <c r="E73" s="1808"/>
      <c r="F73" s="1808"/>
      <c r="G73" s="1808"/>
      <c r="H73" s="163">
        <f t="shared" ref="H73:M73" si="10">H72</f>
        <v>0</v>
      </c>
      <c r="I73" s="163">
        <f t="shared" si="10"/>
        <v>0</v>
      </c>
      <c r="J73" s="163">
        <f t="shared" si="10"/>
        <v>0</v>
      </c>
      <c r="K73" s="163">
        <f t="shared" si="10"/>
        <v>0</v>
      </c>
      <c r="L73" s="163">
        <f t="shared" si="10"/>
        <v>2</v>
      </c>
      <c r="M73" s="163">
        <f t="shared" si="10"/>
        <v>2</v>
      </c>
      <c r="N73" s="164"/>
      <c r="O73" s="165"/>
      <c r="P73" s="165"/>
      <c r="Q73" s="166"/>
      <c r="R73" s="58"/>
      <c r="S73" s="58"/>
      <c r="T73" s="58"/>
      <c r="U73" s="58"/>
      <c r="V73" s="58"/>
      <c r="W73" s="58"/>
    </row>
    <row r="74" spans="1:23" ht="14.25" customHeight="1" thickBot="1" x14ac:dyDescent="0.25">
      <c r="A74" s="120" t="s">
        <v>422</v>
      </c>
      <c r="B74" s="1809" t="s">
        <v>424</v>
      </c>
      <c r="C74" s="1810"/>
      <c r="D74" s="1810"/>
      <c r="E74" s="1810"/>
      <c r="F74" s="1810"/>
      <c r="G74" s="1810"/>
      <c r="H74" s="167">
        <f t="shared" ref="H74:M74" si="11">H73</f>
        <v>0</v>
      </c>
      <c r="I74" s="167">
        <f t="shared" si="11"/>
        <v>0</v>
      </c>
      <c r="J74" s="167">
        <f t="shared" si="11"/>
        <v>0</v>
      </c>
      <c r="K74" s="167">
        <f t="shared" si="11"/>
        <v>0</v>
      </c>
      <c r="L74" s="167">
        <f t="shared" si="11"/>
        <v>2</v>
      </c>
      <c r="M74" s="167">
        <f t="shared" si="11"/>
        <v>2</v>
      </c>
      <c r="N74" s="168"/>
      <c r="O74" s="169"/>
      <c r="P74" s="169"/>
      <c r="Q74" s="170"/>
      <c r="R74" s="58"/>
      <c r="S74" s="58"/>
      <c r="T74" s="58"/>
      <c r="U74" s="58"/>
      <c r="V74" s="58"/>
      <c r="W74" s="58"/>
    </row>
    <row r="75" spans="1:23" ht="16.5" customHeight="1" thickBot="1" x14ac:dyDescent="0.25">
      <c r="A75" s="119" t="s">
        <v>467</v>
      </c>
      <c r="B75" s="1662" t="s">
        <v>504</v>
      </c>
      <c r="C75" s="1663"/>
      <c r="D75" s="1663"/>
      <c r="E75" s="1663"/>
      <c r="F75" s="1663"/>
      <c r="G75" s="1663"/>
      <c r="H75" s="1663"/>
      <c r="I75" s="1663"/>
      <c r="J75" s="1663"/>
      <c r="K75" s="1663"/>
      <c r="L75" s="1663"/>
      <c r="M75" s="1663"/>
      <c r="N75" s="1663"/>
      <c r="O75" s="1663"/>
      <c r="P75" s="1663"/>
      <c r="Q75" s="1664"/>
      <c r="R75" s="58"/>
      <c r="S75" s="58"/>
      <c r="T75" s="58"/>
      <c r="U75" s="58"/>
      <c r="V75" s="58"/>
      <c r="W75" s="58"/>
    </row>
    <row r="76" spans="1:23" ht="24" customHeight="1" thickBot="1" x14ac:dyDescent="0.25">
      <c r="A76" s="120" t="s">
        <v>467</v>
      </c>
      <c r="B76" s="121" t="s">
        <v>420</v>
      </c>
      <c r="C76" s="1665" t="s">
        <v>505</v>
      </c>
      <c r="D76" s="1665"/>
      <c r="E76" s="1665"/>
      <c r="F76" s="1665"/>
      <c r="G76" s="1665"/>
      <c r="H76" s="1665"/>
      <c r="I76" s="1665"/>
      <c r="J76" s="1665"/>
      <c r="K76" s="1665"/>
      <c r="L76" s="1665"/>
      <c r="M76" s="1665"/>
      <c r="N76" s="1665"/>
      <c r="O76" s="1665"/>
      <c r="P76" s="1665"/>
      <c r="Q76" s="1666"/>
      <c r="R76" s="58"/>
      <c r="S76" s="58"/>
      <c r="T76" s="58"/>
      <c r="U76" s="58"/>
      <c r="V76" s="58"/>
      <c r="W76" s="58"/>
    </row>
    <row r="77" spans="1:23" ht="20.25" customHeight="1" thickBot="1" x14ac:dyDescent="0.25">
      <c r="A77" s="21" t="s">
        <v>467</v>
      </c>
      <c r="B77" s="22" t="s">
        <v>420</v>
      </c>
      <c r="C77" s="1682" t="s">
        <v>420</v>
      </c>
      <c r="D77" s="1686" t="s">
        <v>534</v>
      </c>
      <c r="E77" s="1651" t="s">
        <v>498</v>
      </c>
      <c r="F77" s="1667" t="s">
        <v>507</v>
      </c>
      <c r="G77" s="181" t="s">
        <v>470</v>
      </c>
      <c r="H77" s="128">
        <v>2740</v>
      </c>
      <c r="I77" s="129">
        <v>0</v>
      </c>
      <c r="J77" s="129"/>
      <c r="K77" s="130">
        <v>2740</v>
      </c>
      <c r="L77" s="131">
        <v>7881</v>
      </c>
      <c r="M77" s="219">
        <v>6749.6</v>
      </c>
      <c r="N77" s="1817" t="s">
        <v>508</v>
      </c>
      <c r="O77" s="171">
        <v>100</v>
      </c>
      <c r="P77" s="171">
        <v>100</v>
      </c>
      <c r="Q77" s="172">
        <v>100</v>
      </c>
      <c r="R77" s="58"/>
      <c r="S77" s="58"/>
      <c r="T77" s="58"/>
      <c r="U77" s="58"/>
      <c r="V77" s="58"/>
      <c r="W77" s="58"/>
    </row>
    <row r="78" spans="1:23" ht="40.5" customHeight="1" thickBot="1" x14ac:dyDescent="0.25">
      <c r="A78" s="152"/>
      <c r="B78" s="23"/>
      <c r="C78" s="1685"/>
      <c r="D78" s="1688"/>
      <c r="E78" s="1652"/>
      <c r="F78" s="1668"/>
      <c r="G78" s="153" t="s">
        <v>421</v>
      </c>
      <c r="H78" s="154">
        <f>H77</f>
        <v>2740</v>
      </c>
      <c r="I78" s="155">
        <f>I77</f>
        <v>0</v>
      </c>
      <c r="J78" s="155"/>
      <c r="K78" s="156">
        <f>K77</f>
        <v>2740</v>
      </c>
      <c r="L78" s="157">
        <f>L77</f>
        <v>7881</v>
      </c>
      <c r="M78" s="157">
        <f>M77</f>
        <v>6749.6</v>
      </c>
      <c r="N78" s="1818"/>
      <c r="O78" s="171"/>
      <c r="P78" s="171"/>
      <c r="Q78" s="172"/>
      <c r="R78" s="58"/>
      <c r="S78" s="58"/>
      <c r="T78" s="58"/>
      <c r="U78" s="58"/>
      <c r="V78" s="58"/>
      <c r="W78" s="58"/>
    </row>
    <row r="79" spans="1:23" ht="14.25" customHeight="1" x14ac:dyDescent="0.2">
      <c r="A79" s="21" t="s">
        <v>467</v>
      </c>
      <c r="B79" s="22" t="s">
        <v>420</v>
      </c>
      <c r="C79" s="1682" t="s">
        <v>422</v>
      </c>
      <c r="D79" s="1686" t="s">
        <v>535</v>
      </c>
      <c r="E79" s="1651" t="s">
        <v>498</v>
      </c>
      <c r="F79" s="1667" t="s">
        <v>507</v>
      </c>
      <c r="G79" s="1669" t="s">
        <v>470</v>
      </c>
      <c r="H79" s="128">
        <v>2350.4</v>
      </c>
      <c r="I79" s="129"/>
      <c r="J79" s="129"/>
      <c r="K79" s="130"/>
      <c r="L79" s="131">
        <v>3000</v>
      </c>
      <c r="M79" s="219">
        <v>3000</v>
      </c>
      <c r="N79" s="1814"/>
      <c r="O79" s="103"/>
      <c r="P79" s="103"/>
      <c r="Q79" s="104"/>
      <c r="R79" s="58"/>
      <c r="S79" s="58"/>
      <c r="T79" s="58"/>
      <c r="U79" s="58"/>
      <c r="V79" s="58"/>
      <c r="W79" s="58"/>
    </row>
    <row r="80" spans="1:23" ht="14.25" customHeight="1" x14ac:dyDescent="0.2">
      <c r="A80" s="122"/>
      <c r="B80" s="123"/>
      <c r="C80" s="1684"/>
      <c r="D80" s="1687"/>
      <c r="E80" s="1659"/>
      <c r="F80" s="1673"/>
      <c r="G80" s="1671"/>
      <c r="H80" s="144"/>
      <c r="I80" s="145"/>
      <c r="J80" s="145"/>
      <c r="K80" s="146"/>
      <c r="L80" s="147"/>
      <c r="M80" s="235"/>
      <c r="N80" s="1815"/>
      <c r="O80" s="105"/>
      <c r="P80" s="106"/>
      <c r="Q80" s="107"/>
      <c r="R80" s="58"/>
      <c r="S80" s="58"/>
      <c r="T80" s="58"/>
      <c r="U80" s="58"/>
      <c r="V80" s="58"/>
      <c r="W80" s="58"/>
    </row>
    <row r="81" spans="1:39" ht="38.25" customHeight="1" thickBot="1" x14ac:dyDescent="0.25">
      <c r="A81" s="152"/>
      <c r="B81" s="23"/>
      <c r="C81" s="1685"/>
      <c r="D81" s="1688"/>
      <c r="E81" s="1652"/>
      <c r="F81" s="1668"/>
      <c r="G81" s="153" t="s">
        <v>421</v>
      </c>
      <c r="H81" s="154">
        <f>H79</f>
        <v>2350.4</v>
      </c>
      <c r="I81" s="155">
        <f>I79</f>
        <v>0</v>
      </c>
      <c r="J81" s="155"/>
      <c r="K81" s="156">
        <f>K79</f>
        <v>0</v>
      </c>
      <c r="L81" s="157">
        <f>L80+L79</f>
        <v>3000</v>
      </c>
      <c r="M81" s="158">
        <f>M80+M79</f>
        <v>3000</v>
      </c>
      <c r="N81" s="1816"/>
      <c r="O81" s="108"/>
      <c r="P81" s="109"/>
      <c r="Q81" s="110"/>
      <c r="R81" s="58"/>
      <c r="S81" s="58"/>
      <c r="T81" s="58"/>
      <c r="U81" s="58"/>
      <c r="V81" s="58"/>
      <c r="W81" s="58"/>
    </row>
    <row r="82" spans="1:39" ht="12.75" customHeight="1" thickBot="1" x14ac:dyDescent="0.25">
      <c r="A82" s="73" t="s">
        <v>467</v>
      </c>
      <c r="B82" s="162" t="s">
        <v>420</v>
      </c>
      <c r="C82" s="1807" t="s">
        <v>423</v>
      </c>
      <c r="D82" s="1808"/>
      <c r="E82" s="1808"/>
      <c r="F82" s="1808"/>
      <c r="G82" s="1808"/>
      <c r="H82" s="163">
        <f t="shared" ref="H82:M82" si="12">H81+H78</f>
        <v>5090.3999999999996</v>
      </c>
      <c r="I82" s="163">
        <f t="shared" si="12"/>
        <v>0</v>
      </c>
      <c r="J82" s="163">
        <f t="shared" si="12"/>
        <v>0</v>
      </c>
      <c r="K82" s="163">
        <f t="shared" si="12"/>
        <v>2740</v>
      </c>
      <c r="L82" s="163">
        <f t="shared" si="12"/>
        <v>10881</v>
      </c>
      <c r="M82" s="163">
        <f t="shared" si="12"/>
        <v>9749.6</v>
      </c>
      <c r="N82" s="164"/>
      <c r="O82" s="80"/>
      <c r="P82" s="80"/>
      <c r="Q82" s="81"/>
      <c r="R82" s="58"/>
      <c r="S82" s="58"/>
      <c r="T82" s="58"/>
      <c r="U82" s="58"/>
      <c r="V82" s="58"/>
      <c r="W82" s="58"/>
    </row>
    <row r="83" spans="1:39" ht="14.25" customHeight="1" thickBot="1" x14ac:dyDescent="0.25">
      <c r="A83" s="61" t="s">
        <v>467</v>
      </c>
      <c r="B83" s="1809" t="s">
        <v>424</v>
      </c>
      <c r="C83" s="1810"/>
      <c r="D83" s="1810"/>
      <c r="E83" s="1810"/>
      <c r="F83" s="1810"/>
      <c r="G83" s="1810"/>
      <c r="H83" s="167">
        <f t="shared" ref="H83:M83" si="13">H82</f>
        <v>5090.3999999999996</v>
      </c>
      <c r="I83" s="167">
        <f t="shared" si="13"/>
        <v>0</v>
      </c>
      <c r="J83" s="167">
        <f t="shared" si="13"/>
        <v>0</v>
      </c>
      <c r="K83" s="167">
        <f t="shared" si="13"/>
        <v>2740</v>
      </c>
      <c r="L83" s="167">
        <f t="shared" si="13"/>
        <v>10881</v>
      </c>
      <c r="M83" s="167">
        <f t="shared" si="13"/>
        <v>9749.6</v>
      </c>
      <c r="N83" s="168"/>
      <c r="O83" s="169"/>
      <c r="P83" s="169"/>
      <c r="Q83" s="170"/>
      <c r="R83" s="58"/>
      <c r="S83" s="58"/>
      <c r="T83" s="58"/>
      <c r="U83" s="58"/>
      <c r="V83" s="58"/>
      <c r="W83" s="58"/>
    </row>
    <row r="84" spans="1:39" ht="14.25" customHeight="1" thickBot="1" x14ac:dyDescent="0.25">
      <c r="A84" s="111" t="s">
        <v>420</v>
      </c>
      <c r="B84" s="1822" t="s">
        <v>425</v>
      </c>
      <c r="C84" s="1822"/>
      <c r="D84" s="1822"/>
      <c r="E84" s="1822"/>
      <c r="F84" s="1822"/>
      <c r="G84" s="1822"/>
      <c r="H84" s="225">
        <f t="shared" ref="H84:M84" si="14">H83+H74+H66</f>
        <v>19062.599999999999</v>
      </c>
      <c r="I84" s="225">
        <f t="shared" si="14"/>
        <v>0</v>
      </c>
      <c r="J84" s="225">
        <f t="shared" si="14"/>
        <v>8921.5</v>
      </c>
      <c r="K84" s="225">
        <f t="shared" si="14"/>
        <v>2815</v>
      </c>
      <c r="L84" s="225">
        <f t="shared" si="14"/>
        <v>25130</v>
      </c>
      <c r="M84" s="225">
        <f t="shared" si="14"/>
        <v>23998.6</v>
      </c>
      <c r="N84" s="1811"/>
      <c r="O84" s="1812"/>
      <c r="P84" s="1812"/>
      <c r="Q84" s="1813"/>
      <c r="R84" s="58"/>
      <c r="S84" s="58"/>
      <c r="T84" s="58"/>
      <c r="U84" s="58"/>
      <c r="V84" s="58"/>
      <c r="W84" s="58"/>
    </row>
    <row r="85" spans="1:39" s="26" customFormat="1" ht="15.75" customHeight="1" x14ac:dyDescent="0.2">
      <c r="A85" s="112"/>
      <c r="B85" s="113"/>
      <c r="C85" s="113"/>
      <c r="D85" s="113"/>
      <c r="E85" s="113"/>
      <c r="F85" s="116"/>
      <c r="G85" s="117"/>
      <c r="H85" s="117"/>
      <c r="I85" s="117"/>
      <c r="J85" s="117"/>
      <c r="K85" s="117"/>
      <c r="L85" s="117"/>
      <c r="M85" s="117"/>
      <c r="N85" s="114"/>
      <c r="O85" s="114"/>
      <c r="P85" s="114"/>
      <c r="Q85" s="114"/>
      <c r="R85" s="115"/>
      <c r="S85" s="115"/>
      <c r="T85" s="115"/>
      <c r="U85" s="115"/>
      <c r="V85" s="115"/>
      <c r="W85" s="115"/>
      <c r="X85" s="25"/>
      <c r="Y85" s="25"/>
      <c r="Z85" s="25"/>
      <c r="AA85" s="25"/>
      <c r="AB85" s="25"/>
      <c r="AC85" s="25"/>
      <c r="AD85" s="25"/>
      <c r="AE85" s="25"/>
      <c r="AF85" s="25"/>
      <c r="AG85" s="25"/>
      <c r="AH85" s="25"/>
      <c r="AI85" s="25"/>
      <c r="AJ85" s="25"/>
      <c r="AK85" s="25"/>
      <c r="AL85" s="25"/>
      <c r="AM85" s="25"/>
    </row>
    <row r="86" spans="1:39" s="26" customFormat="1" ht="15.75" customHeight="1" x14ac:dyDescent="0.2">
      <c r="A86" s="112"/>
      <c r="B86" s="113"/>
      <c r="C86" s="113"/>
      <c r="D86" s="113"/>
      <c r="E86" s="113"/>
      <c r="F86" s="116"/>
      <c r="G86" s="117"/>
      <c r="H86" s="117"/>
      <c r="I86" s="117"/>
      <c r="J86" s="117"/>
      <c r="K86" s="117"/>
      <c r="L86" s="117"/>
      <c r="M86" s="117"/>
      <c r="N86" s="114"/>
      <c r="O86" s="114"/>
      <c r="P86" s="114"/>
      <c r="Q86" s="114"/>
      <c r="R86" s="115"/>
      <c r="S86" s="115"/>
      <c r="T86" s="115"/>
      <c r="U86" s="115"/>
      <c r="V86" s="115"/>
      <c r="W86" s="115"/>
      <c r="X86" s="25"/>
      <c r="Y86" s="25"/>
      <c r="Z86" s="25"/>
      <c r="AA86" s="25"/>
      <c r="AB86" s="25"/>
      <c r="AC86" s="25"/>
      <c r="AD86" s="25"/>
      <c r="AE86" s="25"/>
      <c r="AF86" s="25"/>
      <c r="AG86" s="25"/>
      <c r="AH86" s="25"/>
      <c r="AI86" s="25"/>
      <c r="AJ86" s="25"/>
      <c r="AK86" s="25"/>
      <c r="AL86" s="25"/>
      <c r="AM86" s="25"/>
    </row>
    <row r="87" spans="1:39" s="26" customFormat="1" ht="15.75" customHeight="1" x14ac:dyDescent="0.2">
      <c r="A87" s="112"/>
      <c r="B87" s="113"/>
      <c r="C87" s="113"/>
      <c r="D87" s="113"/>
      <c r="E87" s="113"/>
      <c r="F87" s="116"/>
      <c r="G87" s="117"/>
      <c r="H87" s="117"/>
      <c r="I87" s="117"/>
      <c r="J87" s="117"/>
      <c r="K87" s="117"/>
      <c r="L87" s="117"/>
      <c r="M87" s="117"/>
      <c r="N87" s="114"/>
      <c r="O87" s="114"/>
      <c r="P87" s="114"/>
      <c r="Q87" s="114"/>
      <c r="R87" s="115"/>
      <c r="S87" s="115"/>
      <c r="T87" s="115"/>
      <c r="U87" s="115"/>
      <c r="V87" s="115"/>
      <c r="W87" s="115"/>
      <c r="X87" s="25"/>
      <c r="Y87" s="25"/>
      <c r="Z87" s="25"/>
      <c r="AA87" s="25"/>
      <c r="AB87" s="25"/>
      <c r="AC87" s="25"/>
      <c r="AD87" s="25"/>
      <c r="AE87" s="25"/>
      <c r="AF87" s="25"/>
      <c r="AG87" s="25"/>
      <c r="AH87" s="25"/>
      <c r="AI87" s="25"/>
      <c r="AJ87" s="25"/>
      <c r="AK87" s="25"/>
      <c r="AL87" s="25"/>
      <c r="AM87" s="25"/>
    </row>
    <row r="88" spans="1:39" s="26" customFormat="1" ht="15.75" customHeight="1" x14ac:dyDescent="0.2">
      <c r="A88" s="112"/>
      <c r="B88" s="113"/>
      <c r="C88" s="113"/>
      <c r="D88" s="113"/>
      <c r="E88" s="113"/>
      <c r="F88" s="116"/>
      <c r="G88" s="117"/>
      <c r="H88" s="117"/>
      <c r="I88" s="117"/>
      <c r="J88" s="117"/>
      <c r="K88" s="117"/>
      <c r="L88" s="117"/>
      <c r="M88" s="117"/>
      <c r="N88" s="114"/>
      <c r="O88" s="114"/>
      <c r="P88" s="114"/>
      <c r="Q88" s="114"/>
      <c r="R88" s="115"/>
      <c r="S88" s="115"/>
      <c r="T88" s="115"/>
      <c r="U88" s="115"/>
      <c r="V88" s="115"/>
      <c r="W88" s="115"/>
      <c r="X88" s="25"/>
      <c r="Y88" s="25"/>
      <c r="Z88" s="25"/>
      <c r="AA88" s="25"/>
      <c r="AB88" s="25"/>
      <c r="AC88" s="25"/>
      <c r="AD88" s="25"/>
      <c r="AE88" s="25"/>
      <c r="AF88" s="25"/>
      <c r="AG88" s="25"/>
      <c r="AH88" s="25"/>
      <c r="AI88" s="25"/>
      <c r="AJ88" s="25"/>
      <c r="AK88" s="25"/>
      <c r="AL88" s="25"/>
      <c r="AM88" s="25"/>
    </row>
    <row r="89" spans="1:39" s="26" customFormat="1" ht="15.75" customHeight="1" x14ac:dyDescent="0.2">
      <c r="A89" s="112"/>
      <c r="B89" s="113"/>
      <c r="C89" s="113"/>
      <c r="D89" s="113"/>
      <c r="E89" s="113"/>
      <c r="F89" s="116"/>
      <c r="G89" s="117"/>
      <c r="H89" s="117"/>
      <c r="I89" s="117"/>
      <c r="J89" s="117"/>
      <c r="K89" s="117"/>
      <c r="L89" s="117"/>
      <c r="M89" s="117"/>
      <c r="N89" s="114"/>
      <c r="O89" s="114"/>
      <c r="P89" s="114"/>
      <c r="Q89" s="114"/>
      <c r="R89" s="115"/>
      <c r="S89" s="115"/>
      <c r="T89" s="115"/>
      <c r="U89" s="115"/>
      <c r="V89" s="115"/>
      <c r="W89" s="115"/>
      <c r="X89" s="25"/>
      <c r="Y89" s="25"/>
      <c r="Z89" s="25"/>
      <c r="AA89" s="25"/>
      <c r="AB89" s="25"/>
      <c r="AC89" s="25"/>
      <c r="AD89" s="25"/>
      <c r="AE89" s="25"/>
      <c r="AF89" s="25"/>
      <c r="AG89" s="25"/>
      <c r="AH89" s="25"/>
      <c r="AI89" s="25"/>
      <c r="AJ89" s="25"/>
      <c r="AK89" s="25"/>
      <c r="AL89" s="25"/>
      <c r="AM89" s="25"/>
    </row>
    <row r="90" spans="1:39" s="26" customFormat="1" ht="15.75" customHeight="1" x14ac:dyDescent="0.2">
      <c r="A90" s="112"/>
      <c r="B90" s="113"/>
      <c r="C90" s="113"/>
      <c r="D90" s="113"/>
      <c r="E90" s="113"/>
      <c r="F90" s="116"/>
      <c r="G90" s="117"/>
      <c r="H90" s="117"/>
      <c r="I90" s="117"/>
      <c r="J90" s="117"/>
      <c r="K90" s="117"/>
      <c r="L90" s="117"/>
      <c r="M90" s="117"/>
      <c r="N90" s="114"/>
      <c r="O90" s="114"/>
      <c r="P90" s="114"/>
      <c r="Q90" s="114"/>
      <c r="R90" s="115"/>
      <c r="S90" s="115"/>
      <c r="T90" s="115"/>
      <c r="U90" s="115"/>
      <c r="V90" s="115"/>
      <c r="W90" s="115"/>
      <c r="X90" s="25"/>
      <c r="Y90" s="25"/>
      <c r="Z90" s="25"/>
      <c r="AA90" s="25"/>
      <c r="AB90" s="25"/>
      <c r="AC90" s="25"/>
      <c r="AD90" s="25"/>
      <c r="AE90" s="25"/>
      <c r="AF90" s="25"/>
      <c r="AG90" s="25"/>
      <c r="AH90" s="25"/>
      <c r="AI90" s="25"/>
      <c r="AJ90" s="25"/>
      <c r="AK90" s="25"/>
      <c r="AL90" s="25"/>
      <c r="AM90" s="25"/>
    </row>
    <row r="91" spans="1:39" s="26" customFormat="1" ht="15.75" customHeight="1" thickBot="1" x14ac:dyDescent="0.25">
      <c r="A91" s="112"/>
      <c r="B91" s="113"/>
      <c r="C91" s="113"/>
      <c r="D91" s="113"/>
      <c r="E91" s="113"/>
      <c r="F91" s="1826" t="s">
        <v>426</v>
      </c>
      <c r="G91" s="1827"/>
      <c r="H91" s="1827"/>
      <c r="I91" s="1827"/>
      <c r="J91" s="1827"/>
      <c r="K91" s="1827"/>
      <c r="L91" s="1827"/>
      <c r="M91" s="1827"/>
      <c r="N91" s="114"/>
      <c r="O91" s="114"/>
      <c r="P91" s="114"/>
      <c r="Q91" s="114"/>
      <c r="R91" s="115"/>
      <c r="S91" s="115"/>
      <c r="T91" s="115"/>
      <c r="U91" s="115"/>
      <c r="V91" s="115"/>
      <c r="W91" s="115"/>
      <c r="X91" s="25"/>
      <c r="Y91" s="25"/>
      <c r="Z91" s="25"/>
      <c r="AA91" s="25"/>
      <c r="AB91" s="25"/>
      <c r="AC91" s="25"/>
      <c r="AD91" s="25"/>
      <c r="AE91" s="25"/>
      <c r="AF91" s="25"/>
      <c r="AG91" s="25"/>
      <c r="AH91" s="25"/>
      <c r="AI91" s="25"/>
      <c r="AJ91" s="25"/>
      <c r="AK91" s="25"/>
      <c r="AL91" s="25"/>
      <c r="AM91" s="25"/>
    </row>
    <row r="92" spans="1:39" ht="38.25" customHeight="1" thickBot="1" x14ac:dyDescent="0.25">
      <c r="A92" s="57"/>
      <c r="B92" s="57"/>
      <c r="C92" s="1819" t="s">
        <v>427</v>
      </c>
      <c r="D92" s="1820"/>
      <c r="E92" s="1820"/>
      <c r="F92" s="1820"/>
      <c r="G92" s="1821"/>
      <c r="H92" s="1749" t="s">
        <v>568</v>
      </c>
      <c r="I92" s="1750"/>
      <c r="J92" s="1750"/>
      <c r="K92" s="1751"/>
      <c r="L92" s="58"/>
      <c r="M92" s="58"/>
      <c r="N92" s="57"/>
      <c r="O92" s="118"/>
      <c r="P92" s="57"/>
      <c r="Q92" s="57"/>
      <c r="R92" s="58"/>
      <c r="S92" s="58"/>
      <c r="T92" s="58"/>
      <c r="U92" s="58"/>
      <c r="V92" s="58"/>
      <c r="W92" s="58"/>
    </row>
    <row r="93" spans="1:39" ht="14.1" customHeight="1" thickBot="1" x14ac:dyDescent="0.25">
      <c r="A93" s="57"/>
      <c r="B93" s="57"/>
      <c r="C93" s="1798" t="s">
        <v>428</v>
      </c>
      <c r="D93" s="1799"/>
      <c r="E93" s="1799"/>
      <c r="F93" s="1799"/>
      <c r="G93" s="1800"/>
      <c r="H93" s="1801">
        <f>H94+H95+H96+H97+H98</f>
        <v>18907.599999999999</v>
      </c>
      <c r="I93" s="1802"/>
      <c r="J93" s="1802"/>
      <c r="K93" s="1803"/>
      <c r="L93" s="58"/>
      <c r="M93" s="58"/>
      <c r="N93" s="57"/>
      <c r="O93" s="118"/>
      <c r="P93" s="57"/>
      <c r="Q93" s="57"/>
      <c r="R93" s="58"/>
      <c r="S93" s="58"/>
      <c r="T93" s="58"/>
      <c r="U93" s="58"/>
      <c r="V93" s="58"/>
      <c r="W93" s="58"/>
    </row>
    <row r="94" spans="1:39" ht="14.1" customHeight="1" x14ac:dyDescent="0.2">
      <c r="A94" s="57"/>
      <c r="B94" s="57"/>
      <c r="C94" s="1828" t="s">
        <v>559</v>
      </c>
      <c r="D94" s="1829"/>
      <c r="E94" s="1829"/>
      <c r="F94" s="1829"/>
      <c r="G94" s="1830"/>
      <c r="H94" s="1774">
        <v>17172.099999999999</v>
      </c>
      <c r="I94" s="1775"/>
      <c r="J94" s="1775"/>
      <c r="K94" s="1776"/>
      <c r="L94" s="58"/>
      <c r="M94" s="58"/>
      <c r="N94" s="57"/>
      <c r="O94" s="118"/>
      <c r="P94" s="57"/>
      <c r="Q94" s="57"/>
      <c r="R94" s="58"/>
      <c r="S94" s="58"/>
      <c r="T94" s="58"/>
      <c r="U94" s="58"/>
      <c r="V94" s="58"/>
      <c r="W94" s="58"/>
    </row>
    <row r="95" spans="1:39" ht="26.25" customHeight="1" x14ac:dyDescent="0.2">
      <c r="A95" s="57"/>
      <c r="B95" s="57"/>
      <c r="C95" s="1785" t="s">
        <v>560</v>
      </c>
      <c r="D95" s="1786"/>
      <c r="E95" s="1786"/>
      <c r="F95" s="1786"/>
      <c r="G95" s="1787"/>
      <c r="H95" s="1782"/>
      <c r="I95" s="1783"/>
      <c r="J95" s="1783"/>
      <c r="K95" s="1784"/>
      <c r="L95" s="58"/>
      <c r="M95" s="58"/>
      <c r="N95" s="57"/>
      <c r="O95" s="118"/>
      <c r="P95" s="57"/>
      <c r="Q95" s="57"/>
      <c r="R95" s="58"/>
      <c r="S95" s="58"/>
      <c r="T95" s="58"/>
      <c r="U95" s="58"/>
      <c r="V95" s="58"/>
      <c r="W95" s="58"/>
    </row>
    <row r="96" spans="1:39" ht="14.1" customHeight="1" x14ac:dyDescent="0.2">
      <c r="A96" s="57"/>
      <c r="B96" s="57"/>
      <c r="C96" s="1779"/>
      <c r="D96" s="1780"/>
      <c r="E96" s="1780"/>
      <c r="F96" s="1780"/>
      <c r="G96" s="1781"/>
      <c r="H96" s="1782"/>
      <c r="I96" s="1783"/>
      <c r="J96" s="1783"/>
      <c r="K96" s="1784"/>
      <c r="L96" s="58"/>
      <c r="M96" s="58"/>
      <c r="N96" s="57"/>
      <c r="O96" s="118"/>
      <c r="P96" s="57"/>
      <c r="Q96" s="57"/>
      <c r="R96" s="58"/>
      <c r="S96" s="58"/>
      <c r="T96" s="58"/>
      <c r="U96" s="58"/>
      <c r="V96" s="58"/>
      <c r="W96" s="58"/>
    </row>
    <row r="97" spans="1:23" ht="28.5" customHeight="1" x14ac:dyDescent="0.2">
      <c r="A97" s="57"/>
      <c r="B97" s="57"/>
      <c r="C97" s="1779" t="s">
        <v>561</v>
      </c>
      <c r="D97" s="1780"/>
      <c r="E97" s="1780"/>
      <c r="F97" s="1780"/>
      <c r="G97" s="1781"/>
      <c r="H97" s="1782">
        <v>1735.5</v>
      </c>
      <c r="I97" s="1783"/>
      <c r="J97" s="1783"/>
      <c r="K97" s="1784"/>
      <c r="L97" s="58"/>
      <c r="M97" s="58"/>
      <c r="N97" s="57"/>
      <c r="O97" s="118"/>
      <c r="P97" s="57"/>
      <c r="Q97" s="57"/>
      <c r="R97" s="58"/>
      <c r="S97" s="58"/>
      <c r="T97" s="58"/>
      <c r="U97" s="58"/>
      <c r="V97" s="58"/>
      <c r="W97" s="58"/>
    </row>
    <row r="98" spans="1:23" ht="12.75" customHeight="1" thickBot="1" x14ac:dyDescent="0.25">
      <c r="A98" s="57"/>
      <c r="B98" s="57"/>
      <c r="C98" s="1785" t="s">
        <v>562</v>
      </c>
      <c r="D98" s="1786"/>
      <c r="E98" s="1786"/>
      <c r="F98" s="1786"/>
      <c r="G98" s="1787"/>
      <c r="H98" s="1782"/>
      <c r="I98" s="1783"/>
      <c r="J98" s="1783"/>
      <c r="K98" s="1784"/>
      <c r="L98" s="58"/>
      <c r="M98" s="58"/>
      <c r="N98" s="57"/>
      <c r="O98" s="118"/>
      <c r="P98" s="57"/>
      <c r="Q98" s="57"/>
      <c r="R98" s="58"/>
      <c r="S98" s="58"/>
      <c r="T98" s="58"/>
      <c r="U98" s="58"/>
      <c r="V98" s="58"/>
      <c r="W98" s="58"/>
    </row>
    <row r="99" spans="1:23" ht="14.1" customHeight="1" thickBot="1" x14ac:dyDescent="0.25">
      <c r="A99" s="57"/>
      <c r="B99" s="57"/>
      <c r="C99" s="1798" t="s">
        <v>429</v>
      </c>
      <c r="D99" s="1799"/>
      <c r="E99" s="1799"/>
      <c r="F99" s="1799"/>
      <c r="G99" s="1800"/>
      <c r="H99" s="1801">
        <f>H100+H101+H102+H103+H104</f>
        <v>155</v>
      </c>
      <c r="I99" s="1802"/>
      <c r="J99" s="1802"/>
      <c r="K99" s="1803"/>
      <c r="L99" s="58"/>
      <c r="M99" s="58"/>
      <c r="N99" s="57"/>
      <c r="O99" s="118"/>
      <c r="P99" s="57"/>
      <c r="Q99" s="57"/>
      <c r="R99" s="58"/>
      <c r="S99" s="58"/>
      <c r="T99" s="58"/>
      <c r="U99" s="58"/>
      <c r="V99" s="58"/>
      <c r="W99" s="58"/>
    </row>
    <row r="100" spans="1:23" ht="14.1" customHeight="1" x14ac:dyDescent="0.2">
      <c r="A100" s="57"/>
      <c r="B100" s="57"/>
      <c r="C100" s="1795" t="s">
        <v>563</v>
      </c>
      <c r="D100" s="1796"/>
      <c r="E100" s="1796"/>
      <c r="F100" s="1796"/>
      <c r="G100" s="1797"/>
      <c r="H100" s="1777">
        <v>0</v>
      </c>
      <c r="I100" s="1777"/>
      <c r="J100" s="1777"/>
      <c r="K100" s="1778"/>
      <c r="L100" s="58"/>
      <c r="M100" s="58"/>
      <c r="N100" s="57"/>
      <c r="O100" s="118"/>
      <c r="P100" s="57"/>
      <c r="Q100" s="57"/>
      <c r="R100" s="58"/>
      <c r="S100" s="58"/>
      <c r="T100" s="58"/>
      <c r="U100" s="58"/>
      <c r="V100" s="58"/>
      <c r="W100" s="58"/>
    </row>
    <row r="101" spans="1:23" ht="14.1" customHeight="1" x14ac:dyDescent="0.2">
      <c r="A101" s="57"/>
      <c r="B101" s="57"/>
      <c r="C101" s="1718" t="s">
        <v>564</v>
      </c>
      <c r="D101" s="1719"/>
      <c r="E101" s="1719"/>
      <c r="F101" s="1719"/>
      <c r="G101" s="1720"/>
      <c r="H101" s="1783">
        <v>0</v>
      </c>
      <c r="I101" s="1783"/>
      <c r="J101" s="1783"/>
      <c r="K101" s="1784"/>
      <c r="L101" s="58"/>
      <c r="M101" s="58"/>
      <c r="N101" s="57"/>
      <c r="O101" s="118"/>
      <c r="P101" s="57"/>
      <c r="Q101" s="57"/>
      <c r="R101" s="58"/>
      <c r="S101" s="58"/>
      <c r="T101" s="58"/>
      <c r="U101" s="58"/>
      <c r="V101" s="58"/>
      <c r="W101" s="58"/>
    </row>
    <row r="102" spans="1:23" ht="14.1" customHeight="1" x14ac:dyDescent="0.2">
      <c r="A102" s="57"/>
      <c r="B102" s="57"/>
      <c r="C102" s="1804" t="s">
        <v>565</v>
      </c>
      <c r="D102" s="1805"/>
      <c r="E102" s="1805"/>
      <c r="F102" s="1805"/>
      <c r="G102" s="1806"/>
      <c r="H102" s="1783">
        <v>155</v>
      </c>
      <c r="I102" s="1783"/>
      <c r="J102" s="1783"/>
      <c r="K102" s="1784"/>
      <c r="L102" s="58"/>
      <c r="M102" s="58"/>
      <c r="N102" s="57"/>
      <c r="O102" s="118"/>
      <c r="P102" s="57"/>
      <c r="Q102" s="57"/>
      <c r="R102" s="58"/>
      <c r="S102" s="58"/>
      <c r="T102" s="58"/>
      <c r="U102" s="58"/>
      <c r="V102" s="58"/>
      <c r="W102" s="58"/>
    </row>
    <row r="103" spans="1:23" ht="14.1" customHeight="1" x14ac:dyDescent="0.2">
      <c r="A103" s="57"/>
      <c r="B103" s="57"/>
      <c r="C103" s="1823" t="s">
        <v>566</v>
      </c>
      <c r="D103" s="1824"/>
      <c r="E103" s="1824"/>
      <c r="F103" s="1824"/>
      <c r="G103" s="1825"/>
      <c r="H103" s="1783">
        <v>0</v>
      </c>
      <c r="I103" s="1783"/>
      <c r="J103" s="1783"/>
      <c r="K103" s="1784"/>
      <c r="L103" s="58"/>
      <c r="M103" s="58"/>
      <c r="N103" s="57"/>
      <c r="O103" s="118"/>
      <c r="P103" s="57"/>
      <c r="Q103" s="57"/>
      <c r="R103" s="58"/>
      <c r="S103" s="58"/>
      <c r="T103" s="58"/>
      <c r="U103" s="58"/>
      <c r="V103" s="58"/>
      <c r="W103" s="58"/>
    </row>
    <row r="104" spans="1:23" ht="14.1" customHeight="1" thickBot="1" x14ac:dyDescent="0.25">
      <c r="A104" s="57"/>
      <c r="B104" s="57"/>
      <c r="C104" s="1779" t="s">
        <v>567</v>
      </c>
      <c r="D104" s="1780"/>
      <c r="E104" s="1780"/>
      <c r="F104" s="1780"/>
      <c r="G104" s="1794"/>
      <c r="H104" s="1783">
        <v>0</v>
      </c>
      <c r="I104" s="1783"/>
      <c r="J104" s="1783"/>
      <c r="K104" s="1784"/>
      <c r="L104" s="58"/>
      <c r="M104" s="58"/>
      <c r="N104" s="57"/>
      <c r="O104" s="118"/>
      <c r="P104" s="57"/>
      <c r="Q104" s="57"/>
      <c r="R104" s="58"/>
      <c r="S104" s="58"/>
      <c r="T104" s="58"/>
      <c r="U104" s="58"/>
      <c r="V104" s="58"/>
      <c r="W104" s="58"/>
    </row>
    <row r="105" spans="1:23" ht="14.1" customHeight="1" thickBot="1" x14ac:dyDescent="0.25">
      <c r="C105" s="1789" t="s">
        <v>430</v>
      </c>
      <c r="D105" s="1790"/>
      <c r="E105" s="1790"/>
      <c r="F105" s="1790"/>
      <c r="G105" s="1791"/>
      <c r="H105" s="1792">
        <f>H99+H93</f>
        <v>19062.599999999999</v>
      </c>
      <c r="I105" s="1792"/>
      <c r="J105" s="1792"/>
      <c r="K105" s="1793"/>
    </row>
    <row r="109" spans="1:23" ht="15.75" x14ac:dyDescent="0.25">
      <c r="E109" s="27"/>
    </row>
    <row r="111" spans="1:23" ht="12.75" x14ac:dyDescent="0.2">
      <c r="D111" s="6"/>
      <c r="E111" s="6"/>
      <c r="F111" s="6"/>
      <c r="G111" s="6"/>
      <c r="H111" s="6"/>
      <c r="I111" s="6"/>
      <c r="J111" s="6"/>
      <c r="K111" s="6"/>
      <c r="L111" s="6"/>
      <c r="M111" s="6"/>
      <c r="N111" s="6"/>
      <c r="O111" s="6"/>
      <c r="P111" s="6"/>
      <c r="Q111" s="6"/>
      <c r="R111" s="6"/>
      <c r="S111" s="6"/>
      <c r="T111" s="6"/>
    </row>
    <row r="113" spans="5:5" ht="15.75" x14ac:dyDescent="0.25">
      <c r="E113" s="27"/>
    </row>
  </sheetData>
  <mergeCells count="215">
    <mergeCell ref="F43:F45"/>
    <mergeCell ref="D46:D47"/>
    <mergeCell ref="N46:N47"/>
    <mergeCell ref="N44:N45"/>
    <mergeCell ref="N54:N55"/>
    <mergeCell ref="N39:N40"/>
    <mergeCell ref="N52:N53"/>
    <mergeCell ref="N48:N49"/>
    <mergeCell ref="N41:N42"/>
    <mergeCell ref="F21:F22"/>
    <mergeCell ref="C19:C20"/>
    <mergeCell ref="D19:D20"/>
    <mergeCell ref="E19:E20"/>
    <mergeCell ref="F19:F20"/>
    <mergeCell ref="N17:N18"/>
    <mergeCell ref="F41:F42"/>
    <mergeCell ref="E39:E40"/>
    <mergeCell ref="F39:F40"/>
    <mergeCell ref="D41:D42"/>
    <mergeCell ref="D52:D53"/>
    <mergeCell ref="E52:E53"/>
    <mergeCell ref="F52:F53"/>
    <mergeCell ref="E41:E42"/>
    <mergeCell ref="F46:F47"/>
    <mergeCell ref="D43:D45"/>
    <mergeCell ref="D33:D34"/>
    <mergeCell ref="E33:E34"/>
    <mergeCell ref="D39:D40"/>
    <mergeCell ref="E35:E36"/>
    <mergeCell ref="C52:C53"/>
    <mergeCell ref="D37:D38"/>
    <mergeCell ref="C41:C42"/>
    <mergeCell ref="E43:E45"/>
    <mergeCell ref="C76:Q76"/>
    <mergeCell ref="C103:G103"/>
    <mergeCell ref="C79:C81"/>
    <mergeCell ref="D79:D81"/>
    <mergeCell ref="E79:E81"/>
    <mergeCell ref="F79:F81"/>
    <mergeCell ref="B83:G83"/>
    <mergeCell ref="F91:M91"/>
    <mergeCell ref="C95:G95"/>
    <mergeCell ref="H95:K95"/>
    <mergeCell ref="H101:K101"/>
    <mergeCell ref="H104:K104"/>
    <mergeCell ref="H103:K103"/>
    <mergeCell ref="C93:G93"/>
    <mergeCell ref="H93:K93"/>
    <mergeCell ref="C92:G92"/>
    <mergeCell ref="C94:G94"/>
    <mergeCell ref="N84:Q84"/>
    <mergeCell ref="N79:N81"/>
    <mergeCell ref="G79:G80"/>
    <mergeCell ref="N77:N78"/>
    <mergeCell ref="C77:C78"/>
    <mergeCell ref="D77:D78"/>
    <mergeCell ref="E77:E78"/>
    <mergeCell ref="C82:G82"/>
    <mergeCell ref="B84:G84"/>
    <mergeCell ref="D3:W3"/>
    <mergeCell ref="C105:G105"/>
    <mergeCell ref="H105:K105"/>
    <mergeCell ref="C104:G104"/>
    <mergeCell ref="C100:G100"/>
    <mergeCell ref="C99:G99"/>
    <mergeCell ref="H99:K99"/>
    <mergeCell ref="H92:K92"/>
    <mergeCell ref="H102:K102"/>
    <mergeCell ref="C102:G102"/>
    <mergeCell ref="H100:K100"/>
    <mergeCell ref="C96:G96"/>
    <mergeCell ref="H96:K96"/>
    <mergeCell ref="C98:G98"/>
    <mergeCell ref="H98:K98"/>
    <mergeCell ref="C97:G97"/>
    <mergeCell ref="H97:K97"/>
    <mergeCell ref="H94:K94"/>
    <mergeCell ref="A52:A53"/>
    <mergeCell ref="B52:B53"/>
    <mergeCell ref="B33:B34"/>
    <mergeCell ref="A39:A40"/>
    <mergeCell ref="B39:B40"/>
    <mergeCell ref="C39:C40"/>
    <mergeCell ref="A37:A38"/>
    <mergeCell ref="B37:B38"/>
    <mergeCell ref="C37:C38"/>
    <mergeCell ref="A41:A42"/>
    <mergeCell ref="B41:B42"/>
    <mergeCell ref="A43:A45"/>
    <mergeCell ref="B43:B45"/>
    <mergeCell ref="C43:C45"/>
    <mergeCell ref="A46:A47"/>
    <mergeCell ref="B46:B47"/>
    <mergeCell ref="D23:D24"/>
    <mergeCell ref="E17:E18"/>
    <mergeCell ref="C30:C32"/>
    <mergeCell ref="A27:A29"/>
    <mergeCell ref="B27:B29"/>
    <mergeCell ref="C27:C29"/>
    <mergeCell ref="D27:D29"/>
    <mergeCell ref="C21:C22"/>
    <mergeCell ref="D21:D22"/>
    <mergeCell ref="E21:E22"/>
    <mergeCell ref="A35:A36"/>
    <mergeCell ref="B35:B36"/>
    <mergeCell ref="C35:C36"/>
    <mergeCell ref="A30:A32"/>
    <mergeCell ref="B30:B32"/>
    <mergeCell ref="C23:C24"/>
    <mergeCell ref="C33:C34"/>
    <mergeCell ref="C14:C16"/>
    <mergeCell ref="D14:D16"/>
    <mergeCell ref="E14:E16"/>
    <mergeCell ref="C26:Q26"/>
    <mergeCell ref="E30:E32"/>
    <mergeCell ref="D17:D18"/>
    <mergeCell ref="E23:E24"/>
    <mergeCell ref="F23:F24"/>
    <mergeCell ref="C25:G25"/>
    <mergeCell ref="F14:F16"/>
    <mergeCell ref="A33:A34"/>
    <mergeCell ref="D35:D36"/>
    <mergeCell ref="M4:M6"/>
    <mergeCell ref="B7:Q7"/>
    <mergeCell ref="C8:Q8"/>
    <mergeCell ref="N5:N6"/>
    <mergeCell ref="O5:Q5"/>
    <mergeCell ref="L4:L6"/>
    <mergeCell ref="G4:G6"/>
    <mergeCell ref="D30:D32"/>
    <mergeCell ref="A9:A13"/>
    <mergeCell ref="B9:B13"/>
    <mergeCell ref="C9:C13"/>
    <mergeCell ref="D9:D13"/>
    <mergeCell ref="F4:F6"/>
    <mergeCell ref="E9:E13"/>
    <mergeCell ref="F9:F13"/>
    <mergeCell ref="L1:Q1"/>
    <mergeCell ref="C101:G101"/>
    <mergeCell ref="E4:E6"/>
    <mergeCell ref="F30:F32"/>
    <mergeCell ref="N30:N32"/>
    <mergeCell ref="N33:N34"/>
    <mergeCell ref="F17:F18"/>
    <mergeCell ref="C17:C18"/>
    <mergeCell ref="N4:Q4"/>
    <mergeCell ref="K5:K6"/>
    <mergeCell ref="A4:A6"/>
    <mergeCell ref="B4:B6"/>
    <mergeCell ref="C4:C6"/>
    <mergeCell ref="D4:D6"/>
    <mergeCell ref="H5:H6"/>
    <mergeCell ref="I5:J5"/>
    <mergeCell ref="H4:K4"/>
    <mergeCell ref="E27:E29"/>
    <mergeCell ref="F27:F29"/>
    <mergeCell ref="N27:N29"/>
    <mergeCell ref="F37:F38"/>
    <mergeCell ref="N37:N38"/>
    <mergeCell ref="N35:N36"/>
    <mergeCell ref="F33:F34"/>
    <mergeCell ref="E37:E38"/>
    <mergeCell ref="F35:F36"/>
    <mergeCell ref="N50:N51"/>
    <mergeCell ref="C63:C64"/>
    <mergeCell ref="C57:Q57"/>
    <mergeCell ref="A58:A60"/>
    <mergeCell ref="B58:B60"/>
    <mergeCell ref="C58:C60"/>
    <mergeCell ref="D58:D60"/>
    <mergeCell ref="C46:C47"/>
    <mergeCell ref="D48:D49"/>
    <mergeCell ref="D54:D55"/>
    <mergeCell ref="E46:E47"/>
    <mergeCell ref="E48:E49"/>
    <mergeCell ref="A63:A64"/>
    <mergeCell ref="B63:B64"/>
    <mergeCell ref="D63:D64"/>
    <mergeCell ref="C62:Q62"/>
    <mergeCell ref="E58:E60"/>
    <mergeCell ref="F48:F49"/>
    <mergeCell ref="A50:A51"/>
    <mergeCell ref="B50:B51"/>
    <mergeCell ref="A54:A55"/>
    <mergeCell ref="B54:B55"/>
    <mergeCell ref="C54:C55"/>
    <mergeCell ref="F50:F51"/>
    <mergeCell ref="A48:A49"/>
    <mergeCell ref="B48:B49"/>
    <mergeCell ref="C48:C49"/>
    <mergeCell ref="E50:E51"/>
    <mergeCell ref="C56:G56"/>
    <mergeCell ref="C50:C51"/>
    <mergeCell ref="D50:D51"/>
    <mergeCell ref="C61:G61"/>
    <mergeCell ref="C69:C72"/>
    <mergeCell ref="D69:D72"/>
    <mergeCell ref="F58:F60"/>
    <mergeCell ref="C65:G65"/>
    <mergeCell ref="E69:E72"/>
    <mergeCell ref="B66:G66"/>
    <mergeCell ref="B67:Q67"/>
    <mergeCell ref="C68:Q68"/>
    <mergeCell ref="F77:F78"/>
    <mergeCell ref="G69:G71"/>
    <mergeCell ref="F69:F72"/>
    <mergeCell ref="C73:G73"/>
    <mergeCell ref="B74:G74"/>
    <mergeCell ref="B75:Q75"/>
    <mergeCell ref="N58:N60"/>
    <mergeCell ref="E54:E55"/>
    <mergeCell ref="F54:F55"/>
    <mergeCell ref="E63:E64"/>
    <mergeCell ref="F63:F64"/>
    <mergeCell ref="N63:N64"/>
  </mergeCells>
  <phoneticPr fontId="1" type="noConversion"/>
  <pageMargins left="0.75" right="0.75" top="1" bottom="1" header="0.5" footer="0.5"/>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03"/>
  <sheetViews>
    <sheetView topLeftCell="A178" workbookViewId="0">
      <selection activeCell="N36" sqref="N36:N39"/>
    </sheetView>
  </sheetViews>
  <sheetFormatPr defaultRowHeight="11.25" x14ac:dyDescent="0.2"/>
  <cols>
    <col min="1" max="1" width="2.7109375" style="1" customWidth="1"/>
    <col min="2" max="3" width="2.5703125" style="1" customWidth="1"/>
    <col min="4" max="4" width="28.85546875" style="1" customWidth="1"/>
    <col min="5" max="5" width="7.85546875" style="2" customWidth="1"/>
    <col min="6" max="6" width="4.42578125" style="1" customWidth="1"/>
    <col min="7" max="7" width="6" style="3" customWidth="1"/>
    <col min="8" max="8" width="6.85546875" style="1" customWidth="1"/>
    <col min="9" max="9" width="5.5703125" style="1" customWidth="1"/>
    <col min="10" max="10" width="5.7109375" style="1" bestFit="1" customWidth="1"/>
    <col min="11" max="11" width="6.42578125" style="1" customWidth="1"/>
    <col min="12" max="12" width="6.7109375" style="1" customWidth="1"/>
    <col min="13" max="13" width="7.28515625" style="1" customWidth="1"/>
    <col min="14" max="14" width="27.28515625" style="1" customWidth="1"/>
    <col min="15" max="15" width="4" style="4" customWidth="1"/>
    <col min="16" max="17" width="3.7109375" style="1" customWidth="1"/>
    <col min="18" max="16384" width="9.140625" style="5"/>
  </cols>
  <sheetData>
    <row r="1" spans="1:21" ht="51" customHeight="1" x14ac:dyDescent="0.2">
      <c r="L1" s="1716" t="s">
        <v>794</v>
      </c>
      <c r="M1" s="1925"/>
      <c r="N1" s="1925"/>
      <c r="O1" s="1925"/>
      <c r="P1" s="1925"/>
      <c r="Q1" s="1925"/>
    </row>
    <row r="2" spans="1:21" ht="16.5" customHeight="1" x14ac:dyDescent="0.2">
      <c r="A2" s="284" t="s">
        <v>889</v>
      </c>
      <c r="B2" s="1025"/>
      <c r="C2" s="1025"/>
      <c r="D2" s="1025"/>
      <c r="E2" s="499"/>
      <c r="F2" s="284"/>
      <c r="G2" s="500"/>
      <c r="H2" s="284"/>
      <c r="I2" s="284"/>
      <c r="J2" s="284"/>
      <c r="K2" s="284"/>
      <c r="L2" s="285"/>
      <c r="M2" s="286"/>
      <c r="N2" s="286"/>
      <c r="O2" s="263"/>
      <c r="P2" s="263"/>
      <c r="Q2" s="263"/>
      <c r="R2" s="54"/>
    </row>
    <row r="3" spans="1:21" ht="12.75" customHeight="1" thickBot="1" x14ac:dyDescent="0.25">
      <c r="A3" s="288"/>
      <c r="B3" s="601"/>
      <c r="C3" s="601"/>
      <c r="D3" s="1862" t="s">
        <v>466</v>
      </c>
      <c r="E3" s="1862"/>
      <c r="F3" s="1862"/>
      <c r="G3" s="1862"/>
      <c r="H3" s="1862"/>
      <c r="I3" s="1862"/>
      <c r="J3" s="1862"/>
      <c r="K3" s="1862"/>
      <c r="L3" s="1862"/>
      <c r="M3" s="1862"/>
      <c r="N3" s="1862"/>
      <c r="O3" s="1862"/>
      <c r="P3" s="1862"/>
      <c r="Q3" s="1862"/>
      <c r="R3" s="1862"/>
      <c r="S3" s="1862"/>
      <c r="T3" s="1862"/>
      <c r="U3" s="1862"/>
    </row>
    <row r="4" spans="1:21" ht="36.75" customHeight="1" x14ac:dyDescent="0.2">
      <c r="A4" s="1704" t="s">
        <v>408</v>
      </c>
      <c r="B4" s="1707" t="s">
        <v>409</v>
      </c>
      <c r="C4" s="1707" t="s">
        <v>410</v>
      </c>
      <c r="D4" s="1710" t="s">
        <v>411</v>
      </c>
      <c r="E4" s="1721" t="s">
        <v>412</v>
      </c>
      <c r="F4" s="1741" t="s">
        <v>413</v>
      </c>
      <c r="G4" s="1766" t="s">
        <v>414</v>
      </c>
      <c r="H4" s="1749" t="s">
        <v>553</v>
      </c>
      <c r="I4" s="1750"/>
      <c r="J4" s="1750"/>
      <c r="K4" s="1751"/>
      <c r="L4" s="1763" t="s">
        <v>545</v>
      </c>
      <c r="M4" s="1752" t="s">
        <v>558</v>
      </c>
      <c r="N4" s="1728" t="s">
        <v>431</v>
      </c>
      <c r="O4" s="1729"/>
      <c r="P4" s="1729"/>
      <c r="Q4" s="1730"/>
    </row>
    <row r="5" spans="1:21" ht="15" customHeight="1" x14ac:dyDescent="0.2">
      <c r="A5" s="1705"/>
      <c r="B5" s="1708"/>
      <c r="C5" s="1708"/>
      <c r="D5" s="1711"/>
      <c r="E5" s="1722"/>
      <c r="F5" s="1742"/>
      <c r="G5" s="1767"/>
      <c r="H5" s="1713" t="s">
        <v>415</v>
      </c>
      <c r="I5" s="1715" t="s">
        <v>416</v>
      </c>
      <c r="J5" s="1715"/>
      <c r="K5" s="1747" t="s">
        <v>417</v>
      </c>
      <c r="L5" s="1764"/>
      <c r="M5" s="1753"/>
      <c r="N5" s="1759" t="s">
        <v>465</v>
      </c>
      <c r="O5" s="1761" t="s">
        <v>418</v>
      </c>
      <c r="P5" s="1761"/>
      <c r="Q5" s="1762"/>
    </row>
    <row r="6" spans="1:21" ht="94.5" customHeight="1" thickBot="1" x14ac:dyDescent="0.25">
      <c r="A6" s="1706"/>
      <c r="B6" s="1709"/>
      <c r="C6" s="1709"/>
      <c r="D6" s="1712"/>
      <c r="E6" s="1723"/>
      <c r="F6" s="1743"/>
      <c r="G6" s="1768"/>
      <c r="H6" s="1714"/>
      <c r="I6" s="180" t="s">
        <v>415</v>
      </c>
      <c r="J6" s="34" t="s">
        <v>419</v>
      </c>
      <c r="K6" s="1748"/>
      <c r="L6" s="1765"/>
      <c r="M6" s="1754"/>
      <c r="N6" s="1760"/>
      <c r="O6" s="7" t="s">
        <v>537</v>
      </c>
      <c r="P6" s="7" t="s">
        <v>546</v>
      </c>
      <c r="Q6" s="8" t="s">
        <v>554</v>
      </c>
    </row>
    <row r="7" spans="1:21" ht="14.25" customHeight="1" thickBot="1" x14ac:dyDescent="0.25">
      <c r="A7" s="119" t="s">
        <v>420</v>
      </c>
      <c r="B7" s="1755" t="s">
        <v>890</v>
      </c>
      <c r="C7" s="1755"/>
      <c r="D7" s="1755"/>
      <c r="E7" s="1755"/>
      <c r="F7" s="1755"/>
      <c r="G7" s="1755"/>
      <c r="H7" s="1755"/>
      <c r="I7" s="1755"/>
      <c r="J7" s="1755"/>
      <c r="K7" s="1755"/>
      <c r="L7" s="1755"/>
      <c r="M7" s="1755"/>
      <c r="N7" s="1755"/>
      <c r="O7" s="1755"/>
      <c r="P7" s="1755"/>
      <c r="Q7" s="1756"/>
    </row>
    <row r="8" spans="1:21" ht="14.25" customHeight="1" thickBot="1" x14ac:dyDescent="0.25">
      <c r="A8" s="120" t="s">
        <v>420</v>
      </c>
      <c r="B8" s="121" t="s">
        <v>420</v>
      </c>
      <c r="C8" s="1757" t="s">
        <v>891</v>
      </c>
      <c r="D8" s="1757"/>
      <c r="E8" s="1757"/>
      <c r="F8" s="1757"/>
      <c r="G8" s="1757"/>
      <c r="H8" s="1757"/>
      <c r="I8" s="1757"/>
      <c r="J8" s="1757"/>
      <c r="K8" s="1757"/>
      <c r="L8" s="1757"/>
      <c r="M8" s="1757"/>
      <c r="N8" s="1757"/>
      <c r="O8" s="1757"/>
      <c r="P8" s="1757"/>
      <c r="Q8" s="1758"/>
    </row>
    <row r="9" spans="1:21" ht="36.75" customHeight="1" x14ac:dyDescent="0.2">
      <c r="A9" s="1731" t="s">
        <v>420</v>
      </c>
      <c r="B9" s="1734" t="s">
        <v>420</v>
      </c>
      <c r="C9" s="1678" t="s">
        <v>420</v>
      </c>
      <c r="D9" s="1738" t="s">
        <v>892</v>
      </c>
      <c r="E9" s="1651" t="s">
        <v>498</v>
      </c>
      <c r="F9" s="1744" t="s">
        <v>823</v>
      </c>
      <c r="G9" s="183" t="s">
        <v>470</v>
      </c>
      <c r="H9" s="1026">
        <v>5189.6000000000004</v>
      </c>
      <c r="I9" s="1027">
        <v>0</v>
      </c>
      <c r="J9" s="1027"/>
      <c r="K9" s="1027">
        <v>0</v>
      </c>
      <c r="L9" s="313">
        <v>6000</v>
      </c>
      <c r="M9" s="295">
        <v>6000</v>
      </c>
      <c r="N9" s="1028" t="s">
        <v>893</v>
      </c>
      <c r="O9" s="958" t="s">
        <v>513</v>
      </c>
      <c r="P9" s="958" t="s">
        <v>513</v>
      </c>
      <c r="Q9" s="959" t="s">
        <v>513</v>
      </c>
    </row>
    <row r="10" spans="1:21" ht="13.5" customHeight="1" x14ac:dyDescent="0.2">
      <c r="A10" s="1951"/>
      <c r="B10" s="1953"/>
      <c r="C10" s="1702"/>
      <c r="D10" s="1739"/>
      <c r="E10" s="1658"/>
      <c r="F10" s="1771"/>
      <c r="G10" s="326"/>
      <c r="H10" s="1029"/>
      <c r="I10" s="1030"/>
      <c r="J10" s="1030"/>
      <c r="K10" s="1030"/>
      <c r="L10" s="331"/>
      <c r="M10" s="330"/>
      <c r="N10" s="1031" t="s">
        <v>894</v>
      </c>
      <c r="O10" s="1032" t="s">
        <v>513</v>
      </c>
      <c r="P10" s="1032" t="s">
        <v>513</v>
      </c>
      <c r="Q10" s="1033" t="s">
        <v>513</v>
      </c>
    </row>
    <row r="11" spans="1:21" ht="12.75" customHeight="1" x14ac:dyDescent="0.2">
      <c r="A11" s="1951"/>
      <c r="B11" s="1953"/>
      <c r="C11" s="1702"/>
      <c r="D11" s="1739"/>
      <c r="E11" s="1658"/>
      <c r="F11" s="1771"/>
      <c r="G11" s="326"/>
      <c r="H11" s="1029"/>
      <c r="I11" s="1030"/>
      <c r="J11" s="1030"/>
      <c r="K11" s="1030"/>
      <c r="L11" s="331"/>
      <c r="M11" s="330"/>
      <c r="N11" s="1034" t="s">
        <v>895</v>
      </c>
      <c r="O11" s="896"/>
      <c r="P11" s="896"/>
      <c r="Q11" s="897"/>
    </row>
    <row r="12" spans="1:21" ht="12.75" customHeight="1" thickBot="1" x14ac:dyDescent="0.25">
      <c r="A12" s="1733"/>
      <c r="B12" s="1736"/>
      <c r="C12" s="1679"/>
      <c r="D12" s="1740"/>
      <c r="E12" s="1652"/>
      <c r="F12" s="1746"/>
      <c r="G12" s="9" t="s">
        <v>421</v>
      </c>
      <c r="H12" s="310">
        <f t="shared" ref="H12:M12" si="0">SUM(H9:H11)</f>
        <v>5189.6000000000004</v>
      </c>
      <c r="I12" s="310">
        <f t="shared" si="0"/>
        <v>0</v>
      </c>
      <c r="J12" s="310">
        <f t="shared" si="0"/>
        <v>0</v>
      </c>
      <c r="K12" s="310">
        <f t="shared" si="0"/>
        <v>0</v>
      </c>
      <c r="L12" s="310">
        <f t="shared" si="0"/>
        <v>6000</v>
      </c>
      <c r="M12" s="310">
        <f t="shared" si="0"/>
        <v>6000</v>
      </c>
      <c r="N12" s="1035"/>
      <c r="O12" s="1036"/>
      <c r="P12" s="1036"/>
      <c r="Q12" s="1037"/>
    </row>
    <row r="13" spans="1:21" ht="14.25" customHeight="1" x14ac:dyDescent="0.2">
      <c r="A13" s="1731" t="s">
        <v>420</v>
      </c>
      <c r="B13" s="1734" t="s">
        <v>420</v>
      </c>
      <c r="C13" s="1678" t="s">
        <v>467</v>
      </c>
      <c r="D13" s="1686" t="s">
        <v>896</v>
      </c>
      <c r="E13" s="1651" t="s">
        <v>498</v>
      </c>
      <c r="F13" s="1744" t="s">
        <v>897</v>
      </c>
      <c r="G13" s="14" t="s">
        <v>499</v>
      </c>
      <c r="H13" s="1026">
        <v>0</v>
      </c>
      <c r="I13" s="1027">
        <v>0</v>
      </c>
      <c r="J13" s="1027"/>
      <c r="K13" s="1027">
        <v>0</v>
      </c>
      <c r="L13" s="313">
        <v>0</v>
      </c>
      <c r="M13" s="295">
        <v>0</v>
      </c>
      <c r="N13" s="1038" t="s">
        <v>898</v>
      </c>
      <c r="O13" s="423"/>
      <c r="P13" s="423"/>
      <c r="Q13" s="1039">
        <v>1</v>
      </c>
    </row>
    <row r="14" spans="1:21" ht="12" customHeight="1" x14ac:dyDescent="0.2">
      <c r="A14" s="1732"/>
      <c r="B14" s="1735"/>
      <c r="C14" s="1737"/>
      <c r="D14" s="1687"/>
      <c r="E14" s="1659"/>
      <c r="F14" s="1745"/>
      <c r="G14" s="182" t="s">
        <v>654</v>
      </c>
      <c r="H14" s="303">
        <v>0</v>
      </c>
      <c r="I14" s="605">
        <v>0</v>
      </c>
      <c r="J14" s="605"/>
      <c r="K14" s="605">
        <v>0</v>
      </c>
      <c r="L14" s="756">
        <v>0</v>
      </c>
      <c r="M14" s="1040">
        <v>0</v>
      </c>
      <c r="N14" s="428"/>
      <c r="O14" s="423"/>
      <c r="P14" s="423"/>
      <c r="Q14" s="1039"/>
    </row>
    <row r="15" spans="1:21" ht="13.5" customHeight="1" thickBot="1" x14ac:dyDescent="0.25">
      <c r="A15" s="1733"/>
      <c r="B15" s="1736"/>
      <c r="C15" s="1679"/>
      <c r="D15" s="1688"/>
      <c r="E15" s="1652"/>
      <c r="F15" s="1746"/>
      <c r="G15" s="9" t="s">
        <v>421</v>
      </c>
      <c r="H15" s="310">
        <f t="shared" ref="H15:M15" si="1">SUM(H13:H14)</f>
        <v>0</v>
      </c>
      <c r="I15" s="310">
        <f t="shared" si="1"/>
        <v>0</v>
      </c>
      <c r="J15" s="310">
        <f t="shared" si="1"/>
        <v>0</v>
      </c>
      <c r="K15" s="310">
        <f t="shared" si="1"/>
        <v>0</v>
      </c>
      <c r="L15" s="310">
        <f t="shared" si="1"/>
        <v>0</v>
      </c>
      <c r="M15" s="310">
        <f t="shared" si="1"/>
        <v>0</v>
      </c>
      <c r="N15" s="1041"/>
      <c r="O15" s="527"/>
      <c r="P15" s="527"/>
      <c r="Q15" s="635"/>
    </row>
    <row r="16" spans="1:21" ht="10.5" customHeight="1" x14ac:dyDescent="0.2">
      <c r="A16" s="21" t="s">
        <v>420</v>
      </c>
      <c r="B16" s="22" t="s">
        <v>420</v>
      </c>
      <c r="C16" s="1726" t="s">
        <v>468</v>
      </c>
      <c r="D16" s="2149" t="s">
        <v>899</v>
      </c>
      <c r="E16" s="1651" t="s">
        <v>498</v>
      </c>
      <c r="F16" s="1744" t="s">
        <v>897</v>
      </c>
      <c r="G16" s="183" t="s">
        <v>499</v>
      </c>
      <c r="H16" s="1026">
        <v>371.9</v>
      </c>
      <c r="I16" s="1027">
        <v>0</v>
      </c>
      <c r="J16" s="1027"/>
      <c r="K16" s="1027">
        <v>371.9</v>
      </c>
      <c r="L16" s="313"/>
      <c r="M16" s="295">
        <v>0</v>
      </c>
      <c r="N16" s="2090" t="s">
        <v>900</v>
      </c>
      <c r="O16" s="414"/>
      <c r="P16" s="1043"/>
      <c r="Q16" s="415"/>
    </row>
    <row r="17" spans="1:17" ht="12" customHeight="1" x14ac:dyDescent="0.2">
      <c r="A17" s="122"/>
      <c r="B17" s="123"/>
      <c r="C17" s="1702"/>
      <c r="D17" s="2150"/>
      <c r="E17" s="1658"/>
      <c r="F17" s="1771"/>
      <c r="G17" s="536" t="s">
        <v>650</v>
      </c>
      <c r="H17" s="1045">
        <v>247.7</v>
      </c>
      <c r="I17" s="1046"/>
      <c r="J17" s="1046"/>
      <c r="K17" s="1046">
        <v>247.7</v>
      </c>
      <c r="L17" s="331"/>
      <c r="M17" s="330"/>
      <c r="N17" s="2091"/>
      <c r="O17" s="1047">
        <v>1</v>
      </c>
      <c r="P17" s="1048"/>
      <c r="Q17" s="1049"/>
    </row>
    <row r="18" spans="1:17" ht="15.75" customHeight="1" x14ac:dyDescent="0.2">
      <c r="A18" s="122"/>
      <c r="B18" s="123"/>
      <c r="C18" s="1702"/>
      <c r="D18" s="2150"/>
      <c r="E18" s="1659"/>
      <c r="F18" s="1745"/>
      <c r="G18" s="1050"/>
      <c r="H18" s="1051"/>
      <c r="I18" s="1052"/>
      <c r="J18" s="1052"/>
      <c r="K18" s="1052"/>
      <c r="L18" s="332">
        <v>0</v>
      </c>
      <c r="M18" s="302">
        <v>0</v>
      </c>
      <c r="N18" s="2092"/>
      <c r="O18" s="322"/>
      <c r="P18" s="1053"/>
      <c r="Q18" s="323"/>
    </row>
    <row r="19" spans="1:17" ht="12" customHeight="1" thickBot="1" x14ac:dyDescent="0.25">
      <c r="A19" s="24"/>
      <c r="B19" s="23"/>
      <c r="C19" s="1727"/>
      <c r="D19" s="2151"/>
      <c r="E19" s="1652"/>
      <c r="F19" s="1746"/>
      <c r="G19" s="9" t="s">
        <v>421</v>
      </c>
      <c r="H19" s="310">
        <f t="shared" ref="H19:M19" si="2">SUM(H16:H18)</f>
        <v>619.59999999999991</v>
      </c>
      <c r="I19" s="310">
        <f t="shared" si="2"/>
        <v>0</v>
      </c>
      <c r="J19" s="310">
        <f t="shared" si="2"/>
        <v>0</v>
      </c>
      <c r="K19" s="310">
        <f t="shared" si="2"/>
        <v>619.59999999999991</v>
      </c>
      <c r="L19" s="310">
        <f t="shared" si="2"/>
        <v>0</v>
      </c>
      <c r="M19" s="310">
        <f t="shared" si="2"/>
        <v>0</v>
      </c>
      <c r="N19" s="1055" t="s">
        <v>901</v>
      </c>
      <c r="O19" s="420">
        <v>3.7</v>
      </c>
      <c r="P19" s="1056"/>
      <c r="Q19" s="421"/>
    </row>
    <row r="20" spans="1:17" ht="14.25" customHeight="1" x14ac:dyDescent="0.2">
      <c r="A20" s="21" t="s">
        <v>420</v>
      </c>
      <c r="B20" s="22" t="s">
        <v>420</v>
      </c>
      <c r="C20" s="1726" t="s">
        <v>472</v>
      </c>
      <c r="D20" s="2102" t="s">
        <v>902</v>
      </c>
      <c r="E20" s="1651" t="s">
        <v>498</v>
      </c>
      <c r="F20" s="1769" t="s">
        <v>823</v>
      </c>
      <c r="G20" s="14" t="s">
        <v>470</v>
      </c>
      <c r="H20" s="559">
        <v>110</v>
      </c>
      <c r="I20" s="603">
        <v>0</v>
      </c>
      <c r="J20" s="603"/>
      <c r="K20" s="603">
        <v>0</v>
      </c>
      <c r="L20" s="604">
        <v>110</v>
      </c>
      <c r="M20" s="1057">
        <v>110</v>
      </c>
      <c r="N20" s="1058" t="s">
        <v>903</v>
      </c>
      <c r="O20" s="518">
        <v>16</v>
      </c>
      <c r="P20" s="518">
        <v>16</v>
      </c>
      <c r="Q20" s="519">
        <v>18</v>
      </c>
    </row>
    <row r="21" spans="1:17" ht="15" customHeight="1" x14ac:dyDescent="0.2">
      <c r="A21" s="122"/>
      <c r="B21" s="123"/>
      <c r="C21" s="1702"/>
      <c r="D21" s="2103"/>
      <c r="E21" s="1659"/>
      <c r="F21" s="1771"/>
      <c r="G21" s="182" t="s">
        <v>470</v>
      </c>
      <c r="H21" s="1059">
        <v>60</v>
      </c>
      <c r="I21" s="1060"/>
      <c r="J21" s="1060"/>
      <c r="K21" s="1060"/>
      <c r="L21" s="1061">
        <v>60</v>
      </c>
      <c r="M21" s="1062">
        <v>70</v>
      </c>
      <c r="N21" s="2100" t="s">
        <v>904</v>
      </c>
      <c r="O21" s="423" t="s">
        <v>513</v>
      </c>
      <c r="P21" s="423" t="s">
        <v>513</v>
      </c>
      <c r="Q21" s="424" t="s">
        <v>513</v>
      </c>
    </row>
    <row r="22" spans="1:17" ht="12" customHeight="1" thickBot="1" x14ac:dyDescent="0.25">
      <c r="A22" s="1063"/>
      <c r="B22" s="1064"/>
      <c r="C22" s="1727"/>
      <c r="D22" s="2104"/>
      <c r="E22" s="1652"/>
      <c r="F22" s="1770"/>
      <c r="G22" s="1065" t="s">
        <v>421</v>
      </c>
      <c r="H22" s="1066">
        <f t="shared" ref="H22:M22" si="3">H20+H21</f>
        <v>170</v>
      </c>
      <c r="I22" s="1066">
        <f t="shared" si="3"/>
        <v>0</v>
      </c>
      <c r="J22" s="1066">
        <f t="shared" si="3"/>
        <v>0</v>
      </c>
      <c r="K22" s="1066">
        <f t="shared" si="3"/>
        <v>0</v>
      </c>
      <c r="L22" s="1066">
        <f t="shared" si="3"/>
        <v>170</v>
      </c>
      <c r="M22" s="1066">
        <f t="shared" si="3"/>
        <v>180</v>
      </c>
      <c r="N22" s="1836"/>
      <c r="O22" s="1067"/>
      <c r="P22" s="1067"/>
      <c r="Q22" s="590"/>
    </row>
    <row r="23" spans="1:17" ht="14.25" customHeight="1" x14ac:dyDescent="0.2">
      <c r="A23" s="21" t="s">
        <v>420</v>
      </c>
      <c r="B23" s="22" t="s">
        <v>420</v>
      </c>
      <c r="C23" s="1726" t="s">
        <v>473</v>
      </c>
      <c r="D23" s="2102" t="s">
        <v>905</v>
      </c>
      <c r="E23" s="1651" t="s">
        <v>498</v>
      </c>
      <c r="F23" s="1769" t="s">
        <v>823</v>
      </c>
      <c r="G23" s="14" t="s">
        <v>470</v>
      </c>
      <c r="H23" s="559">
        <v>30</v>
      </c>
      <c r="I23" s="603">
        <v>0</v>
      </c>
      <c r="J23" s="603"/>
      <c r="K23" s="603">
        <v>0</v>
      </c>
      <c r="L23" s="313">
        <v>30</v>
      </c>
      <c r="M23" s="295">
        <v>30</v>
      </c>
      <c r="N23" s="1068"/>
      <c r="O23" s="1069"/>
      <c r="P23" s="1070"/>
      <c r="Q23" s="1071"/>
    </row>
    <row r="24" spans="1:17" ht="10.5" customHeight="1" thickBot="1" x14ac:dyDescent="0.25">
      <c r="A24" s="1063"/>
      <c r="B24" s="1064"/>
      <c r="C24" s="1727"/>
      <c r="D24" s="2104"/>
      <c r="E24" s="1652"/>
      <c r="F24" s="1770"/>
      <c r="G24" s="1072" t="s">
        <v>421</v>
      </c>
      <c r="H24" s="1073">
        <f t="shared" ref="H24:M24" si="4">H23</f>
        <v>30</v>
      </c>
      <c r="I24" s="1073">
        <f t="shared" si="4"/>
        <v>0</v>
      </c>
      <c r="J24" s="1073">
        <f t="shared" si="4"/>
        <v>0</v>
      </c>
      <c r="K24" s="1073">
        <f t="shared" si="4"/>
        <v>0</v>
      </c>
      <c r="L24" s="1073">
        <f t="shared" si="4"/>
        <v>30</v>
      </c>
      <c r="M24" s="1073">
        <f t="shared" si="4"/>
        <v>30</v>
      </c>
      <c r="N24" s="1074"/>
      <c r="O24" s="1075"/>
      <c r="P24" s="1076"/>
      <c r="Q24" s="1077"/>
    </row>
    <row r="25" spans="1:17" ht="14.25" customHeight="1" x14ac:dyDescent="0.2">
      <c r="A25" s="21" t="s">
        <v>420</v>
      </c>
      <c r="B25" s="22" t="s">
        <v>420</v>
      </c>
      <c r="C25" s="1726" t="s">
        <v>474</v>
      </c>
      <c r="D25" s="2102" t="s">
        <v>906</v>
      </c>
      <c r="E25" s="1651" t="s">
        <v>498</v>
      </c>
      <c r="F25" s="1769" t="s">
        <v>823</v>
      </c>
      <c r="G25" s="1078"/>
      <c r="H25" s="1079"/>
      <c r="I25" s="1080"/>
      <c r="J25" s="1081"/>
      <c r="K25" s="1079"/>
      <c r="L25" s="1082"/>
      <c r="M25" s="1083"/>
      <c r="N25" s="2096" t="s">
        <v>907</v>
      </c>
      <c r="O25" s="1084"/>
      <c r="P25" s="1084"/>
      <c r="Q25" s="1085"/>
    </row>
    <row r="26" spans="1:17" ht="14.25" customHeight="1" x14ac:dyDescent="0.2">
      <c r="A26" s="122"/>
      <c r="B26" s="123"/>
      <c r="C26" s="1702"/>
      <c r="D26" s="2103"/>
      <c r="E26" s="1658"/>
      <c r="F26" s="1771"/>
      <c r="G26" s="1086" t="s">
        <v>470</v>
      </c>
      <c r="H26" s="185"/>
      <c r="I26" s="1062"/>
      <c r="J26" s="1060"/>
      <c r="K26" s="185"/>
      <c r="L26" s="1062">
        <v>165</v>
      </c>
      <c r="M26" s="186"/>
      <c r="N26" s="2097"/>
      <c r="O26" s="1087"/>
      <c r="P26" s="1087"/>
      <c r="Q26" s="1088"/>
    </row>
    <row r="27" spans="1:17" ht="14.25" customHeight="1" thickBot="1" x14ac:dyDescent="0.25">
      <c r="A27" s="122"/>
      <c r="B27" s="123"/>
      <c r="C27" s="1702"/>
      <c r="D27" s="2103"/>
      <c r="E27" s="1658"/>
      <c r="F27" s="1771"/>
      <c r="G27" s="686" t="s">
        <v>470</v>
      </c>
      <c r="H27" s="1089"/>
      <c r="I27" s="1090"/>
      <c r="J27" s="1091"/>
      <c r="K27" s="1089"/>
      <c r="L27" s="1090"/>
      <c r="M27" s="1092">
        <v>188</v>
      </c>
      <c r="N27" s="1093" t="s">
        <v>908</v>
      </c>
      <c r="O27" s="1087"/>
      <c r="P27" s="1087" t="s">
        <v>513</v>
      </c>
      <c r="Q27" s="1088"/>
    </row>
    <row r="28" spans="1:17" ht="13.5" customHeight="1" thickBot="1" x14ac:dyDescent="0.25">
      <c r="A28" s="1063"/>
      <c r="B28" s="1064"/>
      <c r="C28" s="1727"/>
      <c r="D28" s="2104"/>
      <c r="E28" s="1652"/>
      <c r="F28" s="1770"/>
      <c r="G28" s="1094" t="s">
        <v>421</v>
      </c>
      <c r="H28" s="1095">
        <f>H25</f>
        <v>0</v>
      </c>
      <c r="I28" s="1096">
        <f>I25</f>
        <v>0</v>
      </c>
      <c r="J28" s="1096"/>
      <c r="K28" s="1096">
        <f>K25</f>
        <v>0</v>
      </c>
      <c r="L28" s="1097">
        <f>SUM(L25:L27)</f>
        <v>165</v>
      </c>
      <c r="M28" s="1097">
        <f>SUM(M25:M27)</f>
        <v>188</v>
      </c>
      <c r="N28" s="1098" t="s">
        <v>909</v>
      </c>
      <c r="O28" s="1099"/>
      <c r="P28" s="1099"/>
      <c r="Q28" s="1100" t="s">
        <v>513</v>
      </c>
    </row>
    <row r="29" spans="1:17" ht="11.25" customHeight="1" thickBot="1" x14ac:dyDescent="0.25">
      <c r="A29" s="1101" t="s">
        <v>420</v>
      </c>
      <c r="B29" s="577" t="s">
        <v>420</v>
      </c>
      <c r="C29" s="1674" t="s">
        <v>423</v>
      </c>
      <c r="D29" s="1675"/>
      <c r="E29" s="1675"/>
      <c r="F29" s="1675"/>
      <c r="G29" s="1677"/>
      <c r="H29" s="190">
        <f t="shared" ref="H29:M29" si="5">H12+H15+H22+H19+H24+H28</f>
        <v>6009.2000000000007</v>
      </c>
      <c r="I29" s="190">
        <f t="shared" si="5"/>
        <v>0</v>
      </c>
      <c r="J29" s="190">
        <f t="shared" si="5"/>
        <v>0</v>
      </c>
      <c r="K29" s="190">
        <f t="shared" si="5"/>
        <v>619.59999999999991</v>
      </c>
      <c r="L29" s="190">
        <f t="shared" si="5"/>
        <v>6365</v>
      </c>
      <c r="M29" s="190">
        <f t="shared" si="5"/>
        <v>6398</v>
      </c>
      <c r="N29" s="191"/>
      <c r="O29" s="578"/>
      <c r="P29" s="578"/>
      <c r="Q29" s="579"/>
    </row>
    <row r="30" spans="1:17" ht="14.25" customHeight="1" thickBot="1" x14ac:dyDescent="0.25">
      <c r="A30" s="120" t="s">
        <v>420</v>
      </c>
      <c r="B30" s="121" t="s">
        <v>422</v>
      </c>
      <c r="C30" s="1693" t="s">
        <v>910</v>
      </c>
      <c r="D30" s="1694"/>
      <c r="E30" s="1695"/>
      <c r="F30" s="1695"/>
      <c r="G30" s="1694"/>
      <c r="H30" s="1694"/>
      <c r="I30" s="1694"/>
      <c r="J30" s="1694"/>
      <c r="K30" s="1694"/>
      <c r="L30" s="1694"/>
      <c r="M30" s="1694"/>
      <c r="N30" s="1694"/>
      <c r="O30" s="1694"/>
      <c r="P30" s="1694"/>
      <c r="Q30" s="1699"/>
    </row>
    <row r="31" spans="1:17" ht="39.75" customHeight="1" x14ac:dyDescent="0.2">
      <c r="A31" s="2146" t="s">
        <v>420</v>
      </c>
      <c r="B31" s="2112" t="s">
        <v>422</v>
      </c>
      <c r="C31" s="2112" t="s">
        <v>420</v>
      </c>
      <c r="D31" s="1680" t="s">
        <v>911</v>
      </c>
      <c r="E31" s="1918" t="s">
        <v>498</v>
      </c>
      <c r="F31" s="2107" t="s">
        <v>912</v>
      </c>
      <c r="G31" s="192" t="s">
        <v>913</v>
      </c>
      <c r="H31" s="193">
        <v>1400</v>
      </c>
      <c r="I31" s="129"/>
      <c r="J31" s="194"/>
      <c r="K31" s="195">
        <v>1400</v>
      </c>
      <c r="L31" s="219">
        <v>0</v>
      </c>
      <c r="M31" s="131">
        <v>0</v>
      </c>
      <c r="N31" s="1102" t="s">
        <v>914</v>
      </c>
      <c r="O31" s="1103" t="s">
        <v>513</v>
      </c>
      <c r="P31" s="1103"/>
      <c r="Q31" s="1104"/>
    </row>
    <row r="32" spans="1:17" ht="14.25" customHeight="1" x14ac:dyDescent="0.2">
      <c r="A32" s="2147"/>
      <c r="B32" s="2113"/>
      <c r="C32" s="2113"/>
      <c r="D32" s="1703"/>
      <c r="E32" s="2105"/>
      <c r="F32" s="2109"/>
      <c r="G32" s="214" t="s">
        <v>913</v>
      </c>
      <c r="H32" s="199">
        <v>120</v>
      </c>
      <c r="I32" s="200"/>
      <c r="J32" s="201"/>
      <c r="K32" s="1105">
        <v>120</v>
      </c>
      <c r="L32" s="380"/>
      <c r="M32" s="204"/>
      <c r="N32" s="1933" t="s">
        <v>915</v>
      </c>
      <c r="O32" s="709" t="s">
        <v>513</v>
      </c>
      <c r="P32" s="709"/>
      <c r="Q32" s="1106"/>
    </row>
    <row r="33" spans="1:17" ht="36.75" customHeight="1" thickBot="1" x14ac:dyDescent="0.25">
      <c r="A33" s="2148"/>
      <c r="B33" s="2114"/>
      <c r="C33" s="2114"/>
      <c r="D33" s="1681"/>
      <c r="E33" s="1919"/>
      <c r="F33" s="1919"/>
      <c r="G33" s="1107" t="s">
        <v>421</v>
      </c>
      <c r="H33" s="640">
        <f t="shared" ref="H33:M33" si="6">H31+H32</f>
        <v>1520</v>
      </c>
      <c r="I33" s="640">
        <f t="shared" si="6"/>
        <v>0</v>
      </c>
      <c r="J33" s="640">
        <f t="shared" si="6"/>
        <v>0</v>
      </c>
      <c r="K33" s="640">
        <f t="shared" si="6"/>
        <v>1520</v>
      </c>
      <c r="L33" s="640">
        <f t="shared" si="6"/>
        <v>0</v>
      </c>
      <c r="M33" s="640">
        <f t="shared" si="6"/>
        <v>0</v>
      </c>
      <c r="N33" s="1855"/>
      <c r="O33" s="216"/>
      <c r="P33" s="216"/>
      <c r="Q33" s="217"/>
    </row>
    <row r="34" spans="1:17" ht="14.25" customHeight="1" x14ac:dyDescent="0.2">
      <c r="A34" s="1689" t="s">
        <v>420</v>
      </c>
      <c r="B34" s="1691" t="s">
        <v>422</v>
      </c>
      <c r="C34" s="1678" t="s">
        <v>422</v>
      </c>
      <c r="D34" s="1680" t="s">
        <v>916</v>
      </c>
      <c r="E34" s="1651" t="s">
        <v>498</v>
      </c>
      <c r="F34" s="1655" t="s">
        <v>823</v>
      </c>
      <c r="G34" s="192" t="s">
        <v>470</v>
      </c>
      <c r="H34" s="193">
        <v>132.1</v>
      </c>
      <c r="I34" s="129"/>
      <c r="J34" s="194"/>
      <c r="K34" s="195"/>
      <c r="L34" s="196">
        <v>0</v>
      </c>
      <c r="M34" s="131">
        <v>0</v>
      </c>
      <c r="N34" s="1648"/>
      <c r="O34" s="173"/>
      <c r="P34" s="174"/>
      <c r="Q34" s="218"/>
    </row>
    <row r="35" spans="1:17" ht="27" customHeight="1" thickBot="1" x14ac:dyDescent="0.25">
      <c r="A35" s="1690"/>
      <c r="B35" s="1692"/>
      <c r="C35" s="1679"/>
      <c r="D35" s="1681"/>
      <c r="E35" s="1652"/>
      <c r="F35" s="1652"/>
      <c r="G35" s="207" t="s">
        <v>421</v>
      </c>
      <c r="H35" s="208">
        <f t="shared" ref="H35:M35" si="7">H34</f>
        <v>132.1</v>
      </c>
      <c r="I35" s="208">
        <f t="shared" si="7"/>
        <v>0</v>
      </c>
      <c r="J35" s="208">
        <f t="shared" si="7"/>
        <v>0</v>
      </c>
      <c r="K35" s="208">
        <f t="shared" si="7"/>
        <v>0</v>
      </c>
      <c r="L35" s="208">
        <f t="shared" si="7"/>
        <v>0</v>
      </c>
      <c r="M35" s="208">
        <f t="shared" si="7"/>
        <v>0</v>
      </c>
      <c r="N35" s="1650"/>
      <c r="O35" s="176"/>
      <c r="P35" s="176"/>
      <c r="Q35" s="177"/>
    </row>
    <row r="36" spans="1:17" ht="17.25" customHeight="1" x14ac:dyDescent="0.2">
      <c r="A36" s="2146" t="s">
        <v>420</v>
      </c>
      <c r="B36" s="2112" t="s">
        <v>422</v>
      </c>
      <c r="C36" s="2112" t="s">
        <v>467</v>
      </c>
      <c r="D36" s="1680" t="s">
        <v>917</v>
      </c>
      <c r="E36" s="1918" t="s">
        <v>498</v>
      </c>
      <c r="F36" s="2107" t="s">
        <v>912</v>
      </c>
      <c r="G36" s="192" t="s">
        <v>913</v>
      </c>
      <c r="H36" s="723">
        <v>2035</v>
      </c>
      <c r="I36" s="129"/>
      <c r="J36" s="194"/>
      <c r="K36" s="130">
        <v>2035</v>
      </c>
      <c r="L36" s="195">
        <v>3250</v>
      </c>
      <c r="M36" s="723">
        <v>3155</v>
      </c>
      <c r="N36" s="2093" t="s">
        <v>407</v>
      </c>
      <c r="O36" s="1108"/>
      <c r="P36" s="174"/>
      <c r="Q36" s="1109"/>
    </row>
    <row r="37" spans="1:17" ht="26.25" customHeight="1" x14ac:dyDescent="0.2">
      <c r="A37" s="2147"/>
      <c r="B37" s="2113"/>
      <c r="C37" s="2113"/>
      <c r="D37" s="1703"/>
      <c r="E37" s="2106"/>
      <c r="F37" s="2108"/>
      <c r="G37" s="214" t="s">
        <v>913</v>
      </c>
      <c r="H37" s="711">
        <v>0</v>
      </c>
      <c r="I37" s="354"/>
      <c r="J37" s="375"/>
      <c r="K37" s="1110">
        <v>0</v>
      </c>
      <c r="L37" s="356">
        <v>1875</v>
      </c>
      <c r="M37" s="711"/>
      <c r="N37" s="2094"/>
      <c r="O37" s="1111" t="str">
        <f>+O40</f>
        <v>+</v>
      </c>
      <c r="P37" s="205"/>
      <c r="Q37" s="1112"/>
    </row>
    <row r="38" spans="1:17" ht="20.25" customHeight="1" x14ac:dyDescent="0.2">
      <c r="A38" s="2147"/>
      <c r="B38" s="2113"/>
      <c r="C38" s="2113"/>
      <c r="D38" s="1703"/>
      <c r="E38" s="2105"/>
      <c r="F38" s="2109"/>
      <c r="G38" s="214" t="s">
        <v>918</v>
      </c>
      <c r="H38" s="715"/>
      <c r="I38" s="200"/>
      <c r="J38" s="201"/>
      <c r="K38" s="1113"/>
      <c r="L38" s="379"/>
      <c r="M38" s="715"/>
      <c r="N38" s="2094"/>
      <c r="O38" s="1114"/>
      <c r="P38" s="436"/>
      <c r="Q38" s="1112" t="s">
        <v>513</v>
      </c>
    </row>
    <row r="39" spans="1:17" ht="47.25" customHeight="1" thickBot="1" x14ac:dyDescent="0.25">
      <c r="A39" s="2148"/>
      <c r="B39" s="2114"/>
      <c r="C39" s="2114"/>
      <c r="D39" s="1681"/>
      <c r="E39" s="1919"/>
      <c r="F39" s="1919"/>
      <c r="G39" s="1107" t="s">
        <v>421</v>
      </c>
      <c r="H39" s="1115">
        <f t="shared" ref="H39:M39" si="8">H36+H38+H37</f>
        <v>2035</v>
      </c>
      <c r="I39" s="1115">
        <f t="shared" si="8"/>
        <v>0</v>
      </c>
      <c r="J39" s="1115">
        <f t="shared" si="8"/>
        <v>0</v>
      </c>
      <c r="K39" s="1115">
        <f t="shared" si="8"/>
        <v>2035</v>
      </c>
      <c r="L39" s="1115">
        <f t="shared" si="8"/>
        <v>5125</v>
      </c>
      <c r="M39" s="1115">
        <f t="shared" si="8"/>
        <v>3155</v>
      </c>
      <c r="N39" s="2095"/>
      <c r="O39" s="1116"/>
      <c r="P39" s="1116" t="s">
        <v>513</v>
      </c>
      <c r="Q39" s="1117"/>
    </row>
    <row r="40" spans="1:17" ht="12.75" customHeight="1" x14ac:dyDescent="0.2">
      <c r="A40" s="1689" t="s">
        <v>420</v>
      </c>
      <c r="B40" s="1691" t="s">
        <v>422</v>
      </c>
      <c r="C40" s="1678" t="s">
        <v>468</v>
      </c>
      <c r="D40" s="1680" t="s">
        <v>919</v>
      </c>
      <c r="E40" s="1651" t="s">
        <v>498</v>
      </c>
      <c r="F40" s="1655" t="s">
        <v>823</v>
      </c>
      <c r="G40" s="192" t="s">
        <v>470</v>
      </c>
      <c r="H40" s="193">
        <v>320</v>
      </c>
      <c r="I40" s="129"/>
      <c r="J40" s="194"/>
      <c r="K40" s="195">
        <v>0</v>
      </c>
      <c r="L40" s="196">
        <v>400</v>
      </c>
      <c r="M40" s="723">
        <v>400</v>
      </c>
      <c r="N40" s="1118" t="s">
        <v>920</v>
      </c>
      <c r="O40" s="1103" t="s">
        <v>513</v>
      </c>
      <c r="P40" s="1103" t="s">
        <v>513</v>
      </c>
      <c r="Q40" s="1104" t="s">
        <v>513</v>
      </c>
    </row>
    <row r="41" spans="1:17" ht="12.75" customHeight="1" x14ac:dyDescent="0.2">
      <c r="A41" s="1700"/>
      <c r="B41" s="1701"/>
      <c r="C41" s="1702"/>
      <c r="D41" s="1703"/>
      <c r="E41" s="1659"/>
      <c r="F41" s="1697"/>
      <c r="G41" s="214" t="s">
        <v>913</v>
      </c>
      <c r="H41" s="199">
        <v>500</v>
      </c>
      <c r="I41" s="200"/>
      <c r="J41" s="201"/>
      <c r="K41" s="202">
        <v>500</v>
      </c>
      <c r="L41" s="203">
        <v>500</v>
      </c>
      <c r="M41" s="715">
        <v>1000</v>
      </c>
      <c r="N41" s="1119" t="s">
        <v>921</v>
      </c>
      <c r="O41" s="1120" t="s">
        <v>513</v>
      </c>
      <c r="P41" s="1120" t="s">
        <v>513</v>
      </c>
      <c r="Q41" s="1121" t="s">
        <v>513</v>
      </c>
    </row>
    <row r="42" spans="1:17" ht="77.25" customHeight="1" thickBot="1" x14ac:dyDescent="0.25">
      <c r="A42" s="1690"/>
      <c r="B42" s="1692"/>
      <c r="C42" s="1679"/>
      <c r="D42" s="1681"/>
      <c r="E42" s="1652"/>
      <c r="F42" s="1652"/>
      <c r="G42" s="207" t="s">
        <v>421</v>
      </c>
      <c r="H42" s="208">
        <f t="shared" ref="H42:M42" si="9">H40+H41</f>
        <v>820</v>
      </c>
      <c r="I42" s="208">
        <f t="shared" si="9"/>
        <v>0</v>
      </c>
      <c r="J42" s="208">
        <f t="shared" si="9"/>
        <v>0</v>
      </c>
      <c r="K42" s="208">
        <f t="shared" si="9"/>
        <v>500</v>
      </c>
      <c r="L42" s="208">
        <f t="shared" si="9"/>
        <v>900</v>
      </c>
      <c r="M42" s="208">
        <f t="shared" si="9"/>
        <v>1400</v>
      </c>
      <c r="N42" s="1122" t="s">
        <v>922</v>
      </c>
      <c r="O42" s="1123"/>
      <c r="P42" s="1123"/>
      <c r="Q42" s="1124" t="s">
        <v>513</v>
      </c>
    </row>
    <row r="43" spans="1:17" ht="12.75" customHeight="1" x14ac:dyDescent="0.2">
      <c r="A43" s="1689" t="s">
        <v>420</v>
      </c>
      <c r="B43" s="1691" t="s">
        <v>422</v>
      </c>
      <c r="C43" s="1678" t="s">
        <v>473</v>
      </c>
      <c r="D43" s="1680" t="s">
        <v>923</v>
      </c>
      <c r="E43" s="1651" t="s">
        <v>498</v>
      </c>
      <c r="F43" s="1655" t="s">
        <v>823</v>
      </c>
      <c r="G43" s="192" t="s">
        <v>913</v>
      </c>
      <c r="H43" s="193">
        <v>0</v>
      </c>
      <c r="I43" s="129"/>
      <c r="J43" s="194"/>
      <c r="K43" s="195">
        <v>0</v>
      </c>
      <c r="L43" s="196">
        <v>0</v>
      </c>
      <c r="M43" s="131">
        <v>0</v>
      </c>
      <c r="N43" s="2135" t="s">
        <v>924</v>
      </c>
      <c r="O43" s="709"/>
      <c r="P43" s="709"/>
      <c r="Q43" s="1106"/>
    </row>
    <row r="44" spans="1:17" ht="12.75" customHeight="1" thickBot="1" x14ac:dyDescent="0.25">
      <c r="A44" s="1700"/>
      <c r="B44" s="1701"/>
      <c r="C44" s="1702"/>
      <c r="D44" s="1703"/>
      <c r="E44" s="1659"/>
      <c r="F44" s="1697"/>
      <c r="G44" s="214" t="s">
        <v>499</v>
      </c>
      <c r="H44" s="199"/>
      <c r="I44" s="200"/>
      <c r="J44" s="201"/>
      <c r="K44" s="202"/>
      <c r="L44" s="203">
        <v>0</v>
      </c>
      <c r="M44" s="204"/>
      <c r="N44" s="2036"/>
      <c r="O44" s="709"/>
      <c r="P44" s="709"/>
      <c r="Q44" s="1106"/>
    </row>
    <row r="45" spans="1:17" ht="12.75" customHeight="1" thickBot="1" x14ac:dyDescent="0.25">
      <c r="A45" s="1690"/>
      <c r="B45" s="1692"/>
      <c r="C45" s="1679"/>
      <c r="D45" s="1681"/>
      <c r="E45" s="1652"/>
      <c r="F45" s="1652"/>
      <c r="G45" s="207" t="s">
        <v>421</v>
      </c>
      <c r="H45" s="212">
        <f>H43+H44</f>
        <v>0</v>
      </c>
      <c r="I45" s="209">
        <f>I43+I44</f>
        <v>0</v>
      </c>
      <c r="J45" s="209">
        <f>J43+J44</f>
        <v>0</v>
      </c>
      <c r="K45" s="211">
        <f>K43+K44</f>
        <v>0</v>
      </c>
      <c r="L45" s="213">
        <f>L43+L44</f>
        <v>0</v>
      </c>
      <c r="M45" s="215">
        <f>M43</f>
        <v>0</v>
      </c>
      <c r="N45" s="1836"/>
      <c r="O45" s="216"/>
      <c r="P45" s="216"/>
      <c r="Q45" s="217"/>
    </row>
    <row r="46" spans="1:17" ht="12.75" customHeight="1" x14ac:dyDescent="0.2">
      <c r="A46" s="1689" t="s">
        <v>420</v>
      </c>
      <c r="B46" s="1691" t="s">
        <v>422</v>
      </c>
      <c r="C46" s="1678" t="s">
        <v>474</v>
      </c>
      <c r="D46" s="2078" t="s">
        <v>925</v>
      </c>
      <c r="E46" s="1651" t="s">
        <v>498</v>
      </c>
      <c r="F46" s="2101" t="s">
        <v>823</v>
      </c>
      <c r="G46" s="192" t="s">
        <v>470</v>
      </c>
      <c r="H46" s="193">
        <v>2</v>
      </c>
      <c r="I46" s="129">
        <v>0</v>
      </c>
      <c r="J46" s="194"/>
      <c r="K46" s="195">
        <v>0</v>
      </c>
      <c r="L46" s="219"/>
      <c r="M46" s="131"/>
      <c r="N46" s="1125"/>
      <c r="O46" s="174"/>
      <c r="P46" s="174"/>
      <c r="Q46" s="198"/>
    </row>
    <row r="47" spans="1:17" ht="12.75" customHeight="1" thickBot="1" x14ac:dyDescent="0.25">
      <c r="A47" s="1690"/>
      <c r="B47" s="1692"/>
      <c r="C47" s="1679"/>
      <c r="D47" s="2079"/>
      <c r="E47" s="1652"/>
      <c r="F47" s="1654"/>
      <c r="G47" s="207" t="s">
        <v>421</v>
      </c>
      <c r="H47" s="208">
        <f>H46</f>
        <v>2</v>
      </c>
      <c r="I47" s="209">
        <f>SUM(I46:I46)</f>
        <v>0</v>
      </c>
      <c r="J47" s="210"/>
      <c r="K47" s="211">
        <f>SUM(K46:K46)</f>
        <v>0</v>
      </c>
      <c r="L47" s="212"/>
      <c r="M47" s="215"/>
      <c r="N47" s="1126"/>
      <c r="O47" s="216"/>
      <c r="P47" s="216"/>
      <c r="Q47" s="217"/>
    </row>
    <row r="48" spans="1:17" ht="14.25" customHeight="1" thickBot="1" x14ac:dyDescent="0.25">
      <c r="A48" s="221" t="s">
        <v>420</v>
      </c>
      <c r="B48" s="189" t="s">
        <v>422</v>
      </c>
      <c r="C48" s="1674" t="s">
        <v>423</v>
      </c>
      <c r="D48" s="1675"/>
      <c r="E48" s="1676"/>
      <c r="F48" s="1676"/>
      <c r="G48" s="1677"/>
      <c r="H48" s="220">
        <f>H33+H35+H39+H42+H45+H47</f>
        <v>4509.1000000000004</v>
      </c>
      <c r="I48" s="220">
        <f>I33+I35+I39+I42+I45</f>
        <v>0</v>
      </c>
      <c r="J48" s="220">
        <f>J33+J35+J39+J42+J45</f>
        <v>0</v>
      </c>
      <c r="K48" s="220">
        <f>K33+K35+K39+K42+K45</f>
        <v>4055</v>
      </c>
      <c r="L48" s="220">
        <f>L33+L35+L39+L42+L45</f>
        <v>6025</v>
      </c>
      <c r="M48" s="220">
        <f>M33+M35+M39+M42+M45</f>
        <v>4555</v>
      </c>
      <c r="N48" s="191"/>
      <c r="O48" s="222"/>
      <c r="P48" s="222"/>
      <c r="Q48" s="223"/>
    </row>
    <row r="49" spans="1:17" ht="14.25" customHeight="1" thickBot="1" x14ac:dyDescent="0.25">
      <c r="A49" s="120" t="s">
        <v>420</v>
      </c>
      <c r="B49" s="189" t="s">
        <v>467</v>
      </c>
      <c r="C49" s="2132" t="s">
        <v>926</v>
      </c>
      <c r="D49" s="1694"/>
      <c r="E49" s="1694"/>
      <c r="F49" s="1694"/>
      <c r="G49" s="1694"/>
      <c r="H49" s="1694"/>
      <c r="I49" s="1694"/>
      <c r="J49" s="1694"/>
      <c r="K49" s="1694"/>
      <c r="L49" s="1694"/>
      <c r="M49" s="1694"/>
      <c r="N49" s="1694"/>
      <c r="O49" s="1694"/>
      <c r="P49" s="1694"/>
      <c r="Q49" s="1699"/>
    </row>
    <row r="50" spans="1:17" ht="14.25" customHeight="1" x14ac:dyDescent="0.2">
      <c r="A50" s="1689" t="s">
        <v>420</v>
      </c>
      <c r="B50" s="1691" t="s">
        <v>467</v>
      </c>
      <c r="C50" s="1678" t="s">
        <v>420</v>
      </c>
      <c r="D50" s="1680" t="s">
        <v>927</v>
      </c>
      <c r="E50" s="1651" t="s">
        <v>498</v>
      </c>
      <c r="F50" s="1655" t="s">
        <v>823</v>
      </c>
      <c r="G50" s="192" t="s">
        <v>470</v>
      </c>
      <c r="H50" s="193">
        <v>500</v>
      </c>
      <c r="I50" s="129"/>
      <c r="J50" s="194"/>
      <c r="K50" s="195">
        <v>0</v>
      </c>
      <c r="L50" s="196">
        <v>400</v>
      </c>
      <c r="M50" s="131">
        <v>450</v>
      </c>
      <c r="N50" s="1932" t="s">
        <v>928</v>
      </c>
      <c r="O50" s="173" t="s">
        <v>513</v>
      </c>
      <c r="P50" s="174" t="s">
        <v>513</v>
      </c>
      <c r="Q50" s="218" t="s">
        <v>513</v>
      </c>
    </row>
    <row r="51" spans="1:17" ht="14.25" customHeight="1" x14ac:dyDescent="0.2">
      <c r="A51" s="1700"/>
      <c r="B51" s="1701"/>
      <c r="C51" s="1702"/>
      <c r="D51" s="1703"/>
      <c r="E51" s="1658"/>
      <c r="F51" s="1946"/>
      <c r="G51" s="214" t="s">
        <v>470</v>
      </c>
      <c r="H51" s="199"/>
      <c r="I51" s="378"/>
      <c r="J51" s="201"/>
      <c r="K51" s="379"/>
      <c r="L51" s="203">
        <v>100</v>
      </c>
      <c r="M51" s="204">
        <v>150</v>
      </c>
      <c r="N51" s="1933"/>
      <c r="O51" s="436" t="s">
        <v>513</v>
      </c>
      <c r="P51" s="205" t="s">
        <v>513</v>
      </c>
      <c r="Q51" s="177" t="s">
        <v>513</v>
      </c>
    </row>
    <row r="52" spans="1:17" ht="14.25" customHeight="1" thickBot="1" x14ac:dyDescent="0.25">
      <c r="A52" s="1690"/>
      <c r="B52" s="1692"/>
      <c r="C52" s="1679"/>
      <c r="D52" s="1681"/>
      <c r="E52" s="1652"/>
      <c r="F52" s="1652"/>
      <c r="G52" s="207" t="s">
        <v>421</v>
      </c>
      <c r="H52" s="208">
        <f t="shared" ref="H52:M52" si="10">H50+H51</f>
        <v>500</v>
      </c>
      <c r="I52" s="208">
        <f t="shared" si="10"/>
        <v>0</v>
      </c>
      <c r="J52" s="208">
        <f t="shared" si="10"/>
        <v>0</v>
      </c>
      <c r="K52" s="208">
        <f t="shared" si="10"/>
        <v>0</v>
      </c>
      <c r="L52" s="208">
        <f t="shared" si="10"/>
        <v>500</v>
      </c>
      <c r="M52" s="208">
        <f t="shared" si="10"/>
        <v>600</v>
      </c>
      <c r="N52" s="1934"/>
      <c r="O52" s="178"/>
      <c r="P52" s="178"/>
      <c r="Q52" s="179"/>
    </row>
    <row r="53" spans="1:17" ht="12.75" customHeight="1" x14ac:dyDescent="0.2">
      <c r="A53" s="1689" t="s">
        <v>420</v>
      </c>
      <c r="B53" s="1691" t="s">
        <v>467</v>
      </c>
      <c r="C53" s="1678" t="s">
        <v>422</v>
      </c>
      <c r="D53" s="1680" t="s">
        <v>929</v>
      </c>
      <c r="E53" s="1651" t="s">
        <v>498</v>
      </c>
      <c r="F53" s="1653" t="s">
        <v>823</v>
      </c>
      <c r="G53" s="192" t="s">
        <v>470</v>
      </c>
      <c r="H53" s="193">
        <v>90</v>
      </c>
      <c r="I53" s="129"/>
      <c r="J53" s="194"/>
      <c r="K53" s="195">
        <v>0</v>
      </c>
      <c r="L53" s="219">
        <v>100</v>
      </c>
      <c r="M53" s="131">
        <v>100</v>
      </c>
      <c r="N53" s="2133"/>
      <c r="O53" s="799"/>
      <c r="P53" s="799"/>
      <c r="Q53" s="800"/>
    </row>
    <row r="54" spans="1:17" ht="12" customHeight="1" thickBot="1" x14ac:dyDescent="0.25">
      <c r="A54" s="1690"/>
      <c r="B54" s="1692"/>
      <c r="C54" s="1679"/>
      <c r="D54" s="1681"/>
      <c r="E54" s="1652"/>
      <c r="F54" s="1654"/>
      <c r="G54" s="207" t="s">
        <v>421</v>
      </c>
      <c r="H54" s="208">
        <f t="shared" ref="H54:M54" si="11">H53</f>
        <v>90</v>
      </c>
      <c r="I54" s="208">
        <f t="shared" si="11"/>
        <v>0</v>
      </c>
      <c r="J54" s="208">
        <f t="shared" si="11"/>
        <v>0</v>
      </c>
      <c r="K54" s="208">
        <f t="shared" si="11"/>
        <v>0</v>
      </c>
      <c r="L54" s="208">
        <f t="shared" si="11"/>
        <v>100</v>
      </c>
      <c r="M54" s="208">
        <f t="shared" si="11"/>
        <v>100</v>
      </c>
      <c r="N54" s="2134"/>
      <c r="O54" s="592"/>
      <c r="P54" s="592"/>
      <c r="Q54" s="593"/>
    </row>
    <row r="55" spans="1:17" ht="14.25" customHeight="1" x14ac:dyDescent="0.2">
      <c r="A55" s="1689" t="s">
        <v>420</v>
      </c>
      <c r="B55" s="1691" t="s">
        <v>467</v>
      </c>
      <c r="C55" s="1678" t="s">
        <v>467</v>
      </c>
      <c r="D55" s="1680" t="s">
        <v>930</v>
      </c>
      <c r="E55" s="1651" t="s">
        <v>498</v>
      </c>
      <c r="F55" s="1653" t="s">
        <v>823</v>
      </c>
      <c r="G55" s="192" t="s">
        <v>470</v>
      </c>
      <c r="H55" s="193">
        <v>20</v>
      </c>
      <c r="I55" s="129"/>
      <c r="J55" s="194"/>
      <c r="K55" s="195">
        <v>0</v>
      </c>
      <c r="L55" s="219">
        <v>20</v>
      </c>
      <c r="M55" s="131">
        <v>20</v>
      </c>
      <c r="N55" s="1648"/>
      <c r="O55" s="799"/>
      <c r="P55" s="799"/>
      <c r="Q55" s="800"/>
    </row>
    <row r="56" spans="1:17" ht="14.25" customHeight="1" thickBot="1" x14ac:dyDescent="0.25">
      <c r="A56" s="1690"/>
      <c r="B56" s="1692"/>
      <c r="C56" s="1679"/>
      <c r="D56" s="1681"/>
      <c r="E56" s="1652"/>
      <c r="F56" s="1654"/>
      <c r="G56" s="207" t="s">
        <v>421</v>
      </c>
      <c r="H56" s="208">
        <f t="shared" ref="H56:M56" si="12">H55</f>
        <v>20</v>
      </c>
      <c r="I56" s="208">
        <f t="shared" si="12"/>
        <v>0</v>
      </c>
      <c r="J56" s="208">
        <f t="shared" si="12"/>
        <v>0</v>
      </c>
      <c r="K56" s="208">
        <f t="shared" si="12"/>
        <v>0</v>
      </c>
      <c r="L56" s="208">
        <f t="shared" si="12"/>
        <v>20</v>
      </c>
      <c r="M56" s="208">
        <f t="shared" si="12"/>
        <v>20</v>
      </c>
      <c r="N56" s="1698"/>
      <c r="O56" s="592"/>
      <c r="P56" s="592"/>
      <c r="Q56" s="593"/>
    </row>
    <row r="57" spans="1:17" ht="15" customHeight="1" x14ac:dyDescent="0.2">
      <c r="A57" s="1689" t="s">
        <v>420</v>
      </c>
      <c r="B57" s="1691" t="s">
        <v>467</v>
      </c>
      <c r="C57" s="1678" t="s">
        <v>468</v>
      </c>
      <c r="D57" s="260" t="s">
        <v>931</v>
      </c>
      <c r="E57" s="1651" t="s">
        <v>498</v>
      </c>
      <c r="F57" s="2101" t="s">
        <v>932</v>
      </c>
      <c r="G57" s="192" t="s">
        <v>470</v>
      </c>
      <c r="H57" s="193">
        <v>0</v>
      </c>
      <c r="I57" s="129">
        <v>0</v>
      </c>
      <c r="J57" s="194"/>
      <c r="K57" s="195">
        <v>0</v>
      </c>
      <c r="L57" s="219">
        <v>700</v>
      </c>
      <c r="M57" s="131">
        <v>0</v>
      </c>
      <c r="N57" s="646" t="s">
        <v>933</v>
      </c>
      <c r="O57" s="299"/>
      <c r="P57" s="299" t="s">
        <v>513</v>
      </c>
      <c r="Q57" s="300"/>
    </row>
    <row r="58" spans="1:17" ht="15" customHeight="1" x14ac:dyDescent="0.2">
      <c r="A58" s="1700"/>
      <c r="B58" s="1701"/>
      <c r="C58" s="1702"/>
      <c r="D58" s="260"/>
      <c r="E58" s="1658"/>
      <c r="F58" s="2111"/>
      <c r="G58" s="214"/>
      <c r="H58" s="199"/>
      <c r="I58" s="378"/>
      <c r="J58" s="201"/>
      <c r="K58" s="379"/>
      <c r="L58" s="380"/>
      <c r="M58" s="204"/>
      <c r="N58" s="1127" t="s">
        <v>934</v>
      </c>
      <c r="O58" s="1128"/>
      <c r="P58" s="1128" t="s">
        <v>513</v>
      </c>
      <c r="Q58" s="1129"/>
    </row>
    <row r="59" spans="1:17" ht="13.5" customHeight="1" x14ac:dyDescent="0.2">
      <c r="A59" s="1700"/>
      <c r="B59" s="1701"/>
      <c r="C59" s="1702"/>
      <c r="D59" s="260"/>
      <c r="E59" s="1658"/>
      <c r="F59" s="2111"/>
      <c r="G59" s="214" t="s">
        <v>470</v>
      </c>
      <c r="H59" s="199">
        <v>0</v>
      </c>
      <c r="I59" s="378"/>
      <c r="J59" s="201"/>
      <c r="K59" s="379"/>
      <c r="L59" s="380"/>
      <c r="M59" s="204"/>
      <c r="N59" s="1127" t="s">
        <v>935</v>
      </c>
      <c r="O59" s="1128"/>
      <c r="P59" s="1128"/>
      <c r="Q59" s="1129" t="s">
        <v>550</v>
      </c>
    </row>
    <row r="60" spans="1:17" ht="15.75" customHeight="1" thickBot="1" x14ac:dyDescent="0.25">
      <c r="A60" s="1690"/>
      <c r="B60" s="1692"/>
      <c r="C60" s="1679"/>
      <c r="D60" s="260"/>
      <c r="E60" s="1652"/>
      <c r="F60" s="1654"/>
      <c r="G60" s="207" t="s">
        <v>421</v>
      </c>
      <c r="H60" s="208">
        <f t="shared" ref="H60:M60" si="13">H57+H59</f>
        <v>0</v>
      </c>
      <c r="I60" s="208">
        <f t="shared" si="13"/>
        <v>0</v>
      </c>
      <c r="J60" s="208">
        <f t="shared" si="13"/>
        <v>0</v>
      </c>
      <c r="K60" s="208">
        <f t="shared" si="13"/>
        <v>0</v>
      </c>
      <c r="L60" s="208">
        <f t="shared" si="13"/>
        <v>700</v>
      </c>
      <c r="M60" s="215">
        <f t="shared" si="13"/>
        <v>0</v>
      </c>
      <c r="N60" s="451" t="s">
        <v>936</v>
      </c>
      <c r="O60" s="216"/>
      <c r="P60" s="216"/>
      <c r="Q60" s="217" t="s">
        <v>513</v>
      </c>
    </row>
    <row r="61" spans="1:17" ht="18.75" customHeight="1" thickBot="1" x14ac:dyDescent="0.25">
      <c r="A61" s="1689" t="s">
        <v>420</v>
      </c>
      <c r="B61" s="1691" t="s">
        <v>467</v>
      </c>
      <c r="C61" s="1678" t="s">
        <v>472</v>
      </c>
      <c r="D61" s="1686" t="s">
        <v>937</v>
      </c>
      <c r="E61" s="1651" t="s">
        <v>498</v>
      </c>
      <c r="F61" s="1724" t="s">
        <v>823</v>
      </c>
      <c r="G61" s="14" t="s">
        <v>470</v>
      </c>
      <c r="H61" s="559">
        <v>228.1</v>
      </c>
      <c r="I61" s="1130">
        <v>0</v>
      </c>
      <c r="J61" s="1057"/>
      <c r="K61" s="603">
        <v>228.1</v>
      </c>
      <c r="L61" s="604">
        <v>0</v>
      </c>
      <c r="M61" s="1057">
        <v>500</v>
      </c>
      <c r="N61" s="1933" t="s">
        <v>938</v>
      </c>
      <c r="O61" s="423" t="s">
        <v>513</v>
      </c>
      <c r="P61" s="423"/>
      <c r="Q61" s="424"/>
    </row>
    <row r="62" spans="1:17" ht="13.5" customHeight="1" thickBot="1" x14ac:dyDescent="0.25">
      <c r="A62" s="1690"/>
      <c r="B62" s="1692"/>
      <c r="C62" s="1679"/>
      <c r="D62" s="1687"/>
      <c r="E62" s="1659"/>
      <c r="F62" s="1725"/>
      <c r="G62" s="429" t="s">
        <v>421</v>
      </c>
      <c r="H62" s="1073">
        <f t="shared" ref="H62:M62" si="14">H61</f>
        <v>228.1</v>
      </c>
      <c r="I62" s="1131">
        <f t="shared" si="14"/>
        <v>0</v>
      </c>
      <c r="J62" s="1073">
        <f t="shared" si="14"/>
        <v>0</v>
      </c>
      <c r="K62" s="1073">
        <f t="shared" si="14"/>
        <v>228.1</v>
      </c>
      <c r="L62" s="1073">
        <f t="shared" si="14"/>
        <v>0</v>
      </c>
      <c r="M62" s="1073">
        <f t="shared" si="14"/>
        <v>500</v>
      </c>
      <c r="N62" s="1933"/>
      <c r="O62" s="423"/>
      <c r="P62" s="423"/>
      <c r="Q62" s="424" t="s">
        <v>513</v>
      </c>
    </row>
    <row r="63" spans="1:17" ht="18.75" customHeight="1" x14ac:dyDescent="0.2">
      <c r="A63" s="1689" t="s">
        <v>420</v>
      </c>
      <c r="B63" s="1691" t="s">
        <v>467</v>
      </c>
      <c r="C63" s="1678" t="s">
        <v>473</v>
      </c>
      <c r="D63" s="2078" t="s">
        <v>939</v>
      </c>
      <c r="E63" s="1651" t="s">
        <v>498</v>
      </c>
      <c r="F63" s="2101" t="s">
        <v>823</v>
      </c>
      <c r="G63" s="192" t="s">
        <v>470</v>
      </c>
      <c r="H63" s="193">
        <v>80</v>
      </c>
      <c r="I63" s="129">
        <v>0</v>
      </c>
      <c r="J63" s="194"/>
      <c r="K63" s="195">
        <v>0</v>
      </c>
      <c r="L63" s="219">
        <v>100</v>
      </c>
      <c r="M63" s="131">
        <v>100</v>
      </c>
      <c r="N63" s="1648" t="s">
        <v>940</v>
      </c>
      <c r="O63" s="174" t="s">
        <v>513</v>
      </c>
      <c r="P63" s="174" t="s">
        <v>513</v>
      </c>
      <c r="Q63" s="198" t="s">
        <v>513</v>
      </c>
    </row>
    <row r="64" spans="1:17" ht="12.75" customHeight="1" thickBot="1" x14ac:dyDescent="0.25">
      <c r="A64" s="1690"/>
      <c r="B64" s="1692"/>
      <c r="C64" s="1679"/>
      <c r="D64" s="2079"/>
      <c r="E64" s="1652"/>
      <c r="F64" s="1654"/>
      <c r="G64" s="207" t="s">
        <v>421</v>
      </c>
      <c r="H64" s="208">
        <f t="shared" ref="H64:M64" si="15">H63</f>
        <v>80</v>
      </c>
      <c r="I64" s="208">
        <f t="shared" si="15"/>
        <v>0</v>
      </c>
      <c r="J64" s="208">
        <f t="shared" si="15"/>
        <v>0</v>
      </c>
      <c r="K64" s="208">
        <f t="shared" si="15"/>
        <v>0</v>
      </c>
      <c r="L64" s="208">
        <f t="shared" si="15"/>
        <v>100</v>
      </c>
      <c r="M64" s="208">
        <f t="shared" si="15"/>
        <v>100</v>
      </c>
      <c r="N64" s="1698"/>
      <c r="O64" s="216"/>
      <c r="P64" s="216"/>
      <c r="Q64" s="217"/>
    </row>
    <row r="65" spans="1:17" ht="17.25" customHeight="1" x14ac:dyDescent="0.2">
      <c r="A65" s="1689" t="s">
        <v>420</v>
      </c>
      <c r="B65" s="1691" t="s">
        <v>467</v>
      </c>
      <c r="C65" s="1678" t="s">
        <v>474</v>
      </c>
      <c r="D65" s="2078" t="s">
        <v>941</v>
      </c>
      <c r="E65" s="1651" t="s">
        <v>498</v>
      </c>
      <c r="F65" s="2101" t="s">
        <v>823</v>
      </c>
      <c r="G65" s="192" t="s">
        <v>470</v>
      </c>
      <c r="H65" s="193">
        <v>0</v>
      </c>
      <c r="I65" s="129">
        <v>0</v>
      </c>
      <c r="J65" s="194"/>
      <c r="K65" s="195">
        <v>0</v>
      </c>
      <c r="L65" s="219">
        <v>100</v>
      </c>
      <c r="M65" s="131">
        <v>0</v>
      </c>
      <c r="N65" s="1125" t="s">
        <v>942</v>
      </c>
      <c r="O65" s="174"/>
      <c r="P65" s="174" t="s">
        <v>513</v>
      </c>
      <c r="Q65" s="198"/>
    </row>
    <row r="66" spans="1:17" ht="13.5" customHeight="1" thickBot="1" x14ac:dyDescent="0.25">
      <c r="A66" s="1690"/>
      <c r="B66" s="1692"/>
      <c r="C66" s="1679"/>
      <c r="D66" s="2079"/>
      <c r="E66" s="1652"/>
      <c r="F66" s="1654"/>
      <c r="G66" s="207" t="s">
        <v>421</v>
      </c>
      <c r="H66" s="208">
        <f t="shared" ref="H66:M66" si="16">H65</f>
        <v>0</v>
      </c>
      <c r="I66" s="208">
        <f t="shared" si="16"/>
        <v>0</v>
      </c>
      <c r="J66" s="208">
        <f t="shared" si="16"/>
        <v>0</v>
      </c>
      <c r="K66" s="208">
        <f t="shared" si="16"/>
        <v>0</v>
      </c>
      <c r="L66" s="208">
        <f t="shared" si="16"/>
        <v>100</v>
      </c>
      <c r="M66" s="208">
        <f t="shared" si="16"/>
        <v>0</v>
      </c>
      <c r="N66" s="1126"/>
      <c r="O66" s="216"/>
      <c r="P66" s="216"/>
      <c r="Q66" s="217"/>
    </row>
    <row r="67" spans="1:17" ht="13.5" customHeight="1" x14ac:dyDescent="0.2">
      <c r="A67" s="1689" t="s">
        <v>420</v>
      </c>
      <c r="B67" s="1691" t="s">
        <v>467</v>
      </c>
      <c r="C67" s="1678" t="s">
        <v>475</v>
      </c>
      <c r="D67" s="2078" t="s">
        <v>943</v>
      </c>
      <c r="E67" s="1651" t="s">
        <v>498</v>
      </c>
      <c r="F67" s="2101" t="s">
        <v>823</v>
      </c>
      <c r="G67" s="192" t="s">
        <v>470</v>
      </c>
      <c r="H67" s="193">
        <v>3</v>
      </c>
      <c r="I67" s="129">
        <v>0</v>
      </c>
      <c r="J67" s="194"/>
      <c r="K67" s="195">
        <v>0</v>
      </c>
      <c r="L67" s="219">
        <v>20</v>
      </c>
      <c r="M67" s="131">
        <v>20</v>
      </c>
      <c r="N67" s="688"/>
      <c r="O67" s="799"/>
      <c r="P67" s="799"/>
      <c r="Q67" s="800"/>
    </row>
    <row r="68" spans="1:17" ht="13.5" customHeight="1" thickBot="1" x14ac:dyDescent="0.25">
      <c r="A68" s="1690"/>
      <c r="B68" s="1692"/>
      <c r="C68" s="1679"/>
      <c r="D68" s="2079"/>
      <c r="E68" s="1652"/>
      <c r="F68" s="1654"/>
      <c r="G68" s="207" t="s">
        <v>421</v>
      </c>
      <c r="H68" s="208">
        <f t="shared" ref="H68:M68" si="17">H67</f>
        <v>3</v>
      </c>
      <c r="I68" s="208">
        <f t="shared" si="17"/>
        <v>0</v>
      </c>
      <c r="J68" s="208">
        <f t="shared" si="17"/>
        <v>0</v>
      </c>
      <c r="K68" s="208">
        <f t="shared" si="17"/>
        <v>0</v>
      </c>
      <c r="L68" s="208">
        <f t="shared" si="17"/>
        <v>20</v>
      </c>
      <c r="M68" s="208">
        <f t="shared" si="17"/>
        <v>20</v>
      </c>
      <c r="N68" s="451"/>
      <c r="O68" s="592"/>
      <c r="P68" s="592"/>
      <c r="Q68" s="593"/>
    </row>
    <row r="69" spans="1:17" ht="13.5" customHeight="1" x14ac:dyDescent="0.2">
      <c r="A69" s="1689" t="s">
        <v>420</v>
      </c>
      <c r="B69" s="1691" t="s">
        <v>467</v>
      </c>
      <c r="C69" s="1678" t="s">
        <v>476</v>
      </c>
      <c r="D69" s="2115" t="s">
        <v>944</v>
      </c>
      <c r="E69" s="1651" t="s">
        <v>498</v>
      </c>
      <c r="F69" s="2110" t="s">
        <v>692</v>
      </c>
      <c r="G69" s="14" t="s">
        <v>499</v>
      </c>
      <c r="H69" s="559">
        <v>1477.8</v>
      </c>
      <c r="I69" s="129">
        <v>0</v>
      </c>
      <c r="J69" s="194"/>
      <c r="K69" s="195"/>
      <c r="L69" s="219">
        <v>0</v>
      </c>
      <c r="M69" s="131">
        <v>0</v>
      </c>
      <c r="N69" s="1967"/>
      <c r="O69" s="613" t="s">
        <v>550</v>
      </c>
      <c r="P69" s="174"/>
      <c r="Q69" s="198"/>
    </row>
    <row r="70" spans="1:17" ht="13.5" customHeight="1" x14ac:dyDescent="0.2">
      <c r="A70" s="1700"/>
      <c r="B70" s="1701"/>
      <c r="C70" s="1702"/>
      <c r="D70" s="2116"/>
      <c r="E70" s="1658"/>
      <c r="F70" s="2111"/>
      <c r="G70" s="536" t="s">
        <v>650</v>
      </c>
      <c r="H70" s="1132">
        <v>93.9</v>
      </c>
      <c r="I70" s="1133"/>
      <c r="J70" s="798"/>
      <c r="K70" s="1134">
        <v>0</v>
      </c>
      <c r="L70" s="1135"/>
      <c r="M70" s="720"/>
      <c r="N70" s="2098"/>
      <c r="O70" s="1136"/>
      <c r="P70" s="205"/>
      <c r="Q70" s="206"/>
    </row>
    <row r="71" spans="1:17" ht="21.75" customHeight="1" x14ac:dyDescent="0.2">
      <c r="A71" s="1700"/>
      <c r="B71" s="1701"/>
      <c r="C71" s="1702"/>
      <c r="D71" s="2117"/>
      <c r="E71" s="1658"/>
      <c r="F71" s="2111"/>
      <c r="G71" s="536" t="s">
        <v>652</v>
      </c>
      <c r="H71" s="1132">
        <v>148</v>
      </c>
      <c r="I71" s="1133"/>
      <c r="J71" s="798"/>
      <c r="K71" s="1134">
        <v>0</v>
      </c>
      <c r="L71" s="1135"/>
      <c r="M71" s="720"/>
      <c r="N71" s="2099"/>
      <c r="O71" s="1137"/>
      <c r="P71" s="205"/>
      <c r="Q71" s="206"/>
    </row>
    <row r="72" spans="1:17" ht="16.5" customHeight="1" thickBot="1" x14ac:dyDescent="0.25">
      <c r="A72" s="1690"/>
      <c r="B72" s="1692"/>
      <c r="C72" s="1679"/>
      <c r="D72" s="2079"/>
      <c r="E72" s="1652"/>
      <c r="F72" s="1654"/>
      <c r="G72" s="9" t="s">
        <v>421</v>
      </c>
      <c r="H72" s="607">
        <f t="shared" ref="H72:M72" si="18">SUM(H69:H71)</f>
        <v>1719.7</v>
      </c>
      <c r="I72" s="607">
        <f t="shared" si="18"/>
        <v>0</v>
      </c>
      <c r="J72" s="607">
        <f t="shared" si="18"/>
        <v>0</v>
      </c>
      <c r="K72" s="607">
        <f t="shared" si="18"/>
        <v>0</v>
      </c>
      <c r="L72" s="607">
        <f t="shared" si="18"/>
        <v>0</v>
      </c>
      <c r="M72" s="607">
        <f t="shared" si="18"/>
        <v>0</v>
      </c>
      <c r="N72" s="895" t="s">
        <v>945</v>
      </c>
      <c r="O72" s="1138">
        <v>2.9</v>
      </c>
      <c r="P72" s="216"/>
      <c r="Q72" s="217"/>
    </row>
    <row r="73" spans="1:17" ht="13.5" customHeight="1" x14ac:dyDescent="0.2">
      <c r="A73" s="692" t="s">
        <v>420</v>
      </c>
      <c r="B73" s="1139" t="s">
        <v>467</v>
      </c>
      <c r="C73" s="266" t="s">
        <v>478</v>
      </c>
      <c r="D73" s="1686" t="s">
        <v>946</v>
      </c>
      <c r="E73" s="277" t="s">
        <v>498</v>
      </c>
      <c r="F73" s="264" t="s">
        <v>912</v>
      </c>
      <c r="G73" s="1140" t="s">
        <v>470</v>
      </c>
      <c r="H73" s="559">
        <v>0</v>
      </c>
      <c r="I73" s="1141"/>
      <c r="J73" s="1142"/>
      <c r="K73" s="603">
        <v>0</v>
      </c>
      <c r="L73" s="1143">
        <v>0</v>
      </c>
      <c r="M73" s="1144">
        <v>1405</v>
      </c>
      <c r="N73" s="1145" t="s">
        <v>947</v>
      </c>
      <c r="O73" s="1146"/>
      <c r="P73" s="314"/>
      <c r="Q73" s="315" t="s">
        <v>513</v>
      </c>
    </row>
    <row r="74" spans="1:17" ht="13.5" customHeight="1" thickBot="1" x14ac:dyDescent="0.25">
      <c r="A74" s="695"/>
      <c r="B74" s="162"/>
      <c r="C74" s="267"/>
      <c r="D74" s="2129"/>
      <c r="E74" s="265"/>
      <c r="F74" s="265"/>
      <c r="G74" s="1147"/>
      <c r="H74" s="1148">
        <f t="shared" ref="H74:M74" si="19">SUM(H73:H73)</f>
        <v>0</v>
      </c>
      <c r="I74" s="1148">
        <f t="shared" si="19"/>
        <v>0</v>
      </c>
      <c r="J74" s="1148">
        <f t="shared" si="19"/>
        <v>0</v>
      </c>
      <c r="K74" s="1148">
        <f t="shared" si="19"/>
        <v>0</v>
      </c>
      <c r="L74" s="1148">
        <f t="shared" si="19"/>
        <v>0</v>
      </c>
      <c r="M74" s="1148">
        <f t="shared" si="19"/>
        <v>1405</v>
      </c>
      <c r="N74" s="1149"/>
      <c r="O74" s="611"/>
      <c r="P74" s="420"/>
      <c r="Q74" s="421"/>
    </row>
    <row r="75" spans="1:17" ht="13.5" customHeight="1" x14ac:dyDescent="0.2">
      <c r="A75" s="1950" t="s">
        <v>420</v>
      </c>
      <c r="B75" s="2083" t="s">
        <v>467</v>
      </c>
      <c r="C75" s="1726" t="s">
        <v>479</v>
      </c>
      <c r="D75" s="1891" t="s">
        <v>948</v>
      </c>
      <c r="E75" s="1651" t="s">
        <v>498</v>
      </c>
      <c r="F75" s="1724" t="s">
        <v>949</v>
      </c>
      <c r="G75" s="192" t="s">
        <v>654</v>
      </c>
      <c r="H75" s="723">
        <v>0</v>
      </c>
      <c r="I75" s="129"/>
      <c r="J75" s="1150"/>
      <c r="K75" s="130"/>
      <c r="L75" s="131"/>
      <c r="M75" s="131"/>
      <c r="N75" s="1151" t="s">
        <v>950</v>
      </c>
      <c r="O75" s="299"/>
      <c r="P75" s="299"/>
      <c r="Q75" s="300"/>
    </row>
    <row r="76" spans="1:17" ht="13.5" customHeight="1" x14ac:dyDescent="0.2">
      <c r="A76" s="1951"/>
      <c r="B76" s="1701"/>
      <c r="C76" s="1702"/>
      <c r="D76" s="2080"/>
      <c r="E76" s="1893"/>
      <c r="F76" s="1946"/>
      <c r="G76" s="214" t="s">
        <v>499</v>
      </c>
      <c r="H76" s="715"/>
      <c r="I76" s="200"/>
      <c r="J76" s="981"/>
      <c r="K76" s="1113"/>
      <c r="L76" s="204"/>
      <c r="M76" s="204"/>
      <c r="N76" s="1152" t="s">
        <v>951</v>
      </c>
      <c r="O76" s="1128"/>
      <c r="P76" s="1128"/>
      <c r="Q76" s="1129"/>
    </row>
    <row r="77" spans="1:17" ht="13.5" customHeight="1" thickBot="1" x14ac:dyDescent="0.25">
      <c r="A77" s="2082"/>
      <c r="B77" s="2084"/>
      <c r="C77" s="1727"/>
      <c r="D77" s="1892"/>
      <c r="E77" s="1886"/>
      <c r="F77" s="1725"/>
      <c r="G77" s="207" t="s">
        <v>421</v>
      </c>
      <c r="H77" s="652">
        <f t="shared" ref="H77:M77" si="20">SUM(H75:H76)</f>
        <v>0</v>
      </c>
      <c r="I77" s="652">
        <f t="shared" si="20"/>
        <v>0</v>
      </c>
      <c r="J77" s="652">
        <f t="shared" si="20"/>
        <v>0</v>
      </c>
      <c r="K77" s="652">
        <f t="shared" si="20"/>
        <v>0</v>
      </c>
      <c r="L77" s="215">
        <f t="shared" si="20"/>
        <v>0</v>
      </c>
      <c r="M77" s="215">
        <f t="shared" si="20"/>
        <v>0</v>
      </c>
      <c r="N77" s="1152"/>
      <c r="O77" s="1128"/>
      <c r="P77" s="1128"/>
      <c r="Q77" s="1129"/>
    </row>
    <row r="78" spans="1:17" ht="14.25" customHeight="1" x14ac:dyDescent="0.2">
      <c r="A78" s="2085"/>
      <c r="B78" s="1959"/>
      <c r="C78" s="1961"/>
      <c r="D78" s="1680" t="s">
        <v>952</v>
      </c>
      <c r="E78" s="1651" t="s">
        <v>498</v>
      </c>
      <c r="F78" s="2101"/>
      <c r="G78" s="192" t="s">
        <v>470</v>
      </c>
      <c r="H78" s="193">
        <v>740</v>
      </c>
      <c r="I78" s="129"/>
      <c r="J78" s="194"/>
      <c r="K78" s="130">
        <v>0</v>
      </c>
      <c r="L78" s="131">
        <v>0</v>
      </c>
      <c r="M78" s="131">
        <v>0</v>
      </c>
      <c r="N78" s="2133"/>
      <c r="O78" s="799"/>
      <c r="P78" s="799"/>
      <c r="Q78" s="800"/>
    </row>
    <row r="79" spans="1:17" ht="14.25" customHeight="1" thickBot="1" x14ac:dyDescent="0.25">
      <c r="A79" s="2087"/>
      <c r="B79" s="1960"/>
      <c r="C79" s="1962"/>
      <c r="D79" s="1681"/>
      <c r="E79" s="1652"/>
      <c r="F79" s="1654"/>
      <c r="G79" s="207" t="s">
        <v>421</v>
      </c>
      <c r="H79" s="208">
        <f t="shared" ref="H79:M79" si="21">H78</f>
        <v>740</v>
      </c>
      <c r="I79" s="208">
        <f t="shared" si="21"/>
        <v>0</v>
      </c>
      <c r="J79" s="208">
        <f t="shared" si="21"/>
        <v>0</v>
      </c>
      <c r="K79" s="721">
        <f t="shared" si="21"/>
        <v>0</v>
      </c>
      <c r="L79" s="215">
        <f t="shared" si="21"/>
        <v>0</v>
      </c>
      <c r="M79" s="215">
        <f t="shared" si="21"/>
        <v>0</v>
      </c>
      <c r="N79" s="2134"/>
      <c r="O79" s="592"/>
      <c r="P79" s="592"/>
      <c r="Q79" s="593"/>
    </row>
    <row r="80" spans="1:17" ht="14.25" customHeight="1" thickBot="1" x14ac:dyDescent="0.25">
      <c r="A80" s="576" t="s">
        <v>420</v>
      </c>
      <c r="B80" s="1153" t="s">
        <v>467</v>
      </c>
      <c r="C80" s="2118" t="s">
        <v>423</v>
      </c>
      <c r="D80" s="1675"/>
      <c r="E80" s="1676"/>
      <c r="F80" s="1676"/>
      <c r="G80" s="1677"/>
      <c r="H80" s="220">
        <f t="shared" ref="H80:M80" si="22">H79+H54+H52+H56+H66+H60+H64+H72+H62+H68+H74</f>
        <v>3380.7999999999997</v>
      </c>
      <c r="I80" s="220">
        <f t="shared" si="22"/>
        <v>0</v>
      </c>
      <c r="J80" s="220">
        <f t="shared" si="22"/>
        <v>0</v>
      </c>
      <c r="K80" s="1154">
        <f t="shared" si="22"/>
        <v>228.1</v>
      </c>
      <c r="L80" s="479">
        <f t="shared" si="22"/>
        <v>1540</v>
      </c>
      <c r="M80" s="1155">
        <f t="shared" si="22"/>
        <v>2745</v>
      </c>
      <c r="N80" s="191"/>
      <c r="O80" s="222"/>
      <c r="P80" s="222"/>
      <c r="Q80" s="223"/>
    </row>
    <row r="81" spans="1:18" ht="15" customHeight="1" thickBot="1" x14ac:dyDescent="0.25">
      <c r="A81" s="120" t="s">
        <v>420</v>
      </c>
      <c r="B81" s="121" t="s">
        <v>468</v>
      </c>
      <c r="C81" s="1694" t="s">
        <v>953</v>
      </c>
      <c r="D81" s="1694"/>
      <c r="E81" s="1694"/>
      <c r="F81" s="1694"/>
      <c r="G81" s="1694"/>
      <c r="H81" s="1694"/>
      <c r="I81" s="1694"/>
      <c r="J81" s="1694"/>
      <c r="K81" s="1694"/>
      <c r="L81" s="1694"/>
      <c r="M81" s="1694"/>
      <c r="N81" s="1694"/>
      <c r="O81" s="1694"/>
      <c r="P81" s="1694"/>
      <c r="Q81" s="1699"/>
    </row>
    <row r="82" spans="1:18" ht="14.25" customHeight="1" x14ac:dyDescent="0.2">
      <c r="A82" s="1689" t="s">
        <v>420</v>
      </c>
      <c r="B82" s="1691" t="s">
        <v>468</v>
      </c>
      <c r="C82" s="1678" t="s">
        <v>420</v>
      </c>
      <c r="D82" s="1680" t="s">
        <v>954</v>
      </c>
      <c r="E82" s="1651" t="s">
        <v>498</v>
      </c>
      <c r="F82" s="1769" t="s">
        <v>471</v>
      </c>
      <c r="G82" s="14" t="s">
        <v>470</v>
      </c>
      <c r="H82" s="559">
        <v>0</v>
      </c>
      <c r="I82" s="603">
        <v>0</v>
      </c>
      <c r="J82" s="603"/>
      <c r="K82" s="17">
        <v>0</v>
      </c>
      <c r="L82" s="1156">
        <v>20</v>
      </c>
      <c r="M82" s="19">
        <v>20</v>
      </c>
      <c r="N82" s="1648"/>
      <c r="O82" s="426"/>
      <c r="P82" s="426"/>
      <c r="Q82" s="427"/>
    </row>
    <row r="83" spans="1:18" ht="12" customHeight="1" thickBot="1" x14ac:dyDescent="0.25">
      <c r="A83" s="1690"/>
      <c r="B83" s="1692"/>
      <c r="C83" s="1679"/>
      <c r="D83" s="1681"/>
      <c r="E83" s="1652"/>
      <c r="F83" s="1770"/>
      <c r="G83" s="9" t="s">
        <v>421</v>
      </c>
      <c r="H83" s="1073">
        <f t="shared" ref="H83:M83" si="23">H82</f>
        <v>0</v>
      </c>
      <c r="I83" s="1073">
        <f t="shared" si="23"/>
        <v>0</v>
      </c>
      <c r="J83" s="1073">
        <f t="shared" si="23"/>
        <v>0</v>
      </c>
      <c r="K83" s="1073">
        <f t="shared" si="23"/>
        <v>0</v>
      </c>
      <c r="L83" s="1073">
        <f t="shared" si="23"/>
        <v>20</v>
      </c>
      <c r="M83" s="433">
        <f t="shared" si="23"/>
        <v>20</v>
      </c>
      <c r="N83" s="1650"/>
      <c r="O83" s="527"/>
      <c r="P83" s="527"/>
      <c r="Q83" s="528"/>
    </row>
    <row r="84" spans="1:18" ht="13.5" customHeight="1" x14ac:dyDescent="0.2">
      <c r="A84" s="21" t="s">
        <v>420</v>
      </c>
      <c r="B84" s="1157" t="s">
        <v>468</v>
      </c>
      <c r="C84" s="266" t="s">
        <v>422</v>
      </c>
      <c r="D84" s="1891" t="s">
        <v>955</v>
      </c>
      <c r="E84" s="277" t="s">
        <v>498</v>
      </c>
      <c r="F84" s="268" t="s">
        <v>471</v>
      </c>
      <c r="G84" s="1158" t="s">
        <v>654</v>
      </c>
      <c r="H84" s="1159">
        <v>150</v>
      </c>
      <c r="I84" s="1160"/>
      <c r="J84" s="1160"/>
      <c r="K84" s="1161">
        <v>150</v>
      </c>
      <c r="L84" s="1162">
        <v>0</v>
      </c>
      <c r="M84" s="1143">
        <v>0</v>
      </c>
      <c r="N84" s="1163"/>
      <c r="O84" s="1164"/>
      <c r="P84" s="1164"/>
      <c r="Q84" s="534"/>
      <c r="R84" s="1165"/>
    </row>
    <row r="85" spans="1:18" ht="13.5" customHeight="1" x14ac:dyDescent="0.2">
      <c r="A85" s="122"/>
      <c r="B85" s="1166"/>
      <c r="C85" s="259"/>
      <c r="D85" s="2080"/>
      <c r="E85" s="252"/>
      <c r="F85" s="276"/>
      <c r="G85" s="1167" t="s">
        <v>650</v>
      </c>
      <c r="H85" s="1168">
        <v>193.3</v>
      </c>
      <c r="I85" s="1169"/>
      <c r="J85" s="1169"/>
      <c r="K85" s="1170">
        <v>137.30000000000001</v>
      </c>
      <c r="L85" s="1171"/>
      <c r="M85" s="1172"/>
      <c r="N85" s="1173"/>
      <c r="O85" s="1174"/>
      <c r="P85" s="1174"/>
      <c r="Q85" s="1175"/>
      <c r="R85" s="1165"/>
    </row>
    <row r="86" spans="1:18" ht="13.5" customHeight="1" x14ac:dyDescent="0.2">
      <c r="A86" s="122"/>
      <c r="B86" s="1166"/>
      <c r="C86" s="259"/>
      <c r="D86" s="2080"/>
      <c r="E86" s="252"/>
      <c r="F86" s="276"/>
      <c r="G86" s="1176" t="s">
        <v>652</v>
      </c>
      <c r="H86" s="1177">
        <v>28.4</v>
      </c>
      <c r="I86" s="1169"/>
      <c r="J86" s="1169"/>
      <c r="K86" s="1170">
        <v>10.4</v>
      </c>
      <c r="L86" s="1178"/>
      <c r="M86" s="1179"/>
      <c r="N86" s="1180"/>
      <c r="O86" s="1181"/>
      <c r="P86" s="1181"/>
      <c r="Q86" s="543"/>
      <c r="R86" s="1165"/>
    </row>
    <row r="87" spans="1:18" ht="13.5" customHeight="1" x14ac:dyDescent="0.2">
      <c r="A87" s="122"/>
      <c r="B87" s="1166"/>
      <c r="C87" s="259"/>
      <c r="D87" s="2080"/>
      <c r="E87" s="252"/>
      <c r="F87" s="276"/>
      <c r="G87" s="1182" t="s">
        <v>470</v>
      </c>
      <c r="H87" s="1183">
        <v>32.700000000000003</v>
      </c>
      <c r="I87" s="1184"/>
      <c r="J87" s="1170">
        <v>25</v>
      </c>
      <c r="K87" s="1184"/>
      <c r="L87" s="1185"/>
      <c r="M87" s="1186"/>
      <c r="N87" s="1187"/>
      <c r="O87" s="1188"/>
      <c r="P87" s="1188"/>
      <c r="Q87" s="1189"/>
      <c r="R87" s="1165"/>
    </row>
    <row r="88" spans="1:18" ht="17.25" customHeight="1" thickBot="1" x14ac:dyDescent="0.25">
      <c r="A88" s="24"/>
      <c r="B88" s="1190"/>
      <c r="C88" s="267"/>
      <c r="D88" s="2130"/>
      <c r="E88" s="265"/>
      <c r="F88" s="269"/>
      <c r="G88" s="1191" t="s">
        <v>421</v>
      </c>
      <c r="H88" s="1192">
        <f t="shared" ref="H88:M88" si="24">SUM(H84:H87)</f>
        <v>404.4</v>
      </c>
      <c r="I88" s="1192">
        <f t="shared" si="24"/>
        <v>0</v>
      </c>
      <c r="J88" s="1192">
        <f t="shared" si="24"/>
        <v>25</v>
      </c>
      <c r="K88" s="1192">
        <f t="shared" si="24"/>
        <v>297.7</v>
      </c>
      <c r="L88" s="1192">
        <f t="shared" si="24"/>
        <v>0</v>
      </c>
      <c r="M88" s="1193">
        <f t="shared" si="24"/>
        <v>0</v>
      </c>
      <c r="N88" s="1194"/>
      <c r="O88" s="549"/>
      <c r="P88" s="549"/>
      <c r="Q88" s="550"/>
      <c r="R88" s="1165"/>
    </row>
    <row r="89" spans="1:18" ht="14.25" customHeight="1" x14ac:dyDescent="0.2">
      <c r="A89" s="1689" t="s">
        <v>420</v>
      </c>
      <c r="B89" s="1691" t="s">
        <v>468</v>
      </c>
      <c r="C89" s="1678" t="s">
        <v>472</v>
      </c>
      <c r="D89" s="1680" t="s">
        <v>0</v>
      </c>
      <c r="E89" s="1651" t="s">
        <v>498</v>
      </c>
      <c r="F89" s="1655" t="s">
        <v>897</v>
      </c>
      <c r="G89" s="192" t="s">
        <v>499</v>
      </c>
      <c r="H89" s="1195">
        <v>1000</v>
      </c>
      <c r="I89" s="137"/>
      <c r="J89" s="1196"/>
      <c r="K89" s="138">
        <v>1000</v>
      </c>
      <c r="L89" s="139">
        <v>0</v>
      </c>
      <c r="M89" s="131">
        <v>0</v>
      </c>
      <c r="N89" s="1648" t="s">
        <v>898</v>
      </c>
      <c r="O89" s="173"/>
      <c r="P89" s="174" t="s">
        <v>513</v>
      </c>
      <c r="Q89" s="175"/>
    </row>
    <row r="90" spans="1:18" ht="14.25" customHeight="1" x14ac:dyDescent="0.2">
      <c r="A90" s="1700"/>
      <c r="B90" s="1701"/>
      <c r="C90" s="1702"/>
      <c r="D90" s="1703"/>
      <c r="E90" s="2081"/>
      <c r="F90" s="1858"/>
      <c r="G90" s="1197" t="s">
        <v>654</v>
      </c>
      <c r="H90" s="703">
        <v>200</v>
      </c>
      <c r="I90" s="137"/>
      <c r="J90" s="1196"/>
      <c r="K90" s="138">
        <v>200</v>
      </c>
      <c r="L90" s="139"/>
      <c r="M90" s="139"/>
      <c r="N90" s="1649"/>
      <c r="O90" s="436"/>
      <c r="P90" s="205"/>
      <c r="Q90" s="472"/>
    </row>
    <row r="91" spans="1:18" ht="14.25" customHeight="1" x14ac:dyDescent="0.2">
      <c r="A91" s="1700"/>
      <c r="B91" s="1701"/>
      <c r="C91" s="1702"/>
      <c r="D91" s="1703"/>
      <c r="E91" s="2081"/>
      <c r="F91" s="1858"/>
      <c r="G91" s="1198" t="s">
        <v>652</v>
      </c>
      <c r="H91" s="1199">
        <v>75.7</v>
      </c>
      <c r="I91" s="704"/>
      <c r="J91" s="705"/>
      <c r="K91" s="1200">
        <v>75.7</v>
      </c>
      <c r="L91" s="714"/>
      <c r="M91" s="714"/>
      <c r="N91" s="1649"/>
      <c r="O91" s="436"/>
      <c r="P91" s="205"/>
      <c r="Q91" s="177"/>
    </row>
    <row r="92" spans="1:18" ht="12" customHeight="1" x14ac:dyDescent="0.2">
      <c r="A92" s="1700"/>
      <c r="B92" s="1701"/>
      <c r="C92" s="1702"/>
      <c r="D92" s="1703"/>
      <c r="E92" s="2081"/>
      <c r="F92" s="1858"/>
      <c r="G92" s="736" t="s">
        <v>650</v>
      </c>
      <c r="H92" s="1201">
        <v>10</v>
      </c>
      <c r="I92" s="1133"/>
      <c r="J92" s="1202"/>
      <c r="K92" s="1203">
        <v>10</v>
      </c>
      <c r="L92" s="720"/>
      <c r="M92" s="720"/>
      <c r="N92" s="1649"/>
      <c r="O92" s="436"/>
      <c r="P92" s="205"/>
      <c r="Q92" s="177"/>
    </row>
    <row r="93" spans="1:18" ht="11.25" customHeight="1" thickBot="1" x14ac:dyDescent="0.25">
      <c r="A93" s="1690"/>
      <c r="B93" s="1692"/>
      <c r="C93" s="1679"/>
      <c r="D93" s="1681"/>
      <c r="E93" s="1886"/>
      <c r="F93" s="1652"/>
      <c r="G93" s="207" t="s">
        <v>421</v>
      </c>
      <c r="H93" s="721">
        <f t="shared" ref="H93:M93" si="25">SUM(H89:H92)</f>
        <v>1285.7</v>
      </c>
      <c r="I93" s="721">
        <f t="shared" si="25"/>
        <v>0</v>
      </c>
      <c r="J93" s="721">
        <f t="shared" si="25"/>
        <v>0</v>
      </c>
      <c r="K93" s="721">
        <f t="shared" si="25"/>
        <v>1285.7</v>
      </c>
      <c r="L93" s="721">
        <f t="shared" si="25"/>
        <v>0</v>
      </c>
      <c r="M93" s="215">
        <f t="shared" si="25"/>
        <v>0</v>
      </c>
      <c r="N93" s="1650"/>
      <c r="O93" s="178"/>
      <c r="P93" s="178"/>
      <c r="Q93" s="179"/>
    </row>
    <row r="94" spans="1:18" ht="14.25" customHeight="1" x14ac:dyDescent="0.2">
      <c r="A94" s="1689" t="s">
        <v>420</v>
      </c>
      <c r="B94" s="1691" t="s">
        <v>468</v>
      </c>
      <c r="C94" s="1678" t="s">
        <v>473</v>
      </c>
      <c r="D94" s="1680" t="s">
        <v>1</v>
      </c>
      <c r="E94" s="1651" t="s">
        <v>498</v>
      </c>
      <c r="F94" s="1655" t="s">
        <v>2</v>
      </c>
      <c r="G94" s="192" t="s">
        <v>499</v>
      </c>
      <c r="H94" s="723">
        <v>1125</v>
      </c>
      <c r="I94" s="129"/>
      <c r="J94" s="219"/>
      <c r="K94" s="130">
        <v>1125</v>
      </c>
      <c r="L94" s="131">
        <v>0</v>
      </c>
      <c r="M94" s="131">
        <v>0</v>
      </c>
      <c r="N94" s="2152"/>
      <c r="O94" s="799"/>
      <c r="P94" s="1204"/>
      <c r="Q94" s="800"/>
    </row>
    <row r="95" spans="1:18" ht="10.5" customHeight="1" x14ac:dyDescent="0.2">
      <c r="A95" s="1700"/>
      <c r="B95" s="1701"/>
      <c r="C95" s="1702"/>
      <c r="D95" s="1703"/>
      <c r="E95" s="2081"/>
      <c r="F95" s="1858"/>
      <c r="G95" s="434" t="s">
        <v>918</v>
      </c>
      <c r="H95" s="711">
        <v>0</v>
      </c>
      <c r="I95" s="354"/>
      <c r="J95" s="376"/>
      <c r="K95" s="1110">
        <v>0</v>
      </c>
      <c r="L95" s="358">
        <v>0</v>
      </c>
      <c r="M95" s="358"/>
      <c r="N95" s="2153"/>
      <c r="O95" s="1205"/>
      <c r="P95" s="1206"/>
      <c r="Q95" s="1207"/>
    </row>
    <row r="96" spans="1:18" ht="10.5" customHeight="1" x14ac:dyDescent="0.2">
      <c r="A96" s="1700"/>
      <c r="B96" s="1701"/>
      <c r="C96" s="1702"/>
      <c r="D96" s="1703"/>
      <c r="E96" s="2081"/>
      <c r="F96" s="1858"/>
      <c r="G96" s="736" t="s">
        <v>654</v>
      </c>
      <c r="H96" s="1201">
        <v>200</v>
      </c>
      <c r="I96" s="378"/>
      <c r="J96" s="380"/>
      <c r="K96" s="1113">
        <v>200</v>
      </c>
      <c r="L96" s="204"/>
      <c r="M96" s="204"/>
      <c r="N96" s="1208"/>
      <c r="O96" s="801"/>
      <c r="P96" s="1209"/>
      <c r="Q96" s="802"/>
    </row>
    <row r="97" spans="1:17" ht="11.25" customHeight="1" x14ac:dyDescent="0.2">
      <c r="A97" s="1700"/>
      <c r="B97" s="1701"/>
      <c r="C97" s="1702"/>
      <c r="D97" s="1703"/>
      <c r="E97" s="1893"/>
      <c r="F97" s="1697"/>
      <c r="G97" s="736" t="s">
        <v>652</v>
      </c>
      <c r="H97" s="1201">
        <v>59.6</v>
      </c>
      <c r="I97" s="738"/>
      <c r="J97" s="1135"/>
      <c r="K97" s="1203">
        <v>59.6</v>
      </c>
      <c r="L97" s="204">
        <v>0</v>
      </c>
      <c r="M97" s="204">
        <v>0</v>
      </c>
      <c r="N97" s="2145" t="s">
        <v>898</v>
      </c>
      <c r="O97" s="205" t="s">
        <v>513</v>
      </c>
      <c r="P97" s="1209"/>
      <c r="Q97" s="802"/>
    </row>
    <row r="98" spans="1:17" ht="12" customHeight="1" thickBot="1" x14ac:dyDescent="0.25">
      <c r="A98" s="1690"/>
      <c r="B98" s="1692"/>
      <c r="C98" s="1679"/>
      <c r="D98" s="1681"/>
      <c r="E98" s="1886"/>
      <c r="F98" s="1652"/>
      <c r="G98" s="207" t="s">
        <v>421</v>
      </c>
      <c r="H98" s="721">
        <f t="shared" ref="H98:M98" si="26">SUM(H94:H97)</f>
        <v>1384.6</v>
      </c>
      <c r="I98" s="721">
        <f t="shared" si="26"/>
        <v>0</v>
      </c>
      <c r="J98" s="721">
        <f t="shared" si="26"/>
        <v>0</v>
      </c>
      <c r="K98" s="721">
        <f t="shared" si="26"/>
        <v>1384.6</v>
      </c>
      <c r="L98" s="721">
        <f t="shared" si="26"/>
        <v>0</v>
      </c>
      <c r="M98" s="215">
        <f t="shared" si="26"/>
        <v>0</v>
      </c>
      <c r="N98" s="1897"/>
      <c r="O98" s="216"/>
      <c r="P98" s="1210"/>
      <c r="Q98" s="593"/>
    </row>
    <row r="99" spans="1:17" ht="14.25" customHeight="1" x14ac:dyDescent="0.2">
      <c r="A99" s="1689" t="s">
        <v>420</v>
      </c>
      <c r="B99" s="1691" t="s">
        <v>468</v>
      </c>
      <c r="C99" s="1678" t="s">
        <v>475</v>
      </c>
      <c r="D99" s="1680" t="s">
        <v>3</v>
      </c>
      <c r="E99" s="1651" t="s">
        <v>498</v>
      </c>
      <c r="F99" s="1655" t="s">
        <v>4</v>
      </c>
      <c r="G99" s="192" t="s">
        <v>499</v>
      </c>
      <c r="H99" s="723">
        <v>250.51</v>
      </c>
      <c r="I99" s="129"/>
      <c r="J99" s="1211">
        <v>0</v>
      </c>
      <c r="K99" s="130">
        <v>248.41</v>
      </c>
      <c r="L99" s="131">
        <v>0</v>
      </c>
      <c r="M99" s="131">
        <v>0</v>
      </c>
      <c r="N99" s="1648" t="s">
        <v>898</v>
      </c>
      <c r="O99" s="174" t="s">
        <v>550</v>
      </c>
      <c r="P99" s="1212"/>
      <c r="Q99" s="1213"/>
    </row>
    <row r="100" spans="1:17" ht="12" customHeight="1" x14ac:dyDescent="0.2">
      <c r="A100" s="1700"/>
      <c r="B100" s="1701"/>
      <c r="C100" s="1702"/>
      <c r="D100" s="1703"/>
      <c r="E100" s="1893"/>
      <c r="F100" s="1697"/>
      <c r="G100" s="1198" t="s">
        <v>650</v>
      </c>
      <c r="H100" s="1199">
        <v>269.60000000000002</v>
      </c>
      <c r="I100" s="1214"/>
      <c r="J100" s="705"/>
      <c r="K100" s="1200">
        <v>269.60000000000002</v>
      </c>
      <c r="L100" s="358">
        <v>0</v>
      </c>
      <c r="M100" s="358"/>
      <c r="N100" s="1649"/>
      <c r="O100" s="205"/>
      <c r="P100" s="574"/>
      <c r="Q100" s="1215"/>
    </row>
    <row r="101" spans="1:17" ht="10.5" customHeight="1" x14ac:dyDescent="0.2">
      <c r="A101" s="1700"/>
      <c r="B101" s="1701"/>
      <c r="C101" s="1702"/>
      <c r="D101" s="1703"/>
      <c r="E101" s="2128"/>
      <c r="F101" s="1659"/>
      <c r="G101" s="214" t="s">
        <v>470</v>
      </c>
      <c r="H101" s="715">
        <v>0</v>
      </c>
      <c r="I101" s="200"/>
      <c r="J101" s="380">
        <v>0</v>
      </c>
      <c r="K101" s="1113"/>
      <c r="L101" s="718"/>
      <c r="M101" s="718"/>
      <c r="N101" s="1649"/>
      <c r="O101" s="205"/>
      <c r="P101" s="574"/>
      <c r="Q101" s="1215"/>
    </row>
    <row r="102" spans="1:17" ht="9.75" customHeight="1" thickBot="1" x14ac:dyDescent="0.25">
      <c r="A102" s="1690"/>
      <c r="B102" s="1692"/>
      <c r="C102" s="1679"/>
      <c r="D102" s="1681"/>
      <c r="E102" s="1886"/>
      <c r="F102" s="1652"/>
      <c r="G102" s="207" t="s">
        <v>421</v>
      </c>
      <c r="H102" s="721">
        <f t="shared" ref="H102:M102" si="27">SUM(H99:H101)</f>
        <v>520.11</v>
      </c>
      <c r="I102" s="721">
        <f t="shared" si="27"/>
        <v>0</v>
      </c>
      <c r="J102" s="721">
        <f t="shared" si="27"/>
        <v>0</v>
      </c>
      <c r="K102" s="721">
        <f t="shared" si="27"/>
        <v>518.01</v>
      </c>
      <c r="L102" s="721">
        <f t="shared" si="27"/>
        <v>0</v>
      </c>
      <c r="M102" s="215">
        <f t="shared" si="27"/>
        <v>0</v>
      </c>
      <c r="N102" s="1650"/>
      <c r="O102" s="216"/>
      <c r="P102" s="1216"/>
      <c r="Q102" s="1217"/>
    </row>
    <row r="103" spans="1:17" ht="14.25" customHeight="1" x14ac:dyDescent="0.2">
      <c r="A103" s="1689" t="s">
        <v>420</v>
      </c>
      <c r="B103" s="1691" t="s">
        <v>468</v>
      </c>
      <c r="C103" s="1678" t="s">
        <v>476</v>
      </c>
      <c r="D103" s="1680" t="s">
        <v>5</v>
      </c>
      <c r="E103" s="1651" t="s">
        <v>498</v>
      </c>
      <c r="F103" s="1655" t="s">
        <v>4</v>
      </c>
      <c r="G103" s="192" t="s">
        <v>499</v>
      </c>
      <c r="H103" s="723">
        <v>94</v>
      </c>
      <c r="I103" s="129"/>
      <c r="J103" s="1150"/>
      <c r="K103" s="130">
        <v>94</v>
      </c>
      <c r="L103" s="131">
        <v>0</v>
      </c>
      <c r="M103" s="131">
        <v>0</v>
      </c>
      <c r="N103" s="1648" t="s">
        <v>898</v>
      </c>
      <c r="O103" s="174" t="s">
        <v>550</v>
      </c>
      <c r="P103" s="174"/>
      <c r="Q103" s="198"/>
    </row>
    <row r="104" spans="1:17" ht="14.25" customHeight="1" x14ac:dyDescent="0.2">
      <c r="A104" s="1700"/>
      <c r="B104" s="1701"/>
      <c r="C104" s="1702"/>
      <c r="D104" s="1703"/>
      <c r="E104" s="1893"/>
      <c r="F104" s="1697"/>
      <c r="G104" s="214" t="s">
        <v>918</v>
      </c>
      <c r="H104" s="715">
        <v>0</v>
      </c>
      <c r="I104" s="200"/>
      <c r="J104" s="981"/>
      <c r="K104" s="1218"/>
      <c r="L104" s="204">
        <v>0</v>
      </c>
      <c r="M104" s="204"/>
      <c r="N104" s="1649"/>
      <c r="O104" s="205"/>
      <c r="P104" s="205"/>
      <c r="Q104" s="206"/>
    </row>
    <row r="105" spans="1:17" ht="15.75" customHeight="1" thickBot="1" x14ac:dyDescent="0.25">
      <c r="A105" s="1690"/>
      <c r="B105" s="1692"/>
      <c r="C105" s="1679"/>
      <c r="D105" s="1681"/>
      <c r="E105" s="1886"/>
      <c r="F105" s="1652"/>
      <c r="G105" s="207" t="s">
        <v>421</v>
      </c>
      <c r="H105" s="721">
        <f t="shared" ref="H105:M105" si="28">SUM(H103:H104)</f>
        <v>94</v>
      </c>
      <c r="I105" s="721">
        <f t="shared" si="28"/>
        <v>0</v>
      </c>
      <c r="J105" s="721">
        <f t="shared" si="28"/>
        <v>0</v>
      </c>
      <c r="K105" s="721">
        <f t="shared" si="28"/>
        <v>94</v>
      </c>
      <c r="L105" s="721">
        <f t="shared" si="28"/>
        <v>0</v>
      </c>
      <c r="M105" s="215">
        <f t="shared" si="28"/>
        <v>0</v>
      </c>
      <c r="N105" s="1650"/>
      <c r="O105" s="216"/>
      <c r="P105" s="216"/>
      <c r="Q105" s="217"/>
    </row>
    <row r="106" spans="1:17" ht="14.25" customHeight="1" x14ac:dyDescent="0.2">
      <c r="A106" s="1689" t="s">
        <v>420</v>
      </c>
      <c r="B106" s="1691" t="s">
        <v>468</v>
      </c>
      <c r="C106" s="1678" t="s">
        <v>6</v>
      </c>
      <c r="D106" s="1680" t="s">
        <v>7</v>
      </c>
      <c r="E106" s="1651" t="s">
        <v>498</v>
      </c>
      <c r="F106" s="1655" t="s">
        <v>897</v>
      </c>
      <c r="G106" s="192" t="s">
        <v>499</v>
      </c>
      <c r="H106" s="723">
        <v>70</v>
      </c>
      <c r="I106" s="129"/>
      <c r="J106" s="1150"/>
      <c r="K106" s="130">
        <v>70</v>
      </c>
      <c r="L106" s="723">
        <v>0</v>
      </c>
      <c r="M106" s="131">
        <v>0</v>
      </c>
      <c r="N106" s="1648" t="s">
        <v>898</v>
      </c>
      <c r="O106" s="173">
        <v>1</v>
      </c>
      <c r="P106" s="174"/>
      <c r="Q106" s="1219"/>
    </row>
    <row r="107" spans="1:17" ht="14.25" customHeight="1" x14ac:dyDescent="0.2">
      <c r="A107" s="1700"/>
      <c r="B107" s="1701"/>
      <c r="C107" s="1702"/>
      <c r="D107" s="1703"/>
      <c r="E107" s="2081"/>
      <c r="F107" s="1858"/>
      <c r="G107" s="387" t="s">
        <v>918</v>
      </c>
      <c r="H107" s="711">
        <v>0</v>
      </c>
      <c r="I107" s="354"/>
      <c r="J107" s="1220"/>
      <c r="K107" s="1110">
        <v>0</v>
      </c>
      <c r="L107" s="711">
        <v>0</v>
      </c>
      <c r="M107" s="358"/>
      <c r="N107" s="1649"/>
      <c r="O107" s="436"/>
      <c r="P107" s="205"/>
      <c r="Q107" s="1221"/>
    </row>
    <row r="108" spans="1:17" ht="12" customHeight="1" x14ac:dyDescent="0.2">
      <c r="A108" s="1700"/>
      <c r="B108" s="1701"/>
      <c r="C108" s="1702"/>
      <c r="D108" s="1703"/>
      <c r="E108" s="1893"/>
      <c r="F108" s="1697"/>
      <c r="G108" s="736" t="s">
        <v>654</v>
      </c>
      <c r="H108" s="1201"/>
      <c r="I108" s="738"/>
      <c r="J108" s="1202"/>
      <c r="K108" s="1203"/>
      <c r="L108" s="715">
        <v>0</v>
      </c>
      <c r="M108" s="204"/>
      <c r="N108" s="1649"/>
      <c r="O108" s="176"/>
      <c r="P108" s="176"/>
      <c r="Q108" s="1221"/>
    </row>
    <row r="109" spans="1:17" ht="12.75" customHeight="1" thickBot="1" x14ac:dyDescent="0.25">
      <c r="A109" s="1690"/>
      <c r="B109" s="1692"/>
      <c r="C109" s="1679"/>
      <c r="D109" s="1681"/>
      <c r="E109" s="1886"/>
      <c r="F109" s="1652"/>
      <c r="G109" s="207" t="s">
        <v>421</v>
      </c>
      <c r="H109" s="652">
        <f t="shared" ref="H109:M109" si="29">SUM(H106:H108)</f>
        <v>70</v>
      </c>
      <c r="I109" s="652">
        <f t="shared" si="29"/>
        <v>0</v>
      </c>
      <c r="J109" s="652">
        <f t="shared" si="29"/>
        <v>0</v>
      </c>
      <c r="K109" s="652">
        <f t="shared" si="29"/>
        <v>70</v>
      </c>
      <c r="L109" s="721">
        <f t="shared" si="29"/>
        <v>0</v>
      </c>
      <c r="M109" s="215">
        <f t="shared" si="29"/>
        <v>0</v>
      </c>
      <c r="N109" s="1650"/>
      <c r="O109" s="178"/>
      <c r="P109" s="178"/>
      <c r="Q109" s="1222"/>
    </row>
    <row r="110" spans="1:17" ht="14.25" customHeight="1" x14ac:dyDescent="0.2">
      <c r="A110" s="1689" t="s">
        <v>420</v>
      </c>
      <c r="B110" s="1691" t="s">
        <v>468</v>
      </c>
      <c r="C110" s="1678" t="s">
        <v>692</v>
      </c>
      <c r="D110" s="1680" t="s">
        <v>8</v>
      </c>
      <c r="E110" s="1651" t="s">
        <v>498</v>
      </c>
      <c r="F110" s="1655" t="s">
        <v>897</v>
      </c>
      <c r="G110" s="192" t="s">
        <v>499</v>
      </c>
      <c r="H110" s="723">
        <v>904.6</v>
      </c>
      <c r="I110" s="129"/>
      <c r="J110" s="1150"/>
      <c r="K110" s="130">
        <v>904.6</v>
      </c>
      <c r="L110" s="1223">
        <v>0</v>
      </c>
      <c r="M110" s="131">
        <v>0</v>
      </c>
      <c r="N110" s="1648" t="s">
        <v>9</v>
      </c>
      <c r="O110" s="173">
        <v>1</v>
      </c>
      <c r="P110" s="174"/>
      <c r="Q110" s="175"/>
    </row>
    <row r="111" spans="1:17" ht="14.25" customHeight="1" x14ac:dyDescent="0.2">
      <c r="A111" s="1700"/>
      <c r="B111" s="1701"/>
      <c r="C111" s="1702"/>
      <c r="D111" s="1703"/>
      <c r="E111" s="2081"/>
      <c r="F111" s="1858"/>
      <c r="G111" s="387" t="s">
        <v>918</v>
      </c>
      <c r="H111" s="711">
        <v>159.6</v>
      </c>
      <c r="I111" s="354"/>
      <c r="J111" s="1220"/>
      <c r="K111" s="1110">
        <v>159.6</v>
      </c>
      <c r="L111" s="1224">
        <v>0</v>
      </c>
      <c r="M111" s="358"/>
      <c r="N111" s="1649"/>
      <c r="O111" s="436"/>
      <c r="P111" s="205"/>
      <c r="Q111" s="177"/>
    </row>
    <row r="112" spans="1:17" ht="14.25" customHeight="1" x14ac:dyDescent="0.2">
      <c r="A112" s="1700"/>
      <c r="B112" s="1701"/>
      <c r="C112" s="1702"/>
      <c r="D112" s="1703"/>
      <c r="E112" s="1893"/>
      <c r="F112" s="1697"/>
      <c r="G112" s="736" t="s">
        <v>650</v>
      </c>
      <c r="H112" s="1201">
        <v>98.9</v>
      </c>
      <c r="I112" s="738"/>
      <c r="J112" s="1202"/>
      <c r="K112" s="1225">
        <v>98.9</v>
      </c>
      <c r="L112" s="1226">
        <v>0</v>
      </c>
      <c r="M112" s="204"/>
      <c r="N112" s="1649"/>
      <c r="O112" s="176"/>
      <c r="P112" s="176"/>
      <c r="Q112" s="177"/>
    </row>
    <row r="113" spans="1:17" ht="13.5" customHeight="1" thickBot="1" x14ac:dyDescent="0.25">
      <c r="A113" s="1690"/>
      <c r="B113" s="1692"/>
      <c r="C113" s="1679"/>
      <c r="D113" s="1681"/>
      <c r="E113" s="1886"/>
      <c r="F113" s="1652"/>
      <c r="G113" s="207" t="s">
        <v>421</v>
      </c>
      <c r="H113" s="1227">
        <f t="shared" ref="H113:M113" si="30">SUM(H110:H112)</f>
        <v>1163.1000000000001</v>
      </c>
      <c r="I113" s="1227">
        <f t="shared" si="30"/>
        <v>0</v>
      </c>
      <c r="J113" s="1227">
        <f t="shared" si="30"/>
        <v>0</v>
      </c>
      <c r="K113" s="1227">
        <f t="shared" si="30"/>
        <v>1163.1000000000001</v>
      </c>
      <c r="L113" s="1115">
        <f t="shared" si="30"/>
        <v>0</v>
      </c>
      <c r="M113" s="645">
        <f t="shared" si="30"/>
        <v>0</v>
      </c>
      <c r="N113" s="1650"/>
      <c r="O113" s="178"/>
      <c r="P113" s="178"/>
      <c r="Q113" s="179"/>
    </row>
    <row r="114" spans="1:17" ht="13.5" customHeight="1" x14ac:dyDescent="0.2">
      <c r="A114" s="1689" t="s">
        <v>420</v>
      </c>
      <c r="B114" s="1691" t="s">
        <v>468</v>
      </c>
      <c r="C114" s="1678" t="s">
        <v>496</v>
      </c>
      <c r="D114" s="1891" t="s">
        <v>10</v>
      </c>
      <c r="E114" s="238" t="s">
        <v>498</v>
      </c>
      <c r="F114" s="254" t="s">
        <v>897</v>
      </c>
      <c r="G114" s="192" t="s">
        <v>499</v>
      </c>
      <c r="H114" s="723">
        <v>540</v>
      </c>
      <c r="I114" s="129"/>
      <c r="J114" s="1150"/>
      <c r="K114" s="130">
        <v>540</v>
      </c>
      <c r="L114" s="723">
        <v>0</v>
      </c>
      <c r="M114" s="131">
        <v>0</v>
      </c>
      <c r="N114" s="240" t="s">
        <v>898</v>
      </c>
      <c r="O114" s="174" t="s">
        <v>550</v>
      </c>
      <c r="P114" s="174"/>
      <c r="Q114" s="198"/>
    </row>
    <row r="115" spans="1:17" ht="12.75" customHeight="1" x14ac:dyDescent="0.2">
      <c r="A115" s="1700"/>
      <c r="B115" s="1701"/>
      <c r="C115" s="1702"/>
      <c r="D115" s="2131"/>
      <c r="E115" s="351"/>
      <c r="F115" s="352"/>
      <c r="G115" s="387" t="s">
        <v>918</v>
      </c>
      <c r="H115" s="711">
        <v>95</v>
      </c>
      <c r="I115" s="354"/>
      <c r="J115" s="1220"/>
      <c r="K115" s="1110">
        <v>95</v>
      </c>
      <c r="L115" s="711"/>
      <c r="M115" s="358"/>
      <c r="N115" s="1187"/>
      <c r="O115" s="801"/>
      <c r="P115" s="801"/>
      <c r="Q115" s="802"/>
    </row>
    <row r="116" spans="1:17" ht="12" customHeight="1" x14ac:dyDescent="0.2">
      <c r="A116" s="1700"/>
      <c r="B116" s="1701"/>
      <c r="C116" s="1702"/>
      <c r="D116" s="2131"/>
      <c r="E116" s="391"/>
      <c r="F116" s="261"/>
      <c r="G116" s="736" t="s">
        <v>650</v>
      </c>
      <c r="H116" s="1201">
        <v>100</v>
      </c>
      <c r="I116" s="738"/>
      <c r="J116" s="1202"/>
      <c r="K116" s="1203">
        <v>100</v>
      </c>
      <c r="L116" s="715"/>
      <c r="M116" s="204"/>
      <c r="N116" s="1228"/>
      <c r="O116" s="801"/>
      <c r="P116" s="801"/>
      <c r="Q116" s="802"/>
    </row>
    <row r="117" spans="1:17" ht="14.25" customHeight="1" thickBot="1" x14ac:dyDescent="0.25">
      <c r="A117" s="1690"/>
      <c r="B117" s="1692"/>
      <c r="C117" s="1679"/>
      <c r="D117" s="2130"/>
      <c r="E117" s="367"/>
      <c r="F117" s="239"/>
      <c r="G117" s="207" t="s">
        <v>421</v>
      </c>
      <c r="H117" s="1227">
        <f t="shared" ref="H117:M117" si="31">SUM(H114:H116)</f>
        <v>735</v>
      </c>
      <c r="I117" s="1227">
        <f t="shared" si="31"/>
        <v>0</v>
      </c>
      <c r="J117" s="1227">
        <f t="shared" si="31"/>
        <v>0</v>
      </c>
      <c r="K117" s="1227">
        <f t="shared" si="31"/>
        <v>735</v>
      </c>
      <c r="L117" s="1115">
        <f t="shared" si="31"/>
        <v>0</v>
      </c>
      <c r="M117" s="645">
        <f t="shared" si="31"/>
        <v>0</v>
      </c>
      <c r="N117" s="1229"/>
      <c r="O117" s="592"/>
      <c r="P117" s="592"/>
      <c r="Q117" s="593"/>
    </row>
    <row r="118" spans="1:17" ht="15.75" customHeight="1" x14ac:dyDescent="0.2">
      <c r="A118" s="1689" t="s">
        <v>420</v>
      </c>
      <c r="B118" s="1691" t="s">
        <v>468</v>
      </c>
      <c r="C118" s="1678" t="s">
        <v>11</v>
      </c>
      <c r="D118" s="1680" t="s">
        <v>12</v>
      </c>
      <c r="E118" s="1651" t="s">
        <v>498</v>
      </c>
      <c r="F118" s="1655" t="s">
        <v>897</v>
      </c>
      <c r="G118" s="192" t="s">
        <v>499</v>
      </c>
      <c r="H118" s="723">
        <v>222.6</v>
      </c>
      <c r="I118" s="129">
        <v>0</v>
      </c>
      <c r="J118" s="1150"/>
      <c r="K118" s="130">
        <v>222.6</v>
      </c>
      <c r="L118" s="723">
        <v>0</v>
      </c>
      <c r="M118" s="131">
        <v>0</v>
      </c>
      <c r="N118" s="1648" t="s">
        <v>9</v>
      </c>
      <c r="O118" s="173">
        <v>1</v>
      </c>
      <c r="P118" s="174"/>
      <c r="Q118" s="198"/>
    </row>
    <row r="119" spans="1:17" ht="15.75" customHeight="1" x14ac:dyDescent="0.2">
      <c r="A119" s="1700"/>
      <c r="B119" s="1701"/>
      <c r="C119" s="1702"/>
      <c r="D119" s="1703"/>
      <c r="E119" s="2081"/>
      <c r="F119" s="1858"/>
      <c r="G119" s="214" t="s">
        <v>470</v>
      </c>
      <c r="H119" s="1230">
        <v>13.1</v>
      </c>
      <c r="I119" s="1231"/>
      <c r="J119" s="1232">
        <v>10</v>
      </c>
      <c r="K119" s="1110"/>
      <c r="L119" s="715"/>
      <c r="M119" s="204"/>
      <c r="N119" s="1649"/>
      <c r="O119" s="436"/>
      <c r="P119" s="205"/>
      <c r="Q119" s="206"/>
    </row>
    <row r="120" spans="1:17" ht="12" customHeight="1" thickBot="1" x14ac:dyDescent="0.25">
      <c r="A120" s="1700"/>
      <c r="B120" s="1701"/>
      <c r="C120" s="1702"/>
      <c r="D120" s="1703"/>
      <c r="E120" s="1893"/>
      <c r="F120" s="1697"/>
      <c r="G120" s="736" t="s">
        <v>650</v>
      </c>
      <c r="H120" s="1201">
        <v>20</v>
      </c>
      <c r="I120" s="738"/>
      <c r="J120" s="1202"/>
      <c r="K120" s="1203">
        <v>20</v>
      </c>
      <c r="L120" s="1201">
        <v>0</v>
      </c>
      <c r="M120" s="1233"/>
      <c r="N120" s="1649"/>
      <c r="O120" s="436"/>
      <c r="P120" s="176"/>
      <c r="Q120" s="177"/>
    </row>
    <row r="121" spans="1:17" ht="15" customHeight="1" thickBot="1" x14ac:dyDescent="0.25">
      <c r="A121" s="1690"/>
      <c r="B121" s="1692"/>
      <c r="C121" s="1679"/>
      <c r="D121" s="1681"/>
      <c r="E121" s="1886"/>
      <c r="F121" s="1652"/>
      <c r="G121" s="207" t="s">
        <v>421</v>
      </c>
      <c r="H121" s="652">
        <f t="shared" ref="H121:M121" si="32">SUM(H118:H120)</f>
        <v>255.7</v>
      </c>
      <c r="I121" s="652">
        <f t="shared" si="32"/>
        <v>0</v>
      </c>
      <c r="J121" s="652">
        <f t="shared" si="32"/>
        <v>10</v>
      </c>
      <c r="K121" s="652">
        <f t="shared" si="32"/>
        <v>242.6</v>
      </c>
      <c r="L121" s="721">
        <f t="shared" si="32"/>
        <v>0</v>
      </c>
      <c r="M121" s="157">
        <f t="shared" si="32"/>
        <v>0</v>
      </c>
      <c r="N121" s="1650"/>
      <c r="O121" s="178"/>
      <c r="P121" s="178"/>
      <c r="Q121" s="179"/>
    </row>
    <row r="122" spans="1:17" ht="12" customHeight="1" x14ac:dyDescent="0.2">
      <c r="A122" s="2085" t="s">
        <v>420</v>
      </c>
      <c r="B122" s="1691" t="s">
        <v>468</v>
      </c>
      <c r="C122" s="1678" t="s">
        <v>523</v>
      </c>
      <c r="D122" s="1891" t="s">
        <v>13</v>
      </c>
      <c r="E122" s="1651" t="s">
        <v>498</v>
      </c>
      <c r="F122" s="1655" t="s">
        <v>14</v>
      </c>
      <c r="G122" s="192" t="s">
        <v>499</v>
      </c>
      <c r="H122" s="723">
        <v>1000</v>
      </c>
      <c r="I122" s="794"/>
      <c r="J122" s="1234"/>
      <c r="K122" s="130">
        <v>1000</v>
      </c>
      <c r="L122" s="131">
        <v>166.7</v>
      </c>
      <c r="M122" s="131">
        <v>0</v>
      </c>
      <c r="N122" s="1648" t="s">
        <v>898</v>
      </c>
      <c r="O122" s="174"/>
      <c r="P122" s="174" t="s">
        <v>550</v>
      </c>
      <c r="Q122" s="800"/>
    </row>
    <row r="123" spans="1:17" ht="14.25" customHeight="1" x14ac:dyDescent="0.2">
      <c r="A123" s="2086"/>
      <c r="B123" s="1701"/>
      <c r="C123" s="1702"/>
      <c r="D123" s="2080"/>
      <c r="E123" s="2081"/>
      <c r="F123" s="1858"/>
      <c r="G123" s="1235" t="s">
        <v>654</v>
      </c>
      <c r="H123" s="1199">
        <v>600</v>
      </c>
      <c r="I123" s="704"/>
      <c r="J123" s="705"/>
      <c r="K123" s="1200">
        <v>600</v>
      </c>
      <c r="L123" s="358">
        <v>168</v>
      </c>
      <c r="M123" s="358"/>
      <c r="N123" s="1649"/>
      <c r="O123" s="205"/>
      <c r="P123" s="205"/>
      <c r="Q123" s="802"/>
    </row>
    <row r="124" spans="1:17" ht="15" customHeight="1" x14ac:dyDescent="0.2">
      <c r="A124" s="2086"/>
      <c r="B124" s="1701"/>
      <c r="C124" s="1702"/>
      <c r="D124" s="2080"/>
      <c r="E124" s="1893"/>
      <c r="F124" s="1697"/>
      <c r="G124" s="736" t="s">
        <v>650</v>
      </c>
      <c r="H124" s="1199">
        <v>173</v>
      </c>
      <c r="I124" s="1214"/>
      <c r="J124" s="705"/>
      <c r="K124" s="1200">
        <v>173</v>
      </c>
      <c r="L124" s="204">
        <v>0</v>
      </c>
      <c r="M124" s="204"/>
      <c r="N124" s="1991"/>
      <c r="O124" s="205"/>
      <c r="P124" s="205"/>
      <c r="Q124" s="802"/>
    </row>
    <row r="125" spans="1:17" ht="12" customHeight="1" x14ac:dyDescent="0.2">
      <c r="A125" s="2086"/>
      <c r="B125" s="1701"/>
      <c r="C125" s="1702"/>
      <c r="D125" s="2080"/>
      <c r="E125" s="2128"/>
      <c r="F125" s="1659"/>
      <c r="G125" s="214" t="s">
        <v>470</v>
      </c>
      <c r="H125" s="380">
        <v>13.1</v>
      </c>
      <c r="I125" s="200"/>
      <c r="J125" s="380">
        <v>10</v>
      </c>
      <c r="K125" s="1113"/>
      <c r="L125" s="720"/>
      <c r="M125" s="720"/>
      <c r="N125" s="1991"/>
      <c r="O125" s="205"/>
      <c r="P125" s="205"/>
      <c r="Q125" s="802"/>
    </row>
    <row r="126" spans="1:17" ht="15.75" customHeight="1" thickBot="1" x14ac:dyDescent="0.25">
      <c r="A126" s="2087"/>
      <c r="B126" s="1692"/>
      <c r="C126" s="1679"/>
      <c r="D126" s="1892"/>
      <c r="E126" s="1886"/>
      <c r="F126" s="1652"/>
      <c r="G126" s="207" t="s">
        <v>421</v>
      </c>
      <c r="H126" s="1227">
        <f t="shared" ref="H126:M126" si="33">SUM(H122:H125)</f>
        <v>1786.1</v>
      </c>
      <c r="I126" s="1227">
        <f t="shared" si="33"/>
        <v>0</v>
      </c>
      <c r="J126" s="1227">
        <f t="shared" si="33"/>
        <v>10</v>
      </c>
      <c r="K126" s="1227">
        <f t="shared" si="33"/>
        <v>1773</v>
      </c>
      <c r="L126" s="645">
        <f t="shared" si="33"/>
        <v>334.7</v>
      </c>
      <c r="M126" s="645">
        <f t="shared" si="33"/>
        <v>0</v>
      </c>
      <c r="N126" s="1698"/>
      <c r="O126" s="216"/>
      <c r="P126" s="216"/>
      <c r="Q126" s="593"/>
    </row>
    <row r="127" spans="1:17" ht="14.25" customHeight="1" x14ac:dyDescent="0.2">
      <c r="A127" s="1689" t="s">
        <v>420</v>
      </c>
      <c r="B127" s="1691" t="s">
        <v>468</v>
      </c>
      <c r="C127" s="1678" t="s">
        <v>15</v>
      </c>
      <c r="D127" s="1680" t="s">
        <v>16</v>
      </c>
      <c r="E127" s="1651" t="s">
        <v>498</v>
      </c>
      <c r="F127" s="1655" t="s">
        <v>17</v>
      </c>
      <c r="G127" s="192" t="s">
        <v>499</v>
      </c>
      <c r="H127" s="723">
        <v>458.6</v>
      </c>
      <c r="I127" s="129"/>
      <c r="J127" s="1211"/>
      <c r="K127" s="130">
        <v>423.3</v>
      </c>
      <c r="L127" s="131">
        <v>524.5</v>
      </c>
      <c r="M127" s="131">
        <v>0</v>
      </c>
      <c r="N127" s="1648" t="s">
        <v>9</v>
      </c>
      <c r="O127" s="173"/>
      <c r="P127" s="174" t="s">
        <v>550</v>
      </c>
      <c r="Q127" s="198"/>
    </row>
    <row r="128" spans="1:17" ht="15.75" customHeight="1" x14ac:dyDescent="0.2">
      <c r="A128" s="1700"/>
      <c r="B128" s="1701"/>
      <c r="C128" s="1702"/>
      <c r="D128" s="1703"/>
      <c r="E128" s="2081"/>
      <c r="F128" s="1858"/>
      <c r="G128" s="736" t="s">
        <v>654</v>
      </c>
      <c r="H128" s="1199">
        <v>211</v>
      </c>
      <c r="I128" s="704"/>
      <c r="J128" s="705"/>
      <c r="K128" s="1200">
        <v>211</v>
      </c>
      <c r="L128" s="204">
        <v>523</v>
      </c>
      <c r="M128" s="720"/>
      <c r="N128" s="1649"/>
      <c r="O128" s="436"/>
      <c r="P128" s="205"/>
      <c r="Q128" s="206"/>
    </row>
    <row r="129" spans="1:17" ht="14.25" customHeight="1" x14ac:dyDescent="0.2">
      <c r="A129" s="1700"/>
      <c r="B129" s="1701"/>
      <c r="C129" s="1702"/>
      <c r="D129" s="1703"/>
      <c r="E129" s="1893"/>
      <c r="F129" s="1697"/>
      <c r="G129" s="736" t="s">
        <v>650</v>
      </c>
      <c r="H129" s="1199">
        <v>180</v>
      </c>
      <c r="I129" s="1214"/>
      <c r="J129" s="705"/>
      <c r="K129" s="1200">
        <v>180</v>
      </c>
      <c r="L129" s="720"/>
      <c r="M129" s="720"/>
      <c r="N129" s="1649"/>
      <c r="O129" s="436"/>
      <c r="P129" s="176"/>
      <c r="Q129" s="177"/>
    </row>
    <row r="130" spans="1:17" ht="14.25" customHeight="1" x14ac:dyDescent="0.2">
      <c r="A130" s="1700"/>
      <c r="B130" s="1701"/>
      <c r="C130" s="1702"/>
      <c r="D130" s="1703"/>
      <c r="E130" s="2128"/>
      <c r="F130" s="1659"/>
      <c r="G130" s="214" t="s">
        <v>470</v>
      </c>
      <c r="H130" s="380">
        <v>32.200000000000003</v>
      </c>
      <c r="I130" s="200"/>
      <c r="J130" s="380">
        <v>24.6</v>
      </c>
      <c r="K130" s="1113"/>
      <c r="L130" s="720"/>
      <c r="M130" s="720"/>
      <c r="N130" s="1649"/>
      <c r="O130" s="436"/>
      <c r="P130" s="176"/>
      <c r="Q130" s="177"/>
    </row>
    <row r="131" spans="1:17" ht="15.75" customHeight="1" thickBot="1" x14ac:dyDescent="0.25">
      <c r="A131" s="1690"/>
      <c r="B131" s="1692"/>
      <c r="C131" s="1679"/>
      <c r="D131" s="1681"/>
      <c r="E131" s="1886"/>
      <c r="F131" s="1652"/>
      <c r="G131" s="207" t="s">
        <v>421</v>
      </c>
      <c r="H131" s="1236">
        <f t="shared" ref="H131:M131" si="34">SUM(H127:H130)</f>
        <v>881.80000000000007</v>
      </c>
      <c r="I131" s="1236">
        <f t="shared" si="34"/>
        <v>0</v>
      </c>
      <c r="J131" s="1236">
        <f t="shared" si="34"/>
        <v>24.6</v>
      </c>
      <c r="K131" s="1236">
        <f t="shared" si="34"/>
        <v>814.3</v>
      </c>
      <c r="L131" s="1237">
        <f t="shared" si="34"/>
        <v>1047.5</v>
      </c>
      <c r="M131" s="1237">
        <f t="shared" si="34"/>
        <v>0</v>
      </c>
      <c r="N131" s="1650"/>
      <c r="O131" s="178"/>
      <c r="P131" s="178"/>
      <c r="Q131" s="179"/>
    </row>
    <row r="132" spans="1:17" ht="16.5" customHeight="1" x14ac:dyDescent="0.2">
      <c r="A132" s="1689" t="s">
        <v>420</v>
      </c>
      <c r="B132" s="1691" t="s">
        <v>468</v>
      </c>
      <c r="C132" s="1678" t="s">
        <v>766</v>
      </c>
      <c r="D132" s="1680" t="s">
        <v>18</v>
      </c>
      <c r="E132" s="1651" t="s">
        <v>498</v>
      </c>
      <c r="F132" s="1655" t="s">
        <v>760</v>
      </c>
      <c r="G132" s="192" t="s">
        <v>918</v>
      </c>
      <c r="H132" s="723"/>
      <c r="I132" s="129">
        <v>0</v>
      </c>
      <c r="J132" s="1150"/>
      <c r="K132" s="130"/>
      <c r="L132" s="131"/>
      <c r="M132" s="131">
        <v>3000</v>
      </c>
      <c r="N132" s="1648" t="s">
        <v>19</v>
      </c>
      <c r="O132" s="173"/>
      <c r="P132" s="174"/>
      <c r="Q132" s="198" t="s">
        <v>550</v>
      </c>
    </row>
    <row r="133" spans="1:17" ht="18" customHeight="1" x14ac:dyDescent="0.2">
      <c r="A133" s="1700"/>
      <c r="B133" s="1701"/>
      <c r="C133" s="1702"/>
      <c r="D133" s="1703"/>
      <c r="E133" s="1893"/>
      <c r="F133" s="1697"/>
      <c r="G133" s="214"/>
      <c r="H133" s="715"/>
      <c r="I133" s="200"/>
      <c r="J133" s="981"/>
      <c r="K133" s="1113"/>
      <c r="L133" s="204"/>
      <c r="M133" s="204"/>
      <c r="N133" s="1649"/>
      <c r="O133" s="176"/>
      <c r="P133" s="176"/>
      <c r="Q133" s="177"/>
    </row>
    <row r="134" spans="1:17" ht="12" customHeight="1" thickBot="1" x14ac:dyDescent="0.25">
      <c r="A134" s="1690"/>
      <c r="B134" s="1692"/>
      <c r="C134" s="1679"/>
      <c r="D134" s="1681"/>
      <c r="E134" s="1886"/>
      <c r="F134" s="1652"/>
      <c r="G134" s="207" t="s">
        <v>421</v>
      </c>
      <c r="H134" s="652">
        <f t="shared" ref="H134:M134" si="35">SUM(H132:H133)</f>
        <v>0</v>
      </c>
      <c r="I134" s="652">
        <f t="shared" si="35"/>
        <v>0</v>
      </c>
      <c r="J134" s="652">
        <f t="shared" si="35"/>
        <v>0</v>
      </c>
      <c r="K134" s="652">
        <f t="shared" si="35"/>
        <v>0</v>
      </c>
      <c r="L134" s="215">
        <f t="shared" si="35"/>
        <v>0</v>
      </c>
      <c r="M134" s="215">
        <f t="shared" si="35"/>
        <v>3000</v>
      </c>
      <c r="N134" s="1650"/>
      <c r="O134" s="178"/>
      <c r="P134" s="178"/>
      <c r="Q134" s="179"/>
    </row>
    <row r="135" spans="1:17" ht="18" customHeight="1" x14ac:dyDescent="0.2">
      <c r="A135" s="1689" t="s">
        <v>420</v>
      </c>
      <c r="B135" s="1691" t="s">
        <v>468</v>
      </c>
      <c r="C135" s="1678" t="s">
        <v>848</v>
      </c>
      <c r="D135" s="1680" t="s">
        <v>20</v>
      </c>
      <c r="E135" s="1651" t="s">
        <v>498</v>
      </c>
      <c r="F135" s="1655" t="s">
        <v>760</v>
      </c>
      <c r="G135" s="192" t="s">
        <v>470</v>
      </c>
      <c r="H135" s="723">
        <v>138.5</v>
      </c>
      <c r="I135" s="129">
        <v>0</v>
      </c>
      <c r="J135" s="1150"/>
      <c r="K135" s="130"/>
      <c r="L135" s="131">
        <v>180</v>
      </c>
      <c r="M135" s="131">
        <v>190</v>
      </c>
      <c r="N135" s="1648" t="s">
        <v>21</v>
      </c>
      <c r="O135" s="299"/>
      <c r="P135" s="299" t="s">
        <v>491</v>
      </c>
      <c r="Q135" s="300" t="s">
        <v>495</v>
      </c>
    </row>
    <row r="136" spans="1:17" ht="11.25" customHeight="1" x14ac:dyDescent="0.2">
      <c r="A136" s="1700"/>
      <c r="B136" s="1701"/>
      <c r="C136" s="1702"/>
      <c r="D136" s="1703"/>
      <c r="E136" s="1893"/>
      <c r="F136" s="1697"/>
      <c r="G136" s="214"/>
      <c r="H136" s="1238"/>
      <c r="I136" s="200"/>
      <c r="J136" s="981"/>
      <c r="K136" s="1113"/>
      <c r="L136" s="204"/>
      <c r="M136" s="204"/>
      <c r="N136" s="1991"/>
      <c r="O136" s="1128"/>
      <c r="P136" s="1128"/>
      <c r="Q136" s="1129"/>
    </row>
    <row r="137" spans="1:17" ht="12.75" customHeight="1" thickBot="1" x14ac:dyDescent="0.25">
      <c r="A137" s="1690"/>
      <c r="B137" s="1692"/>
      <c r="C137" s="1679"/>
      <c r="D137" s="1681"/>
      <c r="E137" s="1886"/>
      <c r="F137" s="1652"/>
      <c r="G137" s="207" t="s">
        <v>421</v>
      </c>
      <c r="H137" s="652">
        <f t="shared" ref="H137:M137" si="36">SUM(H135:H136)</f>
        <v>138.5</v>
      </c>
      <c r="I137" s="652">
        <f t="shared" si="36"/>
        <v>0</v>
      </c>
      <c r="J137" s="652">
        <f t="shared" si="36"/>
        <v>0</v>
      </c>
      <c r="K137" s="652">
        <f t="shared" si="36"/>
        <v>0</v>
      </c>
      <c r="L137" s="215">
        <f t="shared" si="36"/>
        <v>180</v>
      </c>
      <c r="M137" s="215">
        <f t="shared" si="36"/>
        <v>190</v>
      </c>
      <c r="N137" s="1698"/>
      <c r="O137" s="216" t="s">
        <v>495</v>
      </c>
      <c r="P137" s="216" t="s">
        <v>752</v>
      </c>
      <c r="Q137" s="217" t="s">
        <v>752</v>
      </c>
    </row>
    <row r="138" spans="1:17" ht="14.25" customHeight="1" x14ac:dyDescent="0.2">
      <c r="A138" s="1689" t="s">
        <v>420</v>
      </c>
      <c r="B138" s="1691" t="s">
        <v>468</v>
      </c>
      <c r="C138" s="1678" t="s">
        <v>22</v>
      </c>
      <c r="D138" s="1680" t="s">
        <v>23</v>
      </c>
      <c r="E138" s="1651" t="s">
        <v>498</v>
      </c>
      <c r="F138" s="1655" t="s">
        <v>479</v>
      </c>
      <c r="G138" s="192" t="s">
        <v>470</v>
      </c>
      <c r="H138" s="723">
        <v>188.6</v>
      </c>
      <c r="I138" s="129"/>
      <c r="J138" s="1150"/>
      <c r="K138" s="1239"/>
      <c r="L138" s="131">
        <v>500</v>
      </c>
      <c r="M138" s="131">
        <v>500</v>
      </c>
      <c r="N138" s="1648" t="s">
        <v>24</v>
      </c>
      <c r="O138" s="299" t="s">
        <v>477</v>
      </c>
      <c r="P138" s="299" t="s">
        <v>574</v>
      </c>
      <c r="Q138" s="300" t="s">
        <v>574</v>
      </c>
    </row>
    <row r="139" spans="1:17" ht="38.25" customHeight="1" thickBot="1" x14ac:dyDescent="0.25">
      <c r="A139" s="1690"/>
      <c r="B139" s="1692"/>
      <c r="C139" s="1679"/>
      <c r="D139" s="1681"/>
      <c r="E139" s="1886"/>
      <c r="F139" s="1652"/>
      <c r="G139" s="207" t="s">
        <v>421</v>
      </c>
      <c r="H139" s="652">
        <f t="shared" ref="H139:M139" si="37">SUM(H138:H138)</f>
        <v>188.6</v>
      </c>
      <c r="I139" s="652">
        <f t="shared" si="37"/>
        <v>0</v>
      </c>
      <c r="J139" s="652">
        <f t="shared" si="37"/>
        <v>0</v>
      </c>
      <c r="K139" s="652">
        <f t="shared" si="37"/>
        <v>0</v>
      </c>
      <c r="L139" s="215">
        <f t="shared" si="37"/>
        <v>500</v>
      </c>
      <c r="M139" s="215">
        <f t="shared" si="37"/>
        <v>500</v>
      </c>
      <c r="N139" s="1698"/>
      <c r="O139" s="216"/>
      <c r="P139" s="216"/>
      <c r="Q139" s="217"/>
    </row>
    <row r="140" spans="1:17" ht="14.25" customHeight="1" x14ac:dyDescent="0.2">
      <c r="A140" s="2125" t="s">
        <v>420</v>
      </c>
      <c r="B140" s="2122" t="s">
        <v>468</v>
      </c>
      <c r="C140" s="2119" t="s">
        <v>25</v>
      </c>
      <c r="D140" s="1680" t="s">
        <v>26</v>
      </c>
      <c r="E140" s="1651" t="s">
        <v>498</v>
      </c>
      <c r="F140" s="1655" t="s">
        <v>479</v>
      </c>
      <c r="G140" s="192" t="s">
        <v>470</v>
      </c>
      <c r="H140" s="723">
        <v>40</v>
      </c>
      <c r="I140" s="129"/>
      <c r="J140" s="219"/>
      <c r="K140" s="130"/>
      <c r="L140" s="131">
        <v>50</v>
      </c>
      <c r="M140" s="131">
        <v>50</v>
      </c>
      <c r="N140" s="1648" t="s">
        <v>27</v>
      </c>
      <c r="O140" s="299"/>
      <c r="P140" s="299" t="s">
        <v>495</v>
      </c>
      <c r="Q140" s="300" t="s">
        <v>495</v>
      </c>
    </row>
    <row r="141" spans="1:17" ht="10.5" customHeight="1" x14ac:dyDescent="0.2">
      <c r="A141" s="2126"/>
      <c r="B141" s="2123"/>
      <c r="C141" s="2120"/>
      <c r="D141" s="1703"/>
      <c r="E141" s="1658"/>
      <c r="F141" s="1946"/>
      <c r="G141" s="214"/>
      <c r="H141" s="380"/>
      <c r="I141" s="378"/>
      <c r="J141" s="380"/>
      <c r="K141" s="1113"/>
      <c r="L141" s="204"/>
      <c r="M141" s="204"/>
      <c r="N141" s="1649"/>
      <c r="O141" s="1128" t="s">
        <v>491</v>
      </c>
      <c r="P141" s="1128" t="s">
        <v>495</v>
      </c>
      <c r="Q141" s="1129" t="s">
        <v>495</v>
      </c>
    </row>
    <row r="142" spans="1:17" ht="12.75" customHeight="1" thickBot="1" x14ac:dyDescent="0.25">
      <c r="A142" s="2127"/>
      <c r="B142" s="2124"/>
      <c r="C142" s="2121"/>
      <c r="D142" s="1681"/>
      <c r="E142" s="1886"/>
      <c r="F142" s="1652"/>
      <c r="G142" s="1240" t="s">
        <v>421</v>
      </c>
      <c r="H142" s="1241">
        <f t="shared" ref="H142:M142" si="38">SUM(H140:H140)</f>
        <v>40</v>
      </c>
      <c r="I142" s="1241">
        <f t="shared" si="38"/>
        <v>0</v>
      </c>
      <c r="J142" s="1241">
        <f t="shared" si="38"/>
        <v>0</v>
      </c>
      <c r="K142" s="1241">
        <f t="shared" si="38"/>
        <v>0</v>
      </c>
      <c r="L142" s="1242">
        <f t="shared" si="38"/>
        <v>50</v>
      </c>
      <c r="M142" s="1242">
        <f t="shared" si="38"/>
        <v>50</v>
      </c>
      <c r="N142" s="1698"/>
      <c r="O142" s="216" t="s">
        <v>491</v>
      </c>
      <c r="P142" s="216" t="s">
        <v>495</v>
      </c>
      <c r="Q142" s="217" t="s">
        <v>495</v>
      </c>
    </row>
    <row r="143" spans="1:17" ht="14.25" customHeight="1" x14ac:dyDescent="0.2">
      <c r="A143" s="1689" t="s">
        <v>420</v>
      </c>
      <c r="B143" s="1691" t="s">
        <v>468</v>
      </c>
      <c r="C143" s="1678" t="s">
        <v>28</v>
      </c>
      <c r="D143" s="1680" t="s">
        <v>29</v>
      </c>
      <c r="E143" s="1651" t="s">
        <v>498</v>
      </c>
      <c r="F143" s="1655" t="s">
        <v>760</v>
      </c>
      <c r="G143" s="192" t="s">
        <v>470</v>
      </c>
      <c r="H143" s="723">
        <v>61.5</v>
      </c>
      <c r="I143" s="129"/>
      <c r="J143" s="1150"/>
      <c r="K143" s="130"/>
      <c r="L143" s="131">
        <v>73.3</v>
      </c>
      <c r="M143" s="131">
        <v>72.099999999999994</v>
      </c>
      <c r="N143" s="1648" t="s">
        <v>30</v>
      </c>
      <c r="O143" s="174" t="s">
        <v>574</v>
      </c>
      <c r="P143" s="174" t="s">
        <v>496</v>
      </c>
      <c r="Q143" s="198" t="s">
        <v>692</v>
      </c>
    </row>
    <row r="144" spans="1:17" ht="14.25" customHeight="1" thickBot="1" x14ac:dyDescent="0.25">
      <c r="A144" s="1690"/>
      <c r="B144" s="1692"/>
      <c r="C144" s="1679"/>
      <c r="D144" s="1681"/>
      <c r="E144" s="1886"/>
      <c r="F144" s="1652"/>
      <c r="G144" s="207" t="s">
        <v>421</v>
      </c>
      <c r="H144" s="652">
        <f t="shared" ref="H144:M144" si="39">SUM(H143:H143)</f>
        <v>61.5</v>
      </c>
      <c r="I144" s="652">
        <f t="shared" si="39"/>
        <v>0</v>
      </c>
      <c r="J144" s="652">
        <f t="shared" si="39"/>
        <v>0</v>
      </c>
      <c r="K144" s="652">
        <f t="shared" si="39"/>
        <v>0</v>
      </c>
      <c r="L144" s="215">
        <f t="shared" si="39"/>
        <v>73.3</v>
      </c>
      <c r="M144" s="215">
        <f t="shared" si="39"/>
        <v>72.099999999999994</v>
      </c>
      <c r="N144" s="1698"/>
      <c r="O144" s="216"/>
      <c r="P144" s="216"/>
      <c r="Q144" s="217"/>
    </row>
    <row r="145" spans="1:17" ht="14.25" customHeight="1" x14ac:dyDescent="0.2">
      <c r="A145" s="1689" t="s">
        <v>420</v>
      </c>
      <c r="B145" s="1691" t="s">
        <v>468</v>
      </c>
      <c r="C145" s="1678" t="s">
        <v>31</v>
      </c>
      <c r="D145" s="1680" t="s">
        <v>32</v>
      </c>
      <c r="E145" s="1651" t="s">
        <v>498</v>
      </c>
      <c r="F145" s="1655" t="s">
        <v>479</v>
      </c>
      <c r="G145" s="192" t="s">
        <v>470</v>
      </c>
      <c r="H145" s="723">
        <v>0</v>
      </c>
      <c r="I145" s="129"/>
      <c r="J145" s="1150"/>
      <c r="K145" s="130"/>
      <c r="L145" s="131">
        <v>200</v>
      </c>
      <c r="M145" s="131">
        <v>200</v>
      </c>
      <c r="N145" s="1243" t="s">
        <v>33</v>
      </c>
      <c r="O145" s="299"/>
      <c r="P145" s="299" t="s">
        <v>550</v>
      </c>
      <c r="Q145" s="300" t="s">
        <v>550</v>
      </c>
    </row>
    <row r="146" spans="1:17" ht="12.75" customHeight="1" thickBot="1" x14ac:dyDescent="0.25">
      <c r="A146" s="1690"/>
      <c r="B146" s="1692"/>
      <c r="C146" s="1679"/>
      <c r="D146" s="1681"/>
      <c r="E146" s="1886"/>
      <c r="F146" s="1652"/>
      <c r="G146" s="207" t="s">
        <v>421</v>
      </c>
      <c r="H146" s="652">
        <f>SUM(H145:H145)</f>
        <v>0</v>
      </c>
      <c r="I146" s="209">
        <f>SUM(I145:I145)</f>
        <v>0</v>
      </c>
      <c r="J146" s="212"/>
      <c r="K146" s="652">
        <f>SUM(K145:K145)</f>
        <v>0</v>
      </c>
      <c r="L146" s="215">
        <f>SUM(L145:L145)</f>
        <v>200</v>
      </c>
      <c r="M146" s="215">
        <f>M145</f>
        <v>200</v>
      </c>
      <c r="N146" s="1244"/>
      <c r="O146" s="216"/>
      <c r="P146" s="216"/>
      <c r="Q146" s="217"/>
    </row>
    <row r="147" spans="1:17" ht="10.5" customHeight="1" x14ac:dyDescent="0.2">
      <c r="A147" s="1950" t="s">
        <v>420</v>
      </c>
      <c r="B147" s="2083" t="s">
        <v>468</v>
      </c>
      <c r="C147" s="1726" t="s">
        <v>34</v>
      </c>
      <c r="D147" s="1891" t="s">
        <v>35</v>
      </c>
      <c r="E147" s="1651" t="s">
        <v>498</v>
      </c>
      <c r="F147" s="1724" t="s">
        <v>36</v>
      </c>
      <c r="G147" s="192" t="s">
        <v>579</v>
      </c>
      <c r="H147" s="723">
        <v>0</v>
      </c>
      <c r="I147" s="129"/>
      <c r="J147" s="1150"/>
      <c r="K147" s="130"/>
      <c r="L147" s="131">
        <v>100</v>
      </c>
      <c r="M147" s="131">
        <v>100</v>
      </c>
      <c r="N147" s="1932" t="s">
        <v>37</v>
      </c>
      <c r="O147" s="174"/>
      <c r="P147" s="174" t="s">
        <v>513</v>
      </c>
      <c r="Q147" s="198"/>
    </row>
    <row r="148" spans="1:17" ht="11.25" customHeight="1" x14ac:dyDescent="0.2">
      <c r="A148" s="1951"/>
      <c r="B148" s="1701"/>
      <c r="C148" s="1702"/>
      <c r="D148" s="2080"/>
      <c r="E148" s="1893"/>
      <c r="F148" s="1946"/>
      <c r="G148" s="214"/>
      <c r="H148" s="715"/>
      <c r="I148" s="200"/>
      <c r="J148" s="981"/>
      <c r="K148" s="1113"/>
      <c r="L148" s="204"/>
      <c r="M148" s="204"/>
      <c r="N148" s="1933"/>
      <c r="O148" s="205"/>
      <c r="P148" s="205" t="s">
        <v>550</v>
      </c>
      <c r="Q148" s="206" t="s">
        <v>550</v>
      </c>
    </row>
    <row r="149" spans="1:17" ht="14.25" customHeight="1" thickBot="1" x14ac:dyDescent="0.25">
      <c r="A149" s="2082"/>
      <c r="B149" s="2084"/>
      <c r="C149" s="1727"/>
      <c r="D149" s="1892"/>
      <c r="E149" s="1886"/>
      <c r="F149" s="1725"/>
      <c r="G149" s="207" t="s">
        <v>421</v>
      </c>
      <c r="H149" s="652">
        <f t="shared" ref="H149:M149" si="40">SUM(H147:H148)</f>
        <v>0</v>
      </c>
      <c r="I149" s="652">
        <f t="shared" si="40"/>
        <v>0</v>
      </c>
      <c r="J149" s="652">
        <f t="shared" si="40"/>
        <v>0</v>
      </c>
      <c r="K149" s="652">
        <f t="shared" si="40"/>
        <v>0</v>
      </c>
      <c r="L149" s="215">
        <f t="shared" si="40"/>
        <v>100</v>
      </c>
      <c r="M149" s="215">
        <f t="shared" si="40"/>
        <v>100</v>
      </c>
      <c r="N149" s="1934"/>
      <c r="O149" s="216"/>
      <c r="P149" s="216"/>
      <c r="Q149" s="217"/>
    </row>
    <row r="150" spans="1:17" ht="14.25" customHeight="1" x14ac:dyDescent="0.2">
      <c r="A150" s="1950" t="s">
        <v>420</v>
      </c>
      <c r="B150" s="2083" t="s">
        <v>468</v>
      </c>
      <c r="C150" s="1726" t="s">
        <v>38</v>
      </c>
      <c r="D150" s="1891" t="s">
        <v>39</v>
      </c>
      <c r="E150" s="1651" t="s">
        <v>498</v>
      </c>
      <c r="F150" s="1724" t="s">
        <v>897</v>
      </c>
      <c r="G150" s="192" t="s">
        <v>524</v>
      </c>
      <c r="H150" s="723">
        <v>366</v>
      </c>
      <c r="I150" s="794"/>
      <c r="J150" s="1234"/>
      <c r="K150" s="130">
        <v>366</v>
      </c>
      <c r="L150" s="131">
        <v>3000</v>
      </c>
      <c r="M150" s="131">
        <v>3500</v>
      </c>
      <c r="N150" s="646" t="s">
        <v>951</v>
      </c>
      <c r="O150" s="299" t="s">
        <v>550</v>
      </c>
      <c r="P150" s="299"/>
      <c r="Q150" s="300"/>
    </row>
    <row r="151" spans="1:17" ht="14.25" customHeight="1" x14ac:dyDescent="0.2">
      <c r="A151" s="1951"/>
      <c r="B151" s="1701"/>
      <c r="C151" s="1702"/>
      <c r="D151" s="2080"/>
      <c r="E151" s="1893"/>
      <c r="F151" s="1946"/>
      <c r="G151" s="214"/>
      <c r="H151" s="715"/>
      <c r="I151" s="738"/>
      <c r="J151" s="1202"/>
      <c r="K151" s="1203"/>
      <c r="L151" s="204"/>
      <c r="M151" s="204"/>
      <c r="N151" s="1127" t="s">
        <v>898</v>
      </c>
      <c r="O151" s="1128"/>
      <c r="P151" s="1128"/>
      <c r="Q151" s="1129" t="s">
        <v>550</v>
      </c>
    </row>
    <row r="152" spans="1:17" ht="37.5" customHeight="1" thickBot="1" x14ac:dyDescent="0.25">
      <c r="A152" s="2082"/>
      <c r="B152" s="2084"/>
      <c r="C152" s="1727"/>
      <c r="D152" s="1892"/>
      <c r="E152" s="1886"/>
      <c r="F152" s="1725"/>
      <c r="G152" s="207" t="s">
        <v>421</v>
      </c>
      <c r="H152" s="652">
        <f t="shared" ref="H152:M152" si="41">SUM(H150:H151)</f>
        <v>366</v>
      </c>
      <c r="I152" s="652">
        <f t="shared" si="41"/>
        <v>0</v>
      </c>
      <c r="J152" s="652">
        <f t="shared" si="41"/>
        <v>0</v>
      </c>
      <c r="K152" s="652">
        <f t="shared" si="41"/>
        <v>366</v>
      </c>
      <c r="L152" s="215">
        <f t="shared" si="41"/>
        <v>3000</v>
      </c>
      <c r="M152" s="215">
        <f t="shared" si="41"/>
        <v>3500</v>
      </c>
      <c r="N152" s="1245"/>
      <c r="O152" s="1246"/>
      <c r="P152" s="1246"/>
      <c r="Q152" s="1247"/>
    </row>
    <row r="153" spans="1:17" ht="14.25" customHeight="1" x14ac:dyDescent="0.2">
      <c r="A153" s="1950" t="s">
        <v>420</v>
      </c>
      <c r="B153" s="2083" t="s">
        <v>468</v>
      </c>
      <c r="C153" s="1726" t="s">
        <v>40</v>
      </c>
      <c r="D153" s="1891" t="s">
        <v>41</v>
      </c>
      <c r="E153" s="1651" t="s">
        <v>498</v>
      </c>
      <c r="F153" s="1724" t="s">
        <v>42</v>
      </c>
      <c r="G153" s="192" t="s">
        <v>499</v>
      </c>
      <c r="H153" s="723"/>
      <c r="I153" s="129"/>
      <c r="J153" s="1150"/>
      <c r="K153" s="130"/>
      <c r="L153" s="131">
        <v>1753</v>
      </c>
      <c r="M153" s="131">
        <v>1753</v>
      </c>
      <c r="N153" s="646" t="s">
        <v>950</v>
      </c>
      <c r="O153" s="299"/>
      <c r="P153" s="299"/>
      <c r="Q153" s="300" t="s">
        <v>550</v>
      </c>
    </row>
    <row r="154" spans="1:17" ht="15" customHeight="1" x14ac:dyDescent="0.2">
      <c r="A154" s="1951"/>
      <c r="B154" s="1701"/>
      <c r="C154" s="1702"/>
      <c r="D154" s="2080"/>
      <c r="E154" s="2081"/>
      <c r="F154" s="1946"/>
      <c r="G154" s="214" t="s">
        <v>654</v>
      </c>
      <c r="H154" s="715"/>
      <c r="I154" s="378"/>
      <c r="J154" s="380"/>
      <c r="K154" s="1113"/>
      <c r="L154" s="204">
        <v>269</v>
      </c>
      <c r="M154" s="204">
        <v>269</v>
      </c>
      <c r="N154" s="1127"/>
      <c r="O154" s="1128"/>
      <c r="P154" s="1128"/>
      <c r="Q154" s="1129"/>
    </row>
    <row r="155" spans="1:17" ht="11.25" customHeight="1" thickBot="1" x14ac:dyDescent="0.25">
      <c r="A155" s="2082"/>
      <c r="B155" s="2084"/>
      <c r="C155" s="1727"/>
      <c r="D155" s="1892"/>
      <c r="E155" s="1886"/>
      <c r="F155" s="1725"/>
      <c r="G155" s="207" t="s">
        <v>421</v>
      </c>
      <c r="H155" s="652">
        <f t="shared" ref="H155:M155" si="42">SUM(H153:H154)</f>
        <v>0</v>
      </c>
      <c r="I155" s="652">
        <f t="shared" si="42"/>
        <v>0</v>
      </c>
      <c r="J155" s="652">
        <f t="shared" si="42"/>
        <v>0</v>
      </c>
      <c r="K155" s="652">
        <f t="shared" si="42"/>
        <v>0</v>
      </c>
      <c r="L155" s="215">
        <f t="shared" si="42"/>
        <v>2022</v>
      </c>
      <c r="M155" s="215">
        <f t="shared" si="42"/>
        <v>2022</v>
      </c>
      <c r="N155" s="1245"/>
      <c r="O155" s="1246"/>
      <c r="P155" s="1246"/>
      <c r="Q155" s="1247"/>
    </row>
    <row r="156" spans="1:17" ht="13.5" customHeight="1" x14ac:dyDescent="0.2">
      <c r="A156" s="1950" t="s">
        <v>420</v>
      </c>
      <c r="B156" s="2083" t="s">
        <v>468</v>
      </c>
      <c r="C156" s="1726" t="s">
        <v>43</v>
      </c>
      <c r="D156" s="1891" t="s">
        <v>44</v>
      </c>
      <c r="E156" s="1651" t="s">
        <v>498</v>
      </c>
      <c r="F156" s="1724" t="s">
        <v>949</v>
      </c>
      <c r="G156" s="192" t="s">
        <v>499</v>
      </c>
      <c r="H156" s="723">
        <v>0</v>
      </c>
      <c r="I156" s="129"/>
      <c r="J156" s="1211"/>
      <c r="K156" s="130">
        <v>0</v>
      </c>
      <c r="L156" s="131">
        <v>1865</v>
      </c>
      <c r="M156" s="131">
        <v>1865</v>
      </c>
      <c r="N156" s="646" t="s">
        <v>950</v>
      </c>
      <c r="O156" s="299"/>
      <c r="P156" s="299"/>
      <c r="Q156" s="300" t="s">
        <v>550</v>
      </c>
    </row>
    <row r="157" spans="1:17" ht="14.25" customHeight="1" x14ac:dyDescent="0.2">
      <c r="A157" s="1951"/>
      <c r="B157" s="1701"/>
      <c r="C157" s="1702"/>
      <c r="D157" s="2080"/>
      <c r="E157" s="2081"/>
      <c r="F157" s="1946"/>
      <c r="G157" s="736" t="s">
        <v>654</v>
      </c>
      <c r="H157" s="1201">
        <v>246</v>
      </c>
      <c r="I157" s="1133"/>
      <c r="J157" s="1248"/>
      <c r="K157" s="1203">
        <v>246</v>
      </c>
      <c r="L157" s="718"/>
      <c r="M157" s="718"/>
      <c r="N157" s="1127" t="s">
        <v>951</v>
      </c>
      <c r="O157" s="1128" t="s">
        <v>550</v>
      </c>
      <c r="P157" s="1128"/>
      <c r="Q157" s="1129"/>
    </row>
    <row r="158" spans="1:17" ht="37.5" customHeight="1" thickBot="1" x14ac:dyDescent="0.25">
      <c r="A158" s="2082"/>
      <c r="B158" s="2084"/>
      <c r="C158" s="1727"/>
      <c r="D158" s="1892"/>
      <c r="E158" s="1886"/>
      <c r="F158" s="1725"/>
      <c r="G158" s="207" t="s">
        <v>421</v>
      </c>
      <c r="H158" s="652">
        <f t="shared" ref="H158:M158" si="43">SUM(H156:H157)</f>
        <v>246</v>
      </c>
      <c r="I158" s="652">
        <f t="shared" si="43"/>
        <v>0</v>
      </c>
      <c r="J158" s="652">
        <f t="shared" si="43"/>
        <v>0</v>
      </c>
      <c r="K158" s="652">
        <f t="shared" si="43"/>
        <v>246</v>
      </c>
      <c r="L158" s="215">
        <f t="shared" si="43"/>
        <v>1865</v>
      </c>
      <c r="M158" s="215">
        <f t="shared" si="43"/>
        <v>1865</v>
      </c>
      <c r="N158" s="1245"/>
      <c r="O158" s="1246"/>
      <c r="P158" s="1246"/>
      <c r="Q158" s="1247"/>
    </row>
    <row r="159" spans="1:17" ht="18.75" customHeight="1" x14ac:dyDescent="0.2">
      <c r="A159" s="1950" t="s">
        <v>420</v>
      </c>
      <c r="B159" s="2083" t="s">
        <v>468</v>
      </c>
      <c r="C159" s="1726" t="s">
        <v>45</v>
      </c>
      <c r="D159" s="1891" t="s">
        <v>46</v>
      </c>
      <c r="E159" s="1651" t="s">
        <v>498</v>
      </c>
      <c r="F159" s="1667" t="s">
        <v>47</v>
      </c>
      <c r="G159" s="1249" t="s">
        <v>650</v>
      </c>
      <c r="H159" s="1250">
        <v>25.6</v>
      </c>
      <c r="I159" s="794"/>
      <c r="J159" s="1234"/>
      <c r="K159" s="1239">
        <v>25.6</v>
      </c>
      <c r="L159" s="1251"/>
      <c r="M159" s="1251"/>
      <c r="N159" s="646" t="s">
        <v>950</v>
      </c>
      <c r="O159" s="299"/>
      <c r="P159" s="299"/>
      <c r="Q159" s="300" t="s">
        <v>550</v>
      </c>
    </row>
    <row r="160" spans="1:17" ht="18.75" customHeight="1" x14ac:dyDescent="0.2">
      <c r="A160" s="1951"/>
      <c r="B160" s="1701"/>
      <c r="C160" s="1702"/>
      <c r="D160" s="2080"/>
      <c r="E160" s="2081"/>
      <c r="F160" s="1946"/>
      <c r="G160" s="1198" t="s">
        <v>652</v>
      </c>
      <c r="H160" s="1199">
        <v>44.4</v>
      </c>
      <c r="I160" s="704"/>
      <c r="J160" s="705"/>
      <c r="K160" s="1200">
        <v>44.4</v>
      </c>
      <c r="L160" s="712"/>
      <c r="M160" s="712"/>
      <c r="N160" s="1127"/>
      <c r="O160" s="1128"/>
      <c r="P160" s="1128"/>
      <c r="Q160" s="1129"/>
    </row>
    <row r="161" spans="1:37" ht="14.25" customHeight="1" x14ac:dyDescent="0.2">
      <c r="A161" s="1951"/>
      <c r="B161" s="1701"/>
      <c r="C161" s="1702"/>
      <c r="D161" s="2080"/>
      <c r="E161" s="2081"/>
      <c r="F161" s="1946"/>
      <c r="G161" s="1198" t="s">
        <v>654</v>
      </c>
      <c r="H161" s="1199">
        <v>200</v>
      </c>
      <c r="I161" s="704"/>
      <c r="J161" s="705"/>
      <c r="K161" s="1200">
        <v>200</v>
      </c>
      <c r="L161" s="712"/>
      <c r="M161" s="712"/>
      <c r="N161" s="1127"/>
      <c r="O161" s="1128"/>
      <c r="P161" s="1128"/>
      <c r="Q161" s="1129"/>
    </row>
    <row r="162" spans="1:37" ht="12" customHeight="1" x14ac:dyDescent="0.2">
      <c r="A162" s="1951"/>
      <c r="B162" s="1701"/>
      <c r="C162" s="1702"/>
      <c r="D162" s="2080"/>
      <c r="E162" s="2081"/>
      <c r="F162" s="1946"/>
      <c r="G162" s="434" t="s">
        <v>470</v>
      </c>
      <c r="H162" s="711">
        <v>5.8</v>
      </c>
      <c r="I162" s="354"/>
      <c r="J162" s="376">
        <v>4.4000000000000004</v>
      </c>
      <c r="K162" s="1200"/>
      <c r="L162" s="712"/>
      <c r="M162" s="712"/>
      <c r="N162" s="1127"/>
      <c r="O162" s="1128"/>
      <c r="P162" s="1128"/>
      <c r="Q162" s="1129"/>
    </row>
    <row r="163" spans="1:37" ht="15.75" customHeight="1" x14ac:dyDescent="0.2">
      <c r="A163" s="1951"/>
      <c r="B163" s="1701"/>
      <c r="C163" s="1702"/>
      <c r="D163" s="2080"/>
      <c r="E163" s="1893"/>
      <c r="F163" s="1946"/>
      <c r="G163" s="1252" t="s">
        <v>48</v>
      </c>
      <c r="H163" s="1195">
        <v>1122.4000000000001</v>
      </c>
      <c r="I163" s="1253"/>
      <c r="J163" s="1196"/>
      <c r="K163" s="138">
        <v>1122.4000000000001</v>
      </c>
      <c r="L163" s="139">
        <v>1122.4000000000001</v>
      </c>
      <c r="M163" s="139"/>
      <c r="N163" s="1127" t="s">
        <v>951</v>
      </c>
      <c r="O163" s="1128" t="s">
        <v>550</v>
      </c>
      <c r="P163" s="1128"/>
      <c r="Q163" s="1129"/>
    </row>
    <row r="164" spans="1:37" ht="22.5" customHeight="1" thickBot="1" x14ac:dyDescent="0.25">
      <c r="A164" s="2082"/>
      <c r="B164" s="2084"/>
      <c r="C164" s="1727"/>
      <c r="D164" s="1892"/>
      <c r="E164" s="1886"/>
      <c r="F164" s="1725"/>
      <c r="G164" s="207" t="s">
        <v>421</v>
      </c>
      <c r="H164" s="652">
        <f t="shared" ref="H164:M164" si="44">SUM(H159:H163)</f>
        <v>1398.2</v>
      </c>
      <c r="I164" s="652">
        <f t="shared" si="44"/>
        <v>0</v>
      </c>
      <c r="J164" s="652">
        <f t="shared" si="44"/>
        <v>4.4000000000000004</v>
      </c>
      <c r="K164" s="652">
        <f t="shared" si="44"/>
        <v>1392.4</v>
      </c>
      <c r="L164" s="215">
        <f t="shared" si="44"/>
        <v>1122.4000000000001</v>
      </c>
      <c r="M164" s="215">
        <f t="shared" si="44"/>
        <v>0</v>
      </c>
      <c r="N164" s="1245"/>
      <c r="O164" s="1246"/>
      <c r="P164" s="1246"/>
      <c r="Q164" s="1247"/>
    </row>
    <row r="165" spans="1:37" ht="11.25" customHeight="1" thickBot="1" x14ac:dyDescent="0.25">
      <c r="A165" s="1950" t="s">
        <v>420</v>
      </c>
      <c r="B165" s="2083" t="s">
        <v>468</v>
      </c>
      <c r="C165" s="1726" t="s">
        <v>703</v>
      </c>
      <c r="D165" s="1891" t="s">
        <v>49</v>
      </c>
      <c r="E165" s="1651" t="s">
        <v>498</v>
      </c>
      <c r="F165" s="1724" t="s">
        <v>949</v>
      </c>
      <c r="G165" s="1249" t="s">
        <v>654</v>
      </c>
      <c r="H165" s="1250">
        <v>300</v>
      </c>
      <c r="I165" s="794"/>
      <c r="J165" s="1234"/>
      <c r="K165" s="1239">
        <v>300</v>
      </c>
      <c r="L165" s="131">
        <v>492</v>
      </c>
      <c r="M165" s="1254"/>
      <c r="N165" s="646" t="s">
        <v>950</v>
      </c>
      <c r="O165" s="299"/>
      <c r="P165" s="299"/>
      <c r="Q165" s="300" t="s">
        <v>550</v>
      </c>
    </row>
    <row r="166" spans="1:37" ht="14.25" customHeight="1" x14ac:dyDescent="0.2">
      <c r="A166" s="1951"/>
      <c r="B166" s="1701"/>
      <c r="C166" s="1702"/>
      <c r="D166" s="2080"/>
      <c r="E166" s="2081"/>
      <c r="F166" s="1946"/>
      <c r="G166" s="434" t="s">
        <v>470</v>
      </c>
      <c r="H166" s="711">
        <v>4.7</v>
      </c>
      <c r="I166" s="354"/>
      <c r="J166" s="376">
        <v>3.6</v>
      </c>
      <c r="K166" s="1200"/>
      <c r="L166" s="358"/>
      <c r="M166" s="131"/>
      <c r="N166" s="1152"/>
      <c r="O166" s="1128"/>
      <c r="P166" s="1128"/>
      <c r="Q166" s="1129"/>
    </row>
    <row r="167" spans="1:37" ht="14.25" customHeight="1" x14ac:dyDescent="0.2">
      <c r="A167" s="1951"/>
      <c r="B167" s="1701"/>
      <c r="C167" s="1702"/>
      <c r="D167" s="2080"/>
      <c r="E167" s="1893"/>
      <c r="F167" s="1946"/>
      <c r="G167" s="214" t="s">
        <v>48</v>
      </c>
      <c r="H167" s="715">
        <v>800</v>
      </c>
      <c r="I167" s="200"/>
      <c r="J167" s="981"/>
      <c r="K167" s="1113">
        <v>800</v>
      </c>
      <c r="L167" s="204">
        <v>800</v>
      </c>
      <c r="M167" s="204">
        <v>800</v>
      </c>
      <c r="N167" s="1152" t="s">
        <v>951</v>
      </c>
      <c r="O167" s="1128" t="s">
        <v>550</v>
      </c>
      <c r="P167" s="1128"/>
      <c r="Q167" s="1129"/>
    </row>
    <row r="168" spans="1:37" ht="11.25" customHeight="1" thickBot="1" x14ac:dyDescent="0.25">
      <c r="A168" s="2082"/>
      <c r="B168" s="2084"/>
      <c r="C168" s="1727"/>
      <c r="D168" s="1892"/>
      <c r="E168" s="1886"/>
      <c r="F168" s="1725"/>
      <c r="G168" s="207" t="s">
        <v>421</v>
      </c>
      <c r="H168" s="652">
        <f t="shared" ref="H168:M168" si="45">SUM(H165:H167)</f>
        <v>1104.7</v>
      </c>
      <c r="I168" s="652">
        <f t="shared" si="45"/>
        <v>0</v>
      </c>
      <c r="J168" s="652">
        <f t="shared" si="45"/>
        <v>3.6</v>
      </c>
      <c r="K168" s="652">
        <f t="shared" si="45"/>
        <v>1100</v>
      </c>
      <c r="L168" s="215">
        <f t="shared" si="45"/>
        <v>1292</v>
      </c>
      <c r="M168" s="215">
        <f t="shared" si="45"/>
        <v>800</v>
      </c>
      <c r="N168" s="253"/>
      <c r="O168" s="205"/>
      <c r="P168" s="205"/>
      <c r="Q168" s="206"/>
    </row>
    <row r="169" spans="1:37" ht="13.5" customHeight="1" x14ac:dyDescent="0.2">
      <c r="A169" s="2085"/>
      <c r="B169" s="1959"/>
      <c r="C169" s="1961"/>
      <c r="D169" s="1680" t="s">
        <v>50</v>
      </c>
      <c r="E169" s="1651" t="s">
        <v>498</v>
      </c>
      <c r="F169" s="2110" t="s">
        <v>471</v>
      </c>
      <c r="G169" s="192" t="s">
        <v>470</v>
      </c>
      <c r="H169" s="193">
        <v>82.1</v>
      </c>
      <c r="I169" s="129"/>
      <c r="J169" s="194"/>
      <c r="K169" s="130">
        <v>20.6</v>
      </c>
      <c r="L169" s="131">
        <v>0</v>
      </c>
      <c r="M169" s="131">
        <v>0</v>
      </c>
      <c r="N169" s="1648"/>
      <c r="O169" s="174"/>
      <c r="P169" s="174"/>
      <c r="Q169" s="198"/>
    </row>
    <row r="170" spans="1:37" ht="11.25" customHeight="1" thickBot="1" x14ac:dyDescent="0.25">
      <c r="A170" s="2086"/>
      <c r="B170" s="2088"/>
      <c r="C170" s="2089"/>
      <c r="D170" s="1703"/>
      <c r="E170" s="1658"/>
      <c r="F170" s="2111"/>
      <c r="G170" s="214" t="s">
        <v>470</v>
      </c>
      <c r="H170" s="199">
        <v>2000</v>
      </c>
      <c r="I170" s="1255"/>
      <c r="J170" s="201"/>
      <c r="K170" s="380">
        <v>2000</v>
      </c>
      <c r="L170" s="381"/>
      <c r="M170" s="204"/>
      <c r="N170" s="1649"/>
      <c r="O170" s="205"/>
      <c r="P170" s="205"/>
      <c r="Q170" s="206"/>
    </row>
    <row r="171" spans="1:37" ht="11.25" customHeight="1" thickBot="1" x14ac:dyDescent="0.25">
      <c r="A171" s="2087"/>
      <c r="B171" s="1960"/>
      <c r="C171" s="1962"/>
      <c r="D171" s="1681"/>
      <c r="E171" s="1652"/>
      <c r="F171" s="1654"/>
      <c r="G171" s="207" t="s">
        <v>421</v>
      </c>
      <c r="H171" s="208">
        <f t="shared" ref="H171:M171" si="46">SUM(H169:H170)</f>
        <v>2082.1</v>
      </c>
      <c r="I171" s="208">
        <f t="shared" si="46"/>
        <v>0</v>
      </c>
      <c r="J171" s="208">
        <f t="shared" si="46"/>
        <v>0</v>
      </c>
      <c r="K171" s="721">
        <f t="shared" si="46"/>
        <v>2020.6</v>
      </c>
      <c r="L171" s="215">
        <f t="shared" si="46"/>
        <v>0</v>
      </c>
      <c r="M171" s="215">
        <f t="shared" si="46"/>
        <v>0</v>
      </c>
      <c r="N171" s="1698"/>
      <c r="O171" s="216"/>
      <c r="P171" s="216"/>
      <c r="Q171" s="217"/>
    </row>
    <row r="172" spans="1:37" ht="14.25" customHeight="1" thickBot="1" x14ac:dyDescent="0.25">
      <c r="A172" s="24" t="s">
        <v>420</v>
      </c>
      <c r="B172" s="162" t="s">
        <v>468</v>
      </c>
      <c r="C172" s="1807" t="s">
        <v>423</v>
      </c>
      <c r="D172" s="1808"/>
      <c r="E172" s="1808"/>
      <c r="F172" s="1808"/>
      <c r="G172" s="1808"/>
      <c r="H172" s="163">
        <f t="shared" ref="H172:M172" si="47">H83+H88+H93+H98+H102+H105+H109+H113+H117+H121+H126+H131+H134+H137+H139+H142+H144+H146+H149+H152+H155+H158+H164+H168+H171</f>
        <v>14206.11</v>
      </c>
      <c r="I172" s="163">
        <f t="shared" si="47"/>
        <v>0</v>
      </c>
      <c r="J172" s="163">
        <f t="shared" si="47"/>
        <v>77.599999999999994</v>
      </c>
      <c r="K172" s="163">
        <f t="shared" si="47"/>
        <v>13503.01</v>
      </c>
      <c r="L172" s="163">
        <f t="shared" si="47"/>
        <v>11806.9</v>
      </c>
      <c r="M172" s="163">
        <f t="shared" si="47"/>
        <v>12319.1</v>
      </c>
      <c r="N172" s="165"/>
      <c r="O172" s="165"/>
      <c r="P172" s="165"/>
      <c r="Q172" s="166"/>
    </row>
    <row r="173" spans="1:37" ht="14.25" customHeight="1" thickBot="1" x14ac:dyDescent="0.25">
      <c r="A173" s="120" t="s">
        <v>420</v>
      </c>
      <c r="B173" s="1809" t="s">
        <v>424</v>
      </c>
      <c r="C173" s="1810"/>
      <c r="D173" s="1810"/>
      <c r="E173" s="1810"/>
      <c r="F173" s="1810"/>
      <c r="G173" s="1810"/>
      <c r="H173" s="167">
        <f t="shared" ref="H173:M173" si="48">H172+H80+H48+H29</f>
        <v>28105.210000000003</v>
      </c>
      <c r="I173" s="167">
        <f t="shared" si="48"/>
        <v>0</v>
      </c>
      <c r="J173" s="167">
        <f t="shared" si="48"/>
        <v>77.599999999999994</v>
      </c>
      <c r="K173" s="1256">
        <f t="shared" si="48"/>
        <v>18405.71</v>
      </c>
      <c r="L173" s="483">
        <f t="shared" si="48"/>
        <v>25736.9</v>
      </c>
      <c r="M173" s="483">
        <f t="shared" si="48"/>
        <v>26017.1</v>
      </c>
      <c r="N173" s="169"/>
      <c r="O173" s="169"/>
      <c r="P173" s="169"/>
      <c r="Q173" s="170"/>
    </row>
    <row r="174" spans="1:37" ht="12.75" customHeight="1" thickBot="1" x14ac:dyDescent="0.25">
      <c r="A174" s="403"/>
      <c r="B174" s="1926" t="s">
        <v>425</v>
      </c>
      <c r="C174" s="1822"/>
      <c r="D174" s="1822"/>
      <c r="E174" s="1822"/>
      <c r="F174" s="1822"/>
      <c r="G174" s="1822"/>
      <c r="H174" s="225">
        <f t="shared" ref="H174:M174" si="49">H173</f>
        <v>28105.210000000003</v>
      </c>
      <c r="I174" s="225">
        <f t="shared" si="49"/>
        <v>0</v>
      </c>
      <c r="J174" s="225">
        <f t="shared" si="49"/>
        <v>77.599999999999994</v>
      </c>
      <c r="K174" s="1257">
        <f t="shared" si="49"/>
        <v>18405.71</v>
      </c>
      <c r="L174" s="490">
        <f t="shared" si="49"/>
        <v>25736.9</v>
      </c>
      <c r="M174" s="490">
        <f t="shared" si="49"/>
        <v>26017.1</v>
      </c>
      <c r="N174" s="1930"/>
      <c r="O174" s="1930"/>
      <c r="P174" s="1930"/>
      <c r="Q174" s="1931"/>
    </row>
    <row r="175" spans="1:37" s="26" customFormat="1" ht="13.5" customHeight="1" x14ac:dyDescent="0.2">
      <c r="A175" s="408"/>
      <c r="B175" s="409"/>
      <c r="C175" s="409"/>
      <c r="D175" s="409"/>
      <c r="E175" s="409"/>
      <c r="F175" s="1826"/>
      <c r="G175" s="1826"/>
      <c r="H175" s="1826"/>
      <c r="I175" s="1826"/>
      <c r="J175" s="1826"/>
      <c r="K175" s="1826"/>
      <c r="L175" s="1826"/>
      <c r="M175" s="1826"/>
      <c r="N175" s="410"/>
      <c r="O175" s="410"/>
      <c r="P175" s="410"/>
      <c r="Q175" s="410"/>
      <c r="R175" s="25"/>
      <c r="S175" s="25"/>
      <c r="T175" s="25"/>
      <c r="U175" s="25"/>
      <c r="V175" s="25"/>
      <c r="W175" s="25"/>
      <c r="X175" s="25"/>
      <c r="Y175" s="25"/>
      <c r="Z175" s="25"/>
      <c r="AA175" s="25"/>
      <c r="AB175" s="25"/>
      <c r="AC175" s="25"/>
      <c r="AD175" s="25"/>
      <c r="AE175" s="25"/>
      <c r="AF175" s="25"/>
      <c r="AG175" s="25"/>
      <c r="AH175" s="25"/>
      <c r="AI175" s="25"/>
      <c r="AJ175" s="25"/>
      <c r="AK175" s="25"/>
    </row>
    <row r="176" spans="1:37" s="26" customFormat="1" ht="19.5" customHeight="1" thickBot="1" x14ac:dyDescent="0.25">
      <c r="A176" s="408"/>
      <c r="B176" s="409"/>
      <c r="C176" s="409"/>
      <c r="D176" s="409"/>
      <c r="E176" s="409"/>
      <c r="F176" s="1826" t="s">
        <v>426</v>
      </c>
      <c r="G176" s="1826"/>
      <c r="H176" s="1826"/>
      <c r="I176" s="1826"/>
      <c r="J176" s="1826"/>
      <c r="K176" s="1826"/>
      <c r="L176" s="1826"/>
      <c r="M176" s="1826"/>
      <c r="N176" s="410"/>
      <c r="O176" s="410"/>
      <c r="P176" s="410"/>
      <c r="Q176" s="410"/>
      <c r="R176" s="25"/>
      <c r="S176" s="25"/>
      <c r="T176" s="25"/>
      <c r="U176" s="25"/>
      <c r="V176" s="25"/>
      <c r="W176" s="25"/>
      <c r="X176" s="25"/>
      <c r="Y176" s="25"/>
      <c r="Z176" s="25"/>
      <c r="AA176" s="25"/>
      <c r="AB176" s="25"/>
      <c r="AC176" s="25"/>
      <c r="AD176" s="25"/>
      <c r="AE176" s="25"/>
      <c r="AF176" s="25"/>
      <c r="AG176" s="25"/>
      <c r="AH176" s="25"/>
      <c r="AI176" s="25"/>
      <c r="AJ176" s="25"/>
      <c r="AK176" s="25"/>
    </row>
    <row r="177" spans="3:14" ht="35.25" customHeight="1" thickBot="1" x14ac:dyDescent="0.25">
      <c r="C177" s="1819" t="s">
        <v>427</v>
      </c>
      <c r="D177" s="1820"/>
      <c r="E177" s="1820"/>
      <c r="F177" s="1820"/>
      <c r="G177" s="1821"/>
      <c r="H177" s="1749" t="s">
        <v>568</v>
      </c>
      <c r="I177" s="1750"/>
      <c r="J177" s="1750"/>
      <c r="K177" s="1751"/>
      <c r="L177" s="5"/>
      <c r="M177" s="5"/>
      <c r="N177" s="5"/>
    </row>
    <row r="178" spans="3:14" ht="14.1" customHeight="1" thickBot="1" x14ac:dyDescent="0.25">
      <c r="C178" s="1798" t="s">
        <v>428</v>
      </c>
      <c r="D178" s="2030"/>
      <c r="E178" s="2030"/>
      <c r="F178" s="2030"/>
      <c r="G178" s="2031"/>
      <c r="H178" s="1801">
        <f>H179+H180+H181+H182+H183</f>
        <v>10737.7</v>
      </c>
      <c r="I178" s="1802"/>
      <c r="J178" s="1802"/>
      <c r="K178" s="1803"/>
      <c r="L178" s="5"/>
      <c r="M178" s="5"/>
    </row>
    <row r="179" spans="3:14" ht="14.1" customHeight="1" x14ac:dyDescent="0.2">
      <c r="C179" s="1828" t="s">
        <v>559</v>
      </c>
      <c r="D179" s="2037"/>
      <c r="E179" s="2037"/>
      <c r="F179" s="2037"/>
      <c r="G179" s="2038"/>
      <c r="H179" s="1774">
        <v>10117.1</v>
      </c>
      <c r="I179" s="1775"/>
      <c r="J179" s="1775"/>
      <c r="K179" s="1776"/>
      <c r="L179" s="5"/>
      <c r="M179" s="5"/>
    </row>
    <row r="180" spans="3:14" ht="24" customHeight="1" x14ac:dyDescent="0.2">
      <c r="C180" s="1785" t="s">
        <v>560</v>
      </c>
      <c r="D180" s="2033"/>
      <c r="E180" s="2033"/>
      <c r="F180" s="2033"/>
      <c r="G180" s="2034"/>
      <c r="H180" s="1782">
        <v>0</v>
      </c>
      <c r="I180" s="1783"/>
      <c r="J180" s="1783"/>
      <c r="K180" s="1784"/>
      <c r="L180" s="5"/>
      <c r="M180" s="5"/>
    </row>
    <row r="181" spans="3:14" ht="14.1" customHeight="1" x14ac:dyDescent="0.2">
      <c r="C181" s="1779" t="s">
        <v>632</v>
      </c>
      <c r="D181" s="1881"/>
      <c r="E181" s="1881"/>
      <c r="F181" s="1881"/>
      <c r="G181" s="2032"/>
      <c r="H181" s="1782">
        <v>0</v>
      </c>
      <c r="I181" s="1783"/>
      <c r="J181" s="1783"/>
      <c r="K181" s="1784"/>
      <c r="L181" s="5"/>
      <c r="M181" s="5"/>
    </row>
    <row r="182" spans="3:14" ht="14.1" customHeight="1" x14ac:dyDescent="0.2">
      <c r="C182" s="1779" t="s">
        <v>561</v>
      </c>
      <c r="D182" s="1881"/>
      <c r="E182" s="1881"/>
      <c r="F182" s="1881"/>
      <c r="G182" s="2032"/>
      <c r="H182" s="1782">
        <v>366</v>
      </c>
      <c r="I182" s="1783"/>
      <c r="J182" s="1783"/>
      <c r="K182" s="1784"/>
      <c r="L182" s="5"/>
      <c r="M182" s="5"/>
    </row>
    <row r="183" spans="3:14" ht="12.75" customHeight="1" thickBot="1" x14ac:dyDescent="0.25">
      <c r="C183" s="1785" t="s">
        <v>51</v>
      </c>
      <c r="D183" s="2033"/>
      <c r="E183" s="2033"/>
      <c r="F183" s="2033"/>
      <c r="G183" s="2034"/>
      <c r="H183" s="1782">
        <v>254.6</v>
      </c>
      <c r="I183" s="1783"/>
      <c r="J183" s="1783"/>
      <c r="K183" s="1784"/>
      <c r="L183" s="5"/>
      <c r="M183" s="5"/>
    </row>
    <row r="184" spans="3:14" ht="14.1" customHeight="1" x14ac:dyDescent="0.2">
      <c r="C184" s="2136" t="s">
        <v>429</v>
      </c>
      <c r="D184" s="2137"/>
      <c r="E184" s="2137"/>
      <c r="F184" s="2137"/>
      <c r="G184" s="2138"/>
      <c r="H184" s="2139">
        <f>SUM(H185:K194)</f>
        <v>17367.5</v>
      </c>
      <c r="I184" s="2140"/>
      <c r="J184" s="2140"/>
      <c r="K184" s="2141"/>
      <c r="L184" s="5"/>
      <c r="M184" s="5"/>
    </row>
    <row r="185" spans="3:14" ht="14.1" customHeight="1" x14ac:dyDescent="0.2">
      <c r="C185" s="1779" t="s">
        <v>563</v>
      </c>
      <c r="D185" s="1881"/>
      <c r="E185" s="1881"/>
      <c r="F185" s="1881"/>
      <c r="G185" s="1882"/>
      <c r="H185" s="1783">
        <v>1957</v>
      </c>
      <c r="I185" s="1783"/>
      <c r="J185" s="1783"/>
      <c r="K185" s="1784"/>
      <c r="L185" s="5"/>
      <c r="M185" s="5"/>
    </row>
    <row r="186" spans="3:14" ht="14.1" customHeight="1" x14ac:dyDescent="0.2">
      <c r="C186" s="1779" t="s">
        <v>686</v>
      </c>
      <c r="D186" s="1881"/>
      <c r="E186" s="1881"/>
      <c r="F186" s="1881"/>
      <c r="G186" s="1882"/>
      <c r="H186" s="1783">
        <v>1218.7</v>
      </c>
      <c r="I186" s="1783"/>
      <c r="J186" s="1783"/>
      <c r="K186" s="1784"/>
      <c r="L186" s="5"/>
      <c r="M186" s="5"/>
    </row>
    <row r="187" spans="3:14" ht="14.1" customHeight="1" x14ac:dyDescent="0.2">
      <c r="C187" s="1779" t="s">
        <v>687</v>
      </c>
      <c r="D187" s="1780"/>
      <c r="E187" s="1780"/>
      <c r="F187" s="1780"/>
      <c r="G187" s="1794"/>
      <c r="H187" s="1783">
        <v>327.7</v>
      </c>
      <c r="I187" s="1783"/>
      <c r="J187" s="1783"/>
      <c r="K187" s="1784"/>
      <c r="L187" s="5"/>
      <c r="M187" s="5"/>
    </row>
    <row r="188" spans="3:14" ht="14.1" customHeight="1" x14ac:dyDescent="0.2">
      <c r="C188" s="1779" t="s">
        <v>52</v>
      </c>
      <c r="D188" s="1881"/>
      <c r="E188" s="1881"/>
      <c r="F188" s="1881"/>
      <c r="G188" s="1882"/>
      <c r="H188" s="1783">
        <v>150</v>
      </c>
      <c r="I188" s="1783"/>
      <c r="J188" s="1783"/>
      <c r="K188" s="1784"/>
      <c r="L188" s="5"/>
      <c r="M188" s="5"/>
    </row>
    <row r="189" spans="3:14" ht="14.1" customHeight="1" x14ac:dyDescent="0.2">
      <c r="C189" s="1779" t="s">
        <v>53</v>
      </c>
      <c r="D189" s="1881"/>
      <c r="E189" s="1881"/>
      <c r="F189" s="1881"/>
      <c r="G189" s="1882"/>
      <c r="H189" s="1783">
        <v>193.3</v>
      </c>
      <c r="I189" s="1783"/>
      <c r="J189" s="1783"/>
      <c r="K189" s="1784"/>
      <c r="L189" s="5"/>
      <c r="M189" s="5"/>
    </row>
    <row r="190" spans="3:14" ht="14.1" customHeight="1" x14ac:dyDescent="0.2">
      <c r="C190" s="1779" t="s">
        <v>54</v>
      </c>
      <c r="D190" s="1881"/>
      <c r="E190" s="1881"/>
      <c r="F190" s="1881"/>
      <c r="G190" s="1882"/>
      <c r="H190" s="1783">
        <v>28.4</v>
      </c>
      <c r="I190" s="1783"/>
      <c r="J190" s="1783"/>
      <c r="K190" s="1784"/>
      <c r="L190" s="5"/>
      <c r="M190" s="5"/>
    </row>
    <row r="191" spans="3:14" ht="14.1" customHeight="1" x14ac:dyDescent="0.2">
      <c r="C191" s="2142" t="s">
        <v>564</v>
      </c>
      <c r="D191" s="2143"/>
      <c r="E191" s="2143"/>
      <c r="F191" s="2143"/>
      <c r="G191" s="2144"/>
      <c r="H191" s="1775">
        <v>0</v>
      </c>
      <c r="I191" s="1775"/>
      <c r="J191" s="1775"/>
      <c r="K191" s="1776"/>
      <c r="L191" s="5"/>
      <c r="M191" s="5"/>
    </row>
    <row r="192" spans="3:14" ht="14.1" customHeight="1" x14ac:dyDescent="0.2">
      <c r="C192" s="1804" t="s">
        <v>565</v>
      </c>
      <c r="D192" s="1805"/>
      <c r="E192" s="1805"/>
      <c r="F192" s="1805"/>
      <c r="G192" s="1806"/>
      <c r="H192" s="1783">
        <v>7515</v>
      </c>
      <c r="I192" s="1783"/>
      <c r="J192" s="1783"/>
      <c r="K192" s="1784"/>
      <c r="L192" s="5"/>
      <c r="M192" s="5"/>
    </row>
    <row r="193" spans="3:18" ht="14.1" customHeight="1" x14ac:dyDescent="0.2">
      <c r="C193" s="1823" t="s">
        <v>566</v>
      </c>
      <c r="D193" s="1824"/>
      <c r="E193" s="1824"/>
      <c r="F193" s="1824"/>
      <c r="G193" s="1825"/>
      <c r="H193" s="1783">
        <v>4055</v>
      </c>
      <c r="I193" s="1783"/>
      <c r="J193" s="1783"/>
      <c r="K193" s="1784"/>
      <c r="L193" s="5"/>
      <c r="M193" s="5"/>
    </row>
    <row r="194" spans="3:18" ht="14.1" customHeight="1" thickBot="1" x14ac:dyDescent="0.25">
      <c r="C194" s="1779" t="s">
        <v>55</v>
      </c>
      <c r="D194" s="1881"/>
      <c r="E194" s="1881"/>
      <c r="F194" s="1881"/>
      <c r="G194" s="1882"/>
      <c r="H194" s="1783">
        <v>1922.4</v>
      </c>
      <c r="I194" s="1783"/>
      <c r="J194" s="1783"/>
      <c r="K194" s="1784"/>
      <c r="L194" s="5"/>
      <c r="M194" s="5"/>
    </row>
    <row r="195" spans="3:18" ht="12" customHeight="1" thickBot="1" x14ac:dyDescent="0.25">
      <c r="C195" s="1789" t="s">
        <v>430</v>
      </c>
      <c r="D195" s="2041"/>
      <c r="E195" s="2041"/>
      <c r="F195" s="2041"/>
      <c r="G195" s="2042"/>
      <c r="H195" s="1792">
        <f>H184+H178</f>
        <v>28105.200000000001</v>
      </c>
      <c r="I195" s="1792"/>
      <c r="J195" s="1792"/>
      <c r="K195" s="1793"/>
      <c r="L195" s="1258"/>
    </row>
    <row r="196" spans="3:18" ht="10.5" customHeight="1" x14ac:dyDescent="0.2"/>
    <row r="199" spans="3:18" ht="15.75" x14ac:dyDescent="0.25">
      <c r="E199" s="27"/>
    </row>
    <row r="201" spans="3:18" ht="12.75" x14ac:dyDescent="0.2">
      <c r="D201" s="6"/>
      <c r="E201" s="6"/>
      <c r="F201" s="6"/>
      <c r="G201" s="6"/>
      <c r="H201" s="6"/>
      <c r="I201" s="6"/>
      <c r="J201" s="6"/>
      <c r="K201" s="6"/>
      <c r="L201" s="6"/>
      <c r="M201" s="6"/>
      <c r="N201" s="6"/>
      <c r="O201" s="6"/>
      <c r="P201" s="6"/>
      <c r="Q201" s="6"/>
      <c r="R201" s="6"/>
    </row>
    <row r="203" spans="3:18" ht="15.75" x14ac:dyDescent="0.25">
      <c r="E203" s="27"/>
    </row>
  </sheetData>
  <mergeCells count="375">
    <mergeCell ref="N110:N113"/>
    <mergeCell ref="D103:D105"/>
    <mergeCell ref="F110:F113"/>
    <mergeCell ref="A114:A117"/>
    <mergeCell ref="B114:B117"/>
    <mergeCell ref="C114:C117"/>
    <mergeCell ref="C106:C109"/>
    <mergeCell ref="N106:N109"/>
    <mergeCell ref="A106:A109"/>
    <mergeCell ref="B106:B109"/>
    <mergeCell ref="D106:D109"/>
    <mergeCell ref="N94:N95"/>
    <mergeCell ref="B99:B102"/>
    <mergeCell ref="B103:B105"/>
    <mergeCell ref="C103:C105"/>
    <mergeCell ref="B94:B98"/>
    <mergeCell ref="C94:C98"/>
    <mergeCell ref="F94:F98"/>
    <mergeCell ref="D94:D98"/>
    <mergeCell ref="A99:A102"/>
    <mergeCell ref="A103:A105"/>
    <mergeCell ref="D34:D35"/>
    <mergeCell ref="E23:E24"/>
    <mergeCell ref="A61:A62"/>
    <mergeCell ref="A55:A56"/>
    <mergeCell ref="B55:B56"/>
    <mergeCell ref="A50:A52"/>
    <mergeCell ref="B50:B52"/>
    <mergeCell ref="A53:A54"/>
    <mergeCell ref="F23:F24"/>
    <mergeCell ref="A75:A77"/>
    <mergeCell ref="A57:A60"/>
    <mergeCell ref="B61:B62"/>
    <mergeCell ref="A65:A66"/>
    <mergeCell ref="B67:B68"/>
    <mergeCell ref="A63:A64"/>
    <mergeCell ref="B63:B64"/>
    <mergeCell ref="A67:A68"/>
    <mergeCell ref="B65:B66"/>
    <mergeCell ref="A43:A45"/>
    <mergeCell ref="A40:A42"/>
    <mergeCell ref="E16:E19"/>
    <mergeCell ref="A31:A33"/>
    <mergeCell ref="E25:E28"/>
    <mergeCell ref="F25:F28"/>
    <mergeCell ref="A36:A39"/>
    <mergeCell ref="C20:C22"/>
    <mergeCell ref="D16:D19"/>
    <mergeCell ref="C29:G29"/>
    <mergeCell ref="A4:A6"/>
    <mergeCell ref="B4:B6"/>
    <mergeCell ref="C4:C6"/>
    <mergeCell ref="D4:D6"/>
    <mergeCell ref="G4:G6"/>
    <mergeCell ref="A34:A35"/>
    <mergeCell ref="C23:C24"/>
    <mergeCell ref="D23:D24"/>
    <mergeCell ref="C16:C19"/>
    <mergeCell ref="F16:F19"/>
    <mergeCell ref="F13:F15"/>
    <mergeCell ref="B7:Q7"/>
    <mergeCell ref="C8:Q8"/>
    <mergeCell ref="O5:Q5"/>
    <mergeCell ref="L4:L6"/>
    <mergeCell ref="M4:M6"/>
    <mergeCell ref="N4:Q4"/>
    <mergeCell ref="I5:J5"/>
    <mergeCell ref="E4:E6"/>
    <mergeCell ref="F4:F6"/>
    <mergeCell ref="A9:A12"/>
    <mergeCell ref="B9:B12"/>
    <mergeCell ref="C9:C12"/>
    <mergeCell ref="D9:D12"/>
    <mergeCell ref="A13:A15"/>
    <mergeCell ref="B13:B15"/>
    <mergeCell ref="C13:C15"/>
    <mergeCell ref="D13:D15"/>
    <mergeCell ref="D145:D146"/>
    <mergeCell ref="F145:F146"/>
    <mergeCell ref="H180:K180"/>
    <mergeCell ref="H179:K179"/>
    <mergeCell ref="C179:G179"/>
    <mergeCell ref="F169:F171"/>
    <mergeCell ref="C156:C158"/>
    <mergeCell ref="N63:N64"/>
    <mergeCell ref="C25:C28"/>
    <mergeCell ref="D25:D28"/>
    <mergeCell ref="D3:U3"/>
    <mergeCell ref="H5:H6"/>
    <mergeCell ref="F57:F60"/>
    <mergeCell ref="C57:C60"/>
    <mergeCell ref="E9:E12"/>
    <mergeCell ref="F9:F12"/>
    <mergeCell ref="E13:E15"/>
    <mergeCell ref="N5:N6"/>
    <mergeCell ref="L1:Q1"/>
    <mergeCell ref="C191:G191"/>
    <mergeCell ref="N99:N102"/>
    <mergeCell ref="N78:N79"/>
    <mergeCell ref="N97:N98"/>
    <mergeCell ref="N61:N62"/>
    <mergeCell ref="F63:F64"/>
    <mergeCell ref="N82:N83"/>
    <mergeCell ref="F82:F83"/>
    <mergeCell ref="H191:K191"/>
    <mergeCell ref="H194:K194"/>
    <mergeCell ref="H193:K193"/>
    <mergeCell ref="H185:K185"/>
    <mergeCell ref="C186:G186"/>
    <mergeCell ref="H186:K186"/>
    <mergeCell ref="C189:G189"/>
    <mergeCell ref="H189:K189"/>
    <mergeCell ref="C188:G188"/>
    <mergeCell ref="H188:K188"/>
    <mergeCell ref="E43:E45"/>
    <mergeCell ref="C195:G195"/>
    <mergeCell ref="H195:K195"/>
    <mergeCell ref="C194:G194"/>
    <mergeCell ref="C185:G185"/>
    <mergeCell ref="C184:G184"/>
    <mergeCell ref="H184:K184"/>
    <mergeCell ref="C193:G193"/>
    <mergeCell ref="H192:K192"/>
    <mergeCell ref="C192:G192"/>
    <mergeCell ref="N53:N54"/>
    <mergeCell ref="D43:D45"/>
    <mergeCell ref="N55:N56"/>
    <mergeCell ref="C48:G48"/>
    <mergeCell ref="C55:C56"/>
    <mergeCell ref="C53:C54"/>
    <mergeCell ref="E55:E56"/>
    <mergeCell ref="N50:N52"/>
    <mergeCell ref="E53:E54"/>
    <mergeCell ref="N43:N45"/>
    <mergeCell ref="B53:B54"/>
    <mergeCell ref="C61:C62"/>
    <mergeCell ref="D61:D62"/>
    <mergeCell ref="D36:D39"/>
    <mergeCell ref="B57:B60"/>
    <mergeCell ref="D55:D56"/>
    <mergeCell ref="C40:C42"/>
    <mergeCell ref="C43:C45"/>
    <mergeCell ref="D40:D42"/>
    <mergeCell ref="B31:B33"/>
    <mergeCell ref="C49:Q49"/>
    <mergeCell ref="E50:E52"/>
    <mergeCell ref="C50:C52"/>
    <mergeCell ref="B36:B39"/>
    <mergeCell ref="B34:B35"/>
    <mergeCell ref="C34:C35"/>
    <mergeCell ref="B43:B45"/>
    <mergeCell ref="B40:B42"/>
    <mergeCell ref="C36:C39"/>
    <mergeCell ref="F132:F134"/>
    <mergeCell ref="H178:K178"/>
    <mergeCell ref="D99:D102"/>
    <mergeCell ref="E99:E102"/>
    <mergeCell ref="E127:E131"/>
    <mergeCell ref="F140:F142"/>
    <mergeCell ref="D138:D139"/>
    <mergeCell ref="D135:D137"/>
    <mergeCell ref="E132:E134"/>
    <mergeCell ref="F127:F131"/>
    <mergeCell ref="E145:E146"/>
    <mergeCell ref="E143:E144"/>
    <mergeCell ref="C132:C134"/>
    <mergeCell ref="C127:C131"/>
    <mergeCell ref="D114:D117"/>
    <mergeCell ref="C122:C126"/>
    <mergeCell ref="D122:D126"/>
    <mergeCell ref="D127:D131"/>
    <mergeCell ref="D132:D134"/>
    <mergeCell ref="C145:C146"/>
    <mergeCell ref="C99:C102"/>
    <mergeCell ref="D84:D88"/>
    <mergeCell ref="K5:K6"/>
    <mergeCell ref="H4:K4"/>
    <mergeCell ref="H181:K181"/>
    <mergeCell ref="E57:E60"/>
    <mergeCell ref="F55:F56"/>
    <mergeCell ref="F99:F102"/>
    <mergeCell ref="F103:F105"/>
    <mergeCell ref="F106:F109"/>
    <mergeCell ref="A110:A113"/>
    <mergeCell ref="B110:B113"/>
    <mergeCell ref="D67:D68"/>
    <mergeCell ref="E94:E98"/>
    <mergeCell ref="C78:C79"/>
    <mergeCell ref="C110:C113"/>
    <mergeCell ref="D110:D113"/>
    <mergeCell ref="E110:E113"/>
    <mergeCell ref="E106:E109"/>
    <mergeCell ref="E103:E105"/>
    <mergeCell ref="B69:B72"/>
    <mergeCell ref="B78:B79"/>
    <mergeCell ref="B75:B77"/>
    <mergeCell ref="A69:A72"/>
    <mergeCell ref="D73:D74"/>
    <mergeCell ref="C82:C83"/>
    <mergeCell ref="D82:D83"/>
    <mergeCell ref="A78:A79"/>
    <mergeCell ref="A82:A83"/>
    <mergeCell ref="B82:B83"/>
    <mergeCell ref="N143:N144"/>
    <mergeCell ref="N135:N137"/>
    <mergeCell ref="N132:N134"/>
    <mergeCell ref="N138:N139"/>
    <mergeCell ref="A94:A98"/>
    <mergeCell ref="A89:A93"/>
    <mergeCell ref="B89:B93"/>
    <mergeCell ref="A135:A137"/>
    <mergeCell ref="B135:B137"/>
    <mergeCell ref="B132:B134"/>
    <mergeCell ref="C138:C139"/>
    <mergeCell ref="N127:N131"/>
    <mergeCell ref="N140:N142"/>
    <mergeCell ref="N122:N126"/>
    <mergeCell ref="D140:D142"/>
    <mergeCell ref="E135:E137"/>
    <mergeCell ref="F135:F137"/>
    <mergeCell ref="E138:E139"/>
    <mergeCell ref="F138:F139"/>
    <mergeCell ref="E140:E142"/>
    <mergeCell ref="F122:F126"/>
    <mergeCell ref="B127:B131"/>
    <mergeCell ref="B122:B126"/>
    <mergeCell ref="E122:E126"/>
    <mergeCell ref="E118:E121"/>
    <mergeCell ref="F118:F121"/>
    <mergeCell ref="B118:B121"/>
    <mergeCell ref="C118:C121"/>
    <mergeCell ref="D118:D121"/>
    <mergeCell ref="C140:C142"/>
    <mergeCell ref="B140:B142"/>
    <mergeCell ref="C135:C137"/>
    <mergeCell ref="A118:A121"/>
    <mergeCell ref="A127:A131"/>
    <mergeCell ref="A122:A126"/>
    <mergeCell ref="A138:A139"/>
    <mergeCell ref="B138:B139"/>
    <mergeCell ref="A132:A134"/>
    <mergeCell ref="A140:A142"/>
    <mergeCell ref="C67:C68"/>
    <mergeCell ref="E67:E68"/>
    <mergeCell ref="N89:N93"/>
    <mergeCell ref="E75:E77"/>
    <mergeCell ref="C80:G80"/>
    <mergeCell ref="C89:C93"/>
    <mergeCell ref="D89:D93"/>
    <mergeCell ref="E78:E79"/>
    <mergeCell ref="D78:D79"/>
    <mergeCell ref="C75:C77"/>
    <mergeCell ref="N32:N33"/>
    <mergeCell ref="N34:N35"/>
    <mergeCell ref="N103:N105"/>
    <mergeCell ref="C31:C33"/>
    <mergeCell ref="C81:Q81"/>
    <mergeCell ref="C69:C72"/>
    <mergeCell ref="D69:D72"/>
    <mergeCell ref="E69:E72"/>
    <mergeCell ref="D53:D54"/>
    <mergeCell ref="D50:D52"/>
    <mergeCell ref="C63:C64"/>
    <mergeCell ref="D63:D64"/>
    <mergeCell ref="E63:E64"/>
    <mergeCell ref="C65:C66"/>
    <mergeCell ref="E61:E62"/>
    <mergeCell ref="F53:F54"/>
    <mergeCell ref="D65:D66"/>
    <mergeCell ref="F61:F62"/>
    <mergeCell ref="F78:F79"/>
    <mergeCell ref="F69:F72"/>
    <mergeCell ref="E65:E66"/>
    <mergeCell ref="F65:F66"/>
    <mergeCell ref="F75:F77"/>
    <mergeCell ref="F67:F68"/>
    <mergeCell ref="D75:D77"/>
    <mergeCell ref="F36:F39"/>
    <mergeCell ref="E34:E35"/>
    <mergeCell ref="F34:F35"/>
    <mergeCell ref="F31:F33"/>
    <mergeCell ref="E40:E42"/>
    <mergeCell ref="E89:E93"/>
    <mergeCell ref="E82:E83"/>
    <mergeCell ref="F43:F45"/>
    <mergeCell ref="F50:F52"/>
    <mergeCell ref="F40:F42"/>
    <mergeCell ref="D20:D22"/>
    <mergeCell ref="N147:N149"/>
    <mergeCell ref="E20:E22"/>
    <mergeCell ref="F20:F22"/>
    <mergeCell ref="E147:E149"/>
    <mergeCell ref="F147:F149"/>
    <mergeCell ref="F143:F144"/>
    <mergeCell ref="E46:E47"/>
    <mergeCell ref="E31:E33"/>
    <mergeCell ref="E36:E39"/>
    <mergeCell ref="C190:G190"/>
    <mergeCell ref="H190:K190"/>
    <mergeCell ref="H177:K177"/>
    <mergeCell ref="N174:Q174"/>
    <mergeCell ref="C187:G187"/>
    <mergeCell ref="H187:K187"/>
    <mergeCell ref="H182:K182"/>
    <mergeCell ref="F175:M175"/>
    <mergeCell ref="N169:N171"/>
    <mergeCell ref="C183:G183"/>
    <mergeCell ref="H183:K183"/>
    <mergeCell ref="N118:N121"/>
    <mergeCell ref="C181:G181"/>
    <mergeCell ref="C178:G178"/>
    <mergeCell ref="B174:G174"/>
    <mergeCell ref="C182:G182"/>
    <mergeCell ref="F176:M176"/>
    <mergeCell ref="E169:E171"/>
    <mergeCell ref="F165:F168"/>
    <mergeCell ref="N16:N18"/>
    <mergeCell ref="N36:N39"/>
    <mergeCell ref="F89:F93"/>
    <mergeCell ref="N25:N26"/>
    <mergeCell ref="N69:N71"/>
    <mergeCell ref="N21:N22"/>
    <mergeCell ref="F46:F47"/>
    <mergeCell ref="C30:Q30"/>
    <mergeCell ref="D31:D33"/>
    <mergeCell ref="B156:B158"/>
    <mergeCell ref="A165:A168"/>
    <mergeCell ref="B165:B168"/>
    <mergeCell ref="C165:C168"/>
    <mergeCell ref="C180:G180"/>
    <mergeCell ref="B169:B171"/>
    <mergeCell ref="C169:C171"/>
    <mergeCell ref="D169:D171"/>
    <mergeCell ref="D165:D168"/>
    <mergeCell ref="E165:E168"/>
    <mergeCell ref="A169:A171"/>
    <mergeCell ref="A159:A164"/>
    <mergeCell ref="E153:E155"/>
    <mergeCell ref="F153:F155"/>
    <mergeCell ref="B159:B164"/>
    <mergeCell ref="C159:C164"/>
    <mergeCell ref="D159:D164"/>
    <mergeCell ref="E159:E164"/>
    <mergeCell ref="F159:F164"/>
    <mergeCell ref="A156:A158"/>
    <mergeCell ref="D143:D144"/>
    <mergeCell ref="A150:A152"/>
    <mergeCell ref="B150:B152"/>
    <mergeCell ref="C150:C152"/>
    <mergeCell ref="C177:G177"/>
    <mergeCell ref="D150:D152"/>
    <mergeCell ref="E150:E152"/>
    <mergeCell ref="F150:F152"/>
    <mergeCell ref="C172:G172"/>
    <mergeCell ref="B173:G173"/>
    <mergeCell ref="F156:F158"/>
    <mergeCell ref="A153:A155"/>
    <mergeCell ref="B153:B155"/>
    <mergeCell ref="A145:A146"/>
    <mergeCell ref="B145:B146"/>
    <mergeCell ref="C153:C155"/>
    <mergeCell ref="D153:D155"/>
    <mergeCell ref="A147:A149"/>
    <mergeCell ref="B147:B149"/>
    <mergeCell ref="C147:C149"/>
    <mergeCell ref="A46:A47"/>
    <mergeCell ref="B46:B47"/>
    <mergeCell ref="C46:C47"/>
    <mergeCell ref="D46:D47"/>
    <mergeCell ref="D156:D158"/>
    <mergeCell ref="E156:E158"/>
    <mergeCell ref="D147:D149"/>
    <mergeCell ref="A143:A144"/>
    <mergeCell ref="B143:B144"/>
    <mergeCell ref="C143:C144"/>
  </mergeCells>
  <phoneticPr fontId="1" type="noConversion"/>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28"/>
  <sheetViews>
    <sheetView topLeftCell="A106" workbookViewId="0">
      <selection activeCell="D130" sqref="D130"/>
    </sheetView>
  </sheetViews>
  <sheetFormatPr defaultRowHeight="11.25" x14ac:dyDescent="0.2"/>
  <cols>
    <col min="1" max="1" width="2.7109375" style="1" customWidth="1"/>
    <col min="2" max="3" width="2.5703125" style="1" customWidth="1"/>
    <col min="4" max="4" width="26.85546875" style="1" customWidth="1"/>
    <col min="5" max="5" width="7.85546875" style="2" customWidth="1"/>
    <col min="6" max="6" width="4.42578125" style="1" customWidth="1"/>
    <col min="7" max="7" width="6" style="3" customWidth="1"/>
    <col min="8" max="9" width="5.5703125" style="1" customWidth="1"/>
    <col min="10" max="10" width="6" style="1" customWidth="1"/>
    <col min="11" max="11" width="5.42578125" style="1" customWidth="1"/>
    <col min="12" max="13" width="5.5703125" style="1" customWidth="1"/>
    <col min="14" max="14" width="24.140625" style="1" customWidth="1"/>
    <col min="15" max="15" width="6.140625" style="4" customWidth="1"/>
    <col min="16" max="16" width="5.85546875" style="1" customWidth="1"/>
    <col min="17" max="17" width="5.7109375" style="1" customWidth="1"/>
    <col min="18" max="18" width="18.7109375" style="5" customWidth="1"/>
    <col min="19" max="16384" width="9.140625" style="5"/>
  </cols>
  <sheetData>
    <row r="1" spans="1:23" ht="45.75" customHeight="1" x14ac:dyDescent="0.2">
      <c r="L1" s="1716" t="s">
        <v>794</v>
      </c>
      <c r="M1" s="1717"/>
      <c r="N1" s="1717"/>
      <c r="O1" s="1717"/>
      <c r="P1" s="1717"/>
      <c r="Q1" s="1717"/>
    </row>
    <row r="2" spans="1:23" ht="12.75" customHeight="1" x14ac:dyDescent="0.2">
      <c r="D2" s="284"/>
      <c r="E2" s="227" t="s">
        <v>56</v>
      </c>
      <c r="F2" s="228"/>
      <c r="G2" s="229"/>
      <c r="H2" s="228"/>
      <c r="I2" s="228"/>
      <c r="J2" s="228"/>
      <c r="K2" s="284"/>
      <c r="L2" s="285"/>
      <c r="M2" s="286"/>
      <c r="N2" s="286"/>
      <c r="O2" s="286"/>
      <c r="P2" s="286"/>
      <c r="Q2" s="286"/>
      <c r="R2" s="287"/>
      <c r="S2" s="287"/>
      <c r="T2" s="287"/>
      <c r="U2" s="287"/>
      <c r="V2" s="287"/>
      <c r="W2" s="287"/>
    </row>
    <row r="3" spans="1:23" ht="15.75" customHeight="1" thickBot="1" x14ac:dyDescent="0.25">
      <c r="A3" s="288"/>
      <c r="B3" s="289"/>
      <c r="C3" s="289"/>
      <c r="D3" s="1862" t="s">
        <v>466</v>
      </c>
      <c r="E3" s="1862"/>
      <c r="F3" s="1862"/>
      <c r="G3" s="1862"/>
      <c r="H3" s="1862"/>
      <c r="I3" s="1862"/>
      <c r="J3" s="1862"/>
      <c r="K3" s="1862"/>
      <c r="L3" s="1862"/>
      <c r="M3" s="1862"/>
      <c r="N3" s="1862"/>
      <c r="O3" s="1862"/>
      <c r="P3" s="1862"/>
      <c r="Q3" s="1862"/>
      <c r="R3" s="1862"/>
      <c r="S3" s="1862"/>
      <c r="T3" s="1862"/>
      <c r="U3" s="1862"/>
      <c r="V3" s="1862"/>
      <c r="W3" s="1862"/>
    </row>
    <row r="4" spans="1:23" ht="36.75" customHeight="1" x14ac:dyDescent="0.2">
      <c r="A4" s="1704" t="s">
        <v>408</v>
      </c>
      <c r="B4" s="1707" t="s">
        <v>409</v>
      </c>
      <c r="C4" s="1707" t="s">
        <v>410</v>
      </c>
      <c r="D4" s="1710" t="s">
        <v>411</v>
      </c>
      <c r="E4" s="1721" t="s">
        <v>412</v>
      </c>
      <c r="F4" s="1741" t="s">
        <v>413</v>
      </c>
      <c r="G4" s="1766" t="s">
        <v>414</v>
      </c>
      <c r="H4" s="1749" t="s">
        <v>553</v>
      </c>
      <c r="I4" s="1750"/>
      <c r="J4" s="1750"/>
      <c r="K4" s="1751"/>
      <c r="L4" s="1763" t="s">
        <v>545</v>
      </c>
      <c r="M4" s="1752" t="s">
        <v>558</v>
      </c>
      <c r="N4" s="1728" t="s">
        <v>431</v>
      </c>
      <c r="O4" s="1729"/>
      <c r="P4" s="1729"/>
      <c r="Q4" s="1730"/>
    </row>
    <row r="5" spans="1:23" ht="15" customHeight="1" x14ac:dyDescent="0.2">
      <c r="A5" s="1705"/>
      <c r="B5" s="1708"/>
      <c r="C5" s="1708"/>
      <c r="D5" s="1711"/>
      <c r="E5" s="1722"/>
      <c r="F5" s="1742"/>
      <c r="G5" s="1767"/>
      <c r="H5" s="1713" t="s">
        <v>415</v>
      </c>
      <c r="I5" s="1715" t="s">
        <v>416</v>
      </c>
      <c r="J5" s="1715"/>
      <c r="K5" s="1747" t="s">
        <v>417</v>
      </c>
      <c r="L5" s="1764"/>
      <c r="M5" s="1753"/>
      <c r="N5" s="1759" t="s">
        <v>465</v>
      </c>
      <c r="O5" s="1761" t="s">
        <v>418</v>
      </c>
      <c r="P5" s="1761"/>
      <c r="Q5" s="1762"/>
    </row>
    <row r="6" spans="1:23" ht="88.5" customHeight="1" thickBot="1" x14ac:dyDescent="0.25">
      <c r="A6" s="1706"/>
      <c r="B6" s="1709"/>
      <c r="C6" s="1709"/>
      <c r="D6" s="1712"/>
      <c r="E6" s="1723"/>
      <c r="F6" s="1743"/>
      <c r="G6" s="1768"/>
      <c r="H6" s="1714"/>
      <c r="I6" s="180" t="s">
        <v>415</v>
      </c>
      <c r="J6" s="34" t="s">
        <v>419</v>
      </c>
      <c r="K6" s="1748"/>
      <c r="L6" s="1765"/>
      <c r="M6" s="1754"/>
      <c r="N6" s="1760"/>
      <c r="O6" s="7" t="s">
        <v>537</v>
      </c>
      <c r="P6" s="7" t="s">
        <v>546</v>
      </c>
      <c r="Q6" s="8" t="s">
        <v>554</v>
      </c>
    </row>
    <row r="7" spans="1:23" ht="12.75" customHeight="1" thickBot="1" x14ac:dyDescent="0.25">
      <c r="A7" s="119" t="s">
        <v>420</v>
      </c>
      <c r="B7" s="1755" t="s">
        <v>571</v>
      </c>
      <c r="C7" s="1755"/>
      <c r="D7" s="1755"/>
      <c r="E7" s="1755"/>
      <c r="F7" s="1755"/>
      <c r="G7" s="1755"/>
      <c r="H7" s="1755"/>
      <c r="I7" s="1755"/>
      <c r="J7" s="1755"/>
      <c r="K7" s="1755"/>
      <c r="L7" s="1755"/>
      <c r="M7" s="1755"/>
      <c r="N7" s="1755"/>
      <c r="O7" s="1755"/>
      <c r="P7" s="1755"/>
      <c r="Q7" s="1756"/>
    </row>
    <row r="8" spans="1:23" ht="12.75" customHeight="1" thickBot="1" x14ac:dyDescent="0.25">
      <c r="A8" s="120" t="s">
        <v>420</v>
      </c>
      <c r="B8" s="121" t="s">
        <v>420</v>
      </c>
      <c r="C8" s="1757" t="s">
        <v>57</v>
      </c>
      <c r="D8" s="1757"/>
      <c r="E8" s="1757"/>
      <c r="F8" s="1757"/>
      <c r="G8" s="1757"/>
      <c r="H8" s="1757"/>
      <c r="I8" s="1757"/>
      <c r="J8" s="1757"/>
      <c r="K8" s="1757"/>
      <c r="L8" s="1757"/>
      <c r="M8" s="1757"/>
      <c r="N8" s="1757"/>
      <c r="O8" s="1757"/>
      <c r="P8" s="1757"/>
      <c r="Q8" s="1758"/>
    </row>
    <row r="9" spans="1:23" ht="23.25" customHeight="1" x14ac:dyDescent="0.2">
      <c r="A9" s="1731" t="s">
        <v>420</v>
      </c>
      <c r="B9" s="1734" t="s">
        <v>420</v>
      </c>
      <c r="C9" s="1678" t="s">
        <v>420</v>
      </c>
      <c r="D9" s="1738" t="s">
        <v>58</v>
      </c>
      <c r="E9" s="1842" t="s">
        <v>59</v>
      </c>
      <c r="F9" s="1744" t="s">
        <v>60</v>
      </c>
      <c r="G9" s="183" t="s">
        <v>470</v>
      </c>
      <c r="H9" s="338">
        <v>1621.1</v>
      </c>
      <c r="I9" s="293"/>
      <c r="J9" s="293">
        <v>765.5</v>
      </c>
      <c r="K9" s="1027">
        <v>25</v>
      </c>
      <c r="L9" s="313">
        <v>1650</v>
      </c>
      <c r="M9" s="313">
        <v>1650</v>
      </c>
      <c r="N9" s="1259" t="s">
        <v>61</v>
      </c>
      <c r="O9" s="2174" t="s">
        <v>62</v>
      </c>
      <c r="P9" s="2174" t="s">
        <v>62</v>
      </c>
      <c r="Q9" s="2176" t="s">
        <v>62</v>
      </c>
    </row>
    <row r="10" spans="1:23" ht="14.25" customHeight="1" thickBot="1" x14ac:dyDescent="0.25">
      <c r="A10" s="1733"/>
      <c r="B10" s="1736"/>
      <c r="C10" s="1679"/>
      <c r="D10" s="1740"/>
      <c r="E10" s="1843"/>
      <c r="F10" s="1746"/>
      <c r="G10" s="9" t="s">
        <v>421</v>
      </c>
      <c r="H10" s="548">
        <f t="shared" ref="H10:M10" si="0">H9*1</f>
        <v>1621.1</v>
      </c>
      <c r="I10" s="548">
        <f t="shared" si="0"/>
        <v>0</v>
      </c>
      <c r="J10" s="548">
        <f t="shared" si="0"/>
        <v>765.5</v>
      </c>
      <c r="K10" s="548">
        <f t="shared" si="0"/>
        <v>25</v>
      </c>
      <c r="L10" s="548">
        <f t="shared" si="0"/>
        <v>1650</v>
      </c>
      <c r="M10" s="548">
        <f t="shared" si="0"/>
        <v>1650</v>
      </c>
      <c r="N10" s="1260"/>
      <c r="O10" s="2175"/>
      <c r="P10" s="2175"/>
      <c r="Q10" s="2177"/>
    </row>
    <row r="11" spans="1:23" ht="23.25" customHeight="1" x14ac:dyDescent="0.2">
      <c r="A11" s="1731" t="s">
        <v>420</v>
      </c>
      <c r="B11" s="1734" t="s">
        <v>420</v>
      </c>
      <c r="C11" s="1678" t="s">
        <v>422</v>
      </c>
      <c r="D11" s="1738" t="s">
        <v>63</v>
      </c>
      <c r="E11" s="1842" t="s">
        <v>498</v>
      </c>
      <c r="F11" s="1744" t="s">
        <v>60</v>
      </c>
      <c r="G11" s="183" t="s">
        <v>470</v>
      </c>
      <c r="H11" s="338"/>
      <c r="I11" s="293"/>
      <c r="J11" s="293"/>
      <c r="K11" s="1027"/>
      <c r="L11" s="313"/>
      <c r="M11" s="313"/>
      <c r="N11" s="1259" t="s">
        <v>64</v>
      </c>
      <c r="O11" s="299" t="s">
        <v>65</v>
      </c>
      <c r="P11" s="299" t="s">
        <v>65</v>
      </c>
      <c r="Q11" s="300" t="s">
        <v>65</v>
      </c>
    </row>
    <row r="12" spans="1:23" ht="23.25" customHeight="1" x14ac:dyDescent="0.2">
      <c r="A12" s="1732"/>
      <c r="B12" s="1735"/>
      <c r="C12" s="1737"/>
      <c r="D12" s="1739"/>
      <c r="E12" s="1672"/>
      <c r="F12" s="1745"/>
      <c r="G12" s="301"/>
      <c r="H12" s="1261"/>
      <c r="I12" s="233"/>
      <c r="J12" s="233"/>
      <c r="K12" s="605"/>
      <c r="L12" s="332"/>
      <c r="M12" s="332"/>
      <c r="N12" s="1262" t="s">
        <v>66</v>
      </c>
      <c r="O12" s="306" t="s">
        <v>752</v>
      </c>
      <c r="P12" s="306" t="s">
        <v>707</v>
      </c>
      <c r="Q12" s="307" t="s">
        <v>707</v>
      </c>
    </row>
    <row r="13" spans="1:23" ht="12.75" customHeight="1" x14ac:dyDescent="0.2">
      <c r="A13" s="1732"/>
      <c r="B13" s="1735"/>
      <c r="C13" s="1737"/>
      <c r="D13" s="1739"/>
      <c r="E13" s="1672"/>
      <c r="F13" s="1745"/>
      <c r="G13" s="301"/>
      <c r="H13" s="1261"/>
      <c r="I13" s="233"/>
      <c r="J13" s="233"/>
      <c r="K13" s="605"/>
      <c r="L13" s="332"/>
      <c r="M13" s="332"/>
      <c r="N13" s="2178" t="s">
        <v>67</v>
      </c>
      <c r="O13" s="2180" t="s">
        <v>766</v>
      </c>
      <c r="P13" s="2180" t="s">
        <v>766</v>
      </c>
      <c r="Q13" s="2182" t="s">
        <v>766</v>
      </c>
    </row>
    <row r="14" spans="1:23" ht="14.25" customHeight="1" thickBot="1" x14ac:dyDescent="0.25">
      <c r="A14" s="1733"/>
      <c r="B14" s="1736"/>
      <c r="C14" s="1679"/>
      <c r="D14" s="1740"/>
      <c r="E14" s="1843"/>
      <c r="F14" s="1746"/>
      <c r="G14" s="9" t="s">
        <v>421</v>
      </c>
      <c r="H14" s="548">
        <f>H11*1</f>
        <v>0</v>
      </c>
      <c r="I14" s="10"/>
      <c r="J14" s="10"/>
      <c r="K14" s="1263"/>
      <c r="L14" s="13"/>
      <c r="M14" s="13"/>
      <c r="N14" s="2179"/>
      <c r="O14" s="2181"/>
      <c r="P14" s="2181"/>
      <c r="Q14" s="2183"/>
    </row>
    <row r="15" spans="1:23" ht="23.25" customHeight="1" x14ac:dyDescent="0.2">
      <c r="A15" s="1731" t="s">
        <v>420</v>
      </c>
      <c r="B15" s="1734" t="s">
        <v>420</v>
      </c>
      <c r="C15" s="1678" t="s">
        <v>467</v>
      </c>
      <c r="D15" s="1738" t="s">
        <v>68</v>
      </c>
      <c r="E15" s="1842" t="s">
        <v>498</v>
      </c>
      <c r="F15" s="1744" t="s">
        <v>60</v>
      </c>
      <c r="G15" s="183" t="s">
        <v>470</v>
      </c>
      <c r="H15" s="338">
        <v>40</v>
      </c>
      <c r="I15" s="293"/>
      <c r="J15" s="293"/>
      <c r="K15" s="1027"/>
      <c r="L15" s="313">
        <v>80</v>
      </c>
      <c r="M15" s="313">
        <v>80</v>
      </c>
      <c r="N15" s="1264" t="s">
        <v>69</v>
      </c>
      <c r="O15" s="299" t="s">
        <v>477</v>
      </c>
      <c r="P15" s="299" t="s">
        <v>574</v>
      </c>
      <c r="Q15" s="300" t="s">
        <v>574</v>
      </c>
    </row>
    <row r="16" spans="1:23" ht="15.75" customHeight="1" x14ac:dyDescent="0.2">
      <c r="A16" s="1732"/>
      <c r="B16" s="1735"/>
      <c r="C16" s="1737"/>
      <c r="D16" s="1739"/>
      <c r="E16" s="1672"/>
      <c r="F16" s="1745"/>
      <c r="G16" s="301"/>
      <c r="H16" s="1261"/>
      <c r="I16" s="233"/>
      <c r="J16" s="233"/>
      <c r="K16" s="605"/>
      <c r="L16" s="332"/>
      <c r="M16" s="332"/>
      <c r="N16" s="1265"/>
      <c r="O16" s="306"/>
      <c r="P16" s="306"/>
      <c r="Q16" s="307"/>
    </row>
    <row r="17" spans="1:17" ht="30" customHeight="1" thickBot="1" x14ac:dyDescent="0.25">
      <c r="A17" s="1733"/>
      <c r="B17" s="1736"/>
      <c r="C17" s="1679"/>
      <c r="D17" s="1740"/>
      <c r="E17" s="1843"/>
      <c r="F17" s="1746"/>
      <c r="G17" s="9" t="s">
        <v>421</v>
      </c>
      <c r="H17" s="548">
        <f t="shared" ref="H17:M17" si="1">H15*1</f>
        <v>40</v>
      </c>
      <c r="I17" s="548">
        <f t="shared" si="1"/>
        <v>0</v>
      </c>
      <c r="J17" s="548">
        <f t="shared" si="1"/>
        <v>0</v>
      </c>
      <c r="K17" s="419">
        <f t="shared" si="1"/>
        <v>0</v>
      </c>
      <c r="L17" s="11">
        <f t="shared" si="1"/>
        <v>80</v>
      </c>
      <c r="M17" s="1266">
        <f t="shared" si="1"/>
        <v>80</v>
      </c>
      <c r="N17" s="345"/>
      <c r="O17" s="216"/>
      <c r="P17" s="216"/>
      <c r="Q17" s="217"/>
    </row>
    <row r="18" spans="1:17" ht="14.25" customHeight="1" x14ac:dyDescent="0.2">
      <c r="A18" s="1731" t="s">
        <v>420</v>
      </c>
      <c r="B18" s="1734" t="s">
        <v>420</v>
      </c>
      <c r="C18" s="1678" t="s">
        <v>468</v>
      </c>
      <c r="D18" s="1738" t="s">
        <v>70</v>
      </c>
      <c r="E18" s="1842" t="s">
        <v>498</v>
      </c>
      <c r="F18" s="1744" t="s">
        <v>60</v>
      </c>
      <c r="G18" s="183" t="s">
        <v>470</v>
      </c>
      <c r="H18" s="338"/>
      <c r="I18" s="293"/>
      <c r="J18" s="293"/>
      <c r="K18" s="1027"/>
      <c r="L18" s="313">
        <v>10</v>
      </c>
      <c r="M18" s="313">
        <v>10</v>
      </c>
      <c r="N18" s="2160" t="s">
        <v>71</v>
      </c>
      <c r="O18" s="299" t="s">
        <v>707</v>
      </c>
      <c r="P18" s="299" t="s">
        <v>707</v>
      </c>
      <c r="Q18" s="300" t="s">
        <v>707</v>
      </c>
    </row>
    <row r="19" spans="1:17" ht="14.25" customHeight="1" x14ac:dyDescent="0.2">
      <c r="A19" s="1732"/>
      <c r="B19" s="1735"/>
      <c r="C19" s="1737"/>
      <c r="D19" s="1739"/>
      <c r="E19" s="1672"/>
      <c r="F19" s="1745"/>
      <c r="G19" s="301"/>
      <c r="H19" s="1261"/>
      <c r="I19" s="233"/>
      <c r="J19" s="233"/>
      <c r="K19" s="605"/>
      <c r="L19" s="332"/>
      <c r="M19" s="332"/>
      <c r="N19" s="2187"/>
      <c r="O19" s="306"/>
      <c r="P19" s="306"/>
      <c r="Q19" s="307"/>
    </row>
    <row r="20" spans="1:17" ht="12.75" customHeight="1" thickBot="1" x14ac:dyDescent="0.25">
      <c r="A20" s="1733"/>
      <c r="B20" s="1736"/>
      <c r="C20" s="1679"/>
      <c r="D20" s="1740"/>
      <c r="E20" s="1843"/>
      <c r="F20" s="1746"/>
      <c r="G20" s="9" t="s">
        <v>421</v>
      </c>
      <c r="H20" s="548">
        <f t="shared" ref="H20:M20" si="2">H18*1</f>
        <v>0</v>
      </c>
      <c r="I20" s="548">
        <f t="shared" si="2"/>
        <v>0</v>
      </c>
      <c r="J20" s="548">
        <f t="shared" si="2"/>
        <v>0</v>
      </c>
      <c r="K20" s="419">
        <f t="shared" si="2"/>
        <v>0</v>
      </c>
      <c r="L20" s="11">
        <f t="shared" si="2"/>
        <v>10</v>
      </c>
      <c r="M20" s="1266">
        <f t="shared" si="2"/>
        <v>10</v>
      </c>
      <c r="N20" s="345"/>
      <c r="O20" s="216"/>
      <c r="P20" s="216"/>
      <c r="Q20" s="217"/>
    </row>
    <row r="21" spans="1:17" ht="14.25" customHeight="1" x14ac:dyDescent="0.2">
      <c r="A21" s="1731" t="s">
        <v>420</v>
      </c>
      <c r="B21" s="1734" t="s">
        <v>420</v>
      </c>
      <c r="C21" s="1678" t="s">
        <v>472</v>
      </c>
      <c r="D21" s="1738" t="s">
        <v>72</v>
      </c>
      <c r="E21" s="1842" t="s">
        <v>498</v>
      </c>
      <c r="F21" s="268" t="s">
        <v>60</v>
      </c>
      <c r="G21" s="183" t="s">
        <v>470</v>
      </c>
      <c r="H21" s="338">
        <v>20</v>
      </c>
      <c r="I21" s="293"/>
      <c r="J21" s="293"/>
      <c r="K21" s="1027"/>
      <c r="L21" s="313"/>
      <c r="M21" s="313"/>
      <c r="N21" s="2184" t="s">
        <v>73</v>
      </c>
      <c r="O21" s="174" t="s">
        <v>74</v>
      </c>
      <c r="P21" s="174" t="s">
        <v>471</v>
      </c>
      <c r="Q21" s="198" t="s">
        <v>471</v>
      </c>
    </row>
    <row r="22" spans="1:17" ht="14.25" customHeight="1" x14ac:dyDescent="0.2">
      <c r="A22" s="1732"/>
      <c r="B22" s="1735"/>
      <c r="C22" s="1737"/>
      <c r="D22" s="1739"/>
      <c r="E22" s="1672"/>
      <c r="F22" s="276"/>
      <c r="G22" s="301"/>
      <c r="H22" s="1261"/>
      <c r="I22" s="233"/>
      <c r="J22" s="233"/>
      <c r="K22" s="605"/>
      <c r="L22" s="332"/>
      <c r="M22" s="332"/>
      <c r="N22" s="2185"/>
      <c r="O22" s="205"/>
      <c r="P22" s="205"/>
      <c r="Q22" s="206"/>
    </row>
    <row r="23" spans="1:17" ht="19.5" customHeight="1" thickBot="1" x14ac:dyDescent="0.25">
      <c r="A23" s="1733"/>
      <c r="B23" s="1736"/>
      <c r="C23" s="1679"/>
      <c r="D23" s="1739"/>
      <c r="E23" s="1843"/>
      <c r="F23" s="276"/>
      <c r="G23" s="9" t="s">
        <v>421</v>
      </c>
      <c r="H23" s="548">
        <f t="shared" ref="H23:M23" si="3">H21*1</f>
        <v>20</v>
      </c>
      <c r="I23" s="548">
        <f t="shared" si="3"/>
        <v>0</v>
      </c>
      <c r="J23" s="548">
        <f t="shared" si="3"/>
        <v>0</v>
      </c>
      <c r="K23" s="419">
        <f t="shared" si="3"/>
        <v>0</v>
      </c>
      <c r="L23" s="11">
        <f t="shared" si="3"/>
        <v>0</v>
      </c>
      <c r="M23" s="1266">
        <f t="shared" si="3"/>
        <v>0</v>
      </c>
      <c r="N23" s="2186"/>
      <c r="O23" s="205"/>
      <c r="P23" s="205"/>
      <c r="Q23" s="206"/>
    </row>
    <row r="24" spans="1:17" ht="12" customHeight="1" x14ac:dyDescent="0.2">
      <c r="A24" s="1731" t="s">
        <v>420</v>
      </c>
      <c r="B24" s="1734" t="s">
        <v>420</v>
      </c>
      <c r="C24" s="1678" t="s">
        <v>473</v>
      </c>
      <c r="D24" s="1738" t="s">
        <v>75</v>
      </c>
      <c r="E24" s="1842" t="s">
        <v>498</v>
      </c>
      <c r="F24" s="1744" t="s">
        <v>60</v>
      </c>
      <c r="G24" s="183" t="s">
        <v>470</v>
      </c>
      <c r="H24" s="338">
        <v>22</v>
      </c>
      <c r="I24" s="293"/>
      <c r="J24" s="293"/>
      <c r="K24" s="1027"/>
      <c r="L24" s="313">
        <v>30</v>
      </c>
      <c r="M24" s="313">
        <v>30</v>
      </c>
      <c r="N24" s="1269"/>
      <c r="O24" s="299"/>
      <c r="P24" s="299"/>
      <c r="Q24" s="300"/>
    </row>
    <row r="25" spans="1:17" ht="14.25" customHeight="1" thickBot="1" x14ac:dyDescent="0.25">
      <c r="A25" s="1733"/>
      <c r="B25" s="1736"/>
      <c r="C25" s="1679"/>
      <c r="D25" s="1740"/>
      <c r="E25" s="1843"/>
      <c r="F25" s="1746"/>
      <c r="G25" s="9" t="s">
        <v>421</v>
      </c>
      <c r="H25" s="548">
        <f t="shared" ref="H25:M25" si="4">H24*1</f>
        <v>22</v>
      </c>
      <c r="I25" s="548">
        <f t="shared" si="4"/>
        <v>0</v>
      </c>
      <c r="J25" s="548">
        <f t="shared" si="4"/>
        <v>0</v>
      </c>
      <c r="K25" s="419">
        <f t="shared" si="4"/>
        <v>0</v>
      </c>
      <c r="L25" s="11">
        <f t="shared" si="4"/>
        <v>30</v>
      </c>
      <c r="M25" s="1266">
        <f t="shared" si="4"/>
        <v>30</v>
      </c>
      <c r="N25" s="345"/>
      <c r="O25" s="216"/>
      <c r="P25" s="216"/>
      <c r="Q25" s="217"/>
    </row>
    <row r="26" spans="1:17" ht="14.25" customHeight="1" thickBot="1" x14ac:dyDescent="0.25">
      <c r="A26" s="120" t="s">
        <v>420</v>
      </c>
      <c r="B26" s="189" t="s">
        <v>420</v>
      </c>
      <c r="C26" s="1674" t="s">
        <v>423</v>
      </c>
      <c r="D26" s="1675"/>
      <c r="E26" s="1675"/>
      <c r="F26" s="1675"/>
      <c r="G26" s="1677"/>
      <c r="H26" s="190">
        <f t="shared" ref="H26:M26" si="5">H10+H14+H17+H20+H25+H23</f>
        <v>1703.1</v>
      </c>
      <c r="I26" s="190">
        <f t="shared" si="5"/>
        <v>0</v>
      </c>
      <c r="J26" s="190">
        <f t="shared" si="5"/>
        <v>765.5</v>
      </c>
      <c r="K26" s="1270">
        <f t="shared" si="5"/>
        <v>25</v>
      </c>
      <c r="L26" s="190">
        <f t="shared" si="5"/>
        <v>1770</v>
      </c>
      <c r="M26" s="1271">
        <f t="shared" si="5"/>
        <v>1770</v>
      </c>
      <c r="N26" s="191"/>
      <c r="O26" s="222"/>
      <c r="P26" s="222"/>
      <c r="Q26" s="223"/>
    </row>
    <row r="27" spans="1:17" ht="14.25" customHeight="1" thickBot="1" x14ac:dyDescent="0.25">
      <c r="A27" s="120" t="s">
        <v>420</v>
      </c>
      <c r="B27" s="121" t="s">
        <v>422</v>
      </c>
      <c r="C27" s="1693" t="s">
        <v>76</v>
      </c>
      <c r="D27" s="1694"/>
      <c r="E27" s="1695"/>
      <c r="F27" s="1695"/>
      <c r="G27" s="1694"/>
      <c r="H27" s="1694"/>
      <c r="I27" s="1694"/>
      <c r="J27" s="1694"/>
      <c r="K27" s="1694"/>
      <c r="L27" s="1694"/>
      <c r="M27" s="1694"/>
      <c r="N27" s="1694"/>
      <c r="O27" s="1694"/>
      <c r="P27" s="1694"/>
      <c r="Q27" s="1699"/>
    </row>
    <row r="28" spans="1:17" ht="14.25" customHeight="1" x14ac:dyDescent="0.2">
      <c r="A28" s="1950" t="s">
        <v>420</v>
      </c>
      <c r="B28" s="2083" t="s">
        <v>422</v>
      </c>
      <c r="C28" s="1726" t="s">
        <v>420</v>
      </c>
      <c r="D28" s="1686" t="s">
        <v>77</v>
      </c>
      <c r="E28" s="1842" t="s">
        <v>498</v>
      </c>
      <c r="F28" s="1744" t="s">
        <v>60</v>
      </c>
      <c r="G28" s="183" t="s">
        <v>470</v>
      </c>
      <c r="H28" s="338"/>
      <c r="I28" s="293"/>
      <c r="J28" s="293"/>
      <c r="K28" s="1027"/>
      <c r="L28" s="313">
        <v>20</v>
      </c>
      <c r="M28" s="313"/>
      <c r="N28" s="2154" t="s">
        <v>78</v>
      </c>
      <c r="O28" s="299" t="s">
        <v>550</v>
      </c>
      <c r="P28" s="299"/>
      <c r="Q28" s="300"/>
    </row>
    <row r="29" spans="1:17" ht="14.25" customHeight="1" x14ac:dyDescent="0.2">
      <c r="A29" s="1951"/>
      <c r="B29" s="1701"/>
      <c r="C29" s="1702"/>
      <c r="D29" s="1687"/>
      <c r="E29" s="1672"/>
      <c r="F29" s="1745"/>
      <c r="G29" s="301"/>
      <c r="H29" s="1261"/>
      <c r="I29" s="233"/>
      <c r="J29" s="233"/>
      <c r="K29" s="605"/>
      <c r="L29" s="332"/>
      <c r="M29" s="332"/>
      <c r="N29" s="2155"/>
      <c r="O29" s="306"/>
      <c r="P29" s="306"/>
      <c r="Q29" s="307"/>
    </row>
    <row r="30" spans="1:17" ht="19.5" customHeight="1" x14ac:dyDescent="0.2">
      <c r="A30" s="1951"/>
      <c r="B30" s="1701"/>
      <c r="C30" s="1702"/>
      <c r="D30" s="1687"/>
      <c r="E30" s="1672"/>
      <c r="F30" s="1745"/>
      <c r="G30" s="301"/>
      <c r="H30" s="1261"/>
      <c r="I30" s="233"/>
      <c r="J30" s="233"/>
      <c r="K30" s="605"/>
      <c r="L30" s="332"/>
      <c r="M30" s="332"/>
      <c r="N30" s="2170" t="s">
        <v>79</v>
      </c>
      <c r="O30" s="2166"/>
      <c r="P30" s="2166" t="s">
        <v>550</v>
      </c>
      <c r="Q30" s="2168"/>
    </row>
    <row r="31" spans="1:17" ht="18.75" customHeight="1" thickBot="1" x14ac:dyDescent="0.25">
      <c r="A31" s="2082"/>
      <c r="B31" s="2084"/>
      <c r="C31" s="1727"/>
      <c r="D31" s="1688"/>
      <c r="E31" s="1843"/>
      <c r="F31" s="1746"/>
      <c r="G31" s="9" t="s">
        <v>421</v>
      </c>
      <c r="H31" s="548">
        <f t="shared" ref="H31:M31" si="6">H28*1</f>
        <v>0</v>
      </c>
      <c r="I31" s="548">
        <f t="shared" si="6"/>
        <v>0</v>
      </c>
      <c r="J31" s="548">
        <f t="shared" si="6"/>
        <v>0</v>
      </c>
      <c r="K31" s="548">
        <f t="shared" si="6"/>
        <v>0</v>
      </c>
      <c r="L31" s="548">
        <f t="shared" si="6"/>
        <v>20</v>
      </c>
      <c r="M31" s="548">
        <f t="shared" si="6"/>
        <v>0</v>
      </c>
      <c r="N31" s="2171"/>
      <c r="O31" s="2167"/>
      <c r="P31" s="2167"/>
      <c r="Q31" s="2169"/>
    </row>
    <row r="32" spans="1:17" ht="14.25" customHeight="1" x14ac:dyDescent="0.2">
      <c r="A32" s="1950" t="s">
        <v>420</v>
      </c>
      <c r="B32" s="2083" t="s">
        <v>422</v>
      </c>
      <c r="C32" s="1726" t="s">
        <v>422</v>
      </c>
      <c r="D32" s="1686" t="s">
        <v>80</v>
      </c>
      <c r="E32" s="1842" t="s">
        <v>498</v>
      </c>
      <c r="F32" s="1744" t="s">
        <v>60</v>
      </c>
      <c r="G32" s="183" t="s">
        <v>470</v>
      </c>
      <c r="H32" s="338"/>
      <c r="I32" s="293"/>
      <c r="J32" s="293"/>
      <c r="K32" s="1027"/>
      <c r="L32" s="313">
        <v>20</v>
      </c>
      <c r="M32" s="313">
        <v>20</v>
      </c>
      <c r="N32" s="2154" t="s">
        <v>81</v>
      </c>
      <c r="O32" s="299" t="s">
        <v>477</v>
      </c>
      <c r="P32" s="299" t="s">
        <v>574</v>
      </c>
      <c r="Q32" s="300" t="s">
        <v>574</v>
      </c>
    </row>
    <row r="33" spans="1:17" ht="12" customHeight="1" x14ac:dyDescent="0.2">
      <c r="A33" s="1951"/>
      <c r="B33" s="1701"/>
      <c r="C33" s="1702"/>
      <c r="D33" s="1687"/>
      <c r="E33" s="1672"/>
      <c r="F33" s="1745"/>
      <c r="G33" s="301"/>
      <c r="H33" s="1261"/>
      <c r="I33" s="233"/>
      <c r="J33" s="233"/>
      <c r="K33" s="605"/>
      <c r="L33" s="332"/>
      <c r="M33" s="332"/>
      <c r="N33" s="2155"/>
      <c r="O33" s="306"/>
      <c r="P33" s="306"/>
      <c r="Q33" s="307"/>
    </row>
    <row r="34" spans="1:17" ht="14.25" customHeight="1" thickBot="1" x14ac:dyDescent="0.25">
      <c r="A34" s="2082"/>
      <c r="B34" s="2084"/>
      <c r="C34" s="1727"/>
      <c r="D34" s="1688"/>
      <c r="E34" s="1843"/>
      <c r="F34" s="1746"/>
      <c r="G34" s="9" t="s">
        <v>421</v>
      </c>
      <c r="H34" s="548">
        <f t="shared" ref="H34:M34" si="7">H32*1</f>
        <v>0</v>
      </c>
      <c r="I34" s="548">
        <f t="shared" si="7"/>
        <v>0</v>
      </c>
      <c r="J34" s="548">
        <f t="shared" si="7"/>
        <v>0</v>
      </c>
      <c r="K34" s="548">
        <f t="shared" si="7"/>
        <v>0</v>
      </c>
      <c r="L34" s="548">
        <f t="shared" si="7"/>
        <v>20</v>
      </c>
      <c r="M34" s="548">
        <f t="shared" si="7"/>
        <v>20</v>
      </c>
      <c r="N34" s="345"/>
      <c r="O34" s="216"/>
      <c r="P34" s="216"/>
      <c r="Q34" s="217"/>
    </row>
    <row r="35" spans="1:17" ht="14.25" customHeight="1" x14ac:dyDescent="0.2">
      <c r="A35" s="1950" t="s">
        <v>420</v>
      </c>
      <c r="B35" s="2083" t="s">
        <v>422</v>
      </c>
      <c r="C35" s="1726" t="s">
        <v>467</v>
      </c>
      <c r="D35" s="1686" t="s">
        <v>82</v>
      </c>
      <c r="E35" s="1842" t="s">
        <v>498</v>
      </c>
      <c r="F35" s="1744" t="s">
        <v>60</v>
      </c>
      <c r="G35" s="183" t="s">
        <v>470</v>
      </c>
      <c r="H35" s="338"/>
      <c r="I35" s="293"/>
      <c r="J35" s="293"/>
      <c r="K35" s="1027"/>
      <c r="L35" s="313"/>
      <c r="M35" s="313">
        <v>10</v>
      </c>
      <c r="N35" s="1269" t="s">
        <v>83</v>
      </c>
      <c r="O35" s="299"/>
      <c r="P35" s="299" t="s">
        <v>550</v>
      </c>
      <c r="Q35" s="300"/>
    </row>
    <row r="36" spans="1:17" ht="14.25" customHeight="1" x14ac:dyDescent="0.2">
      <c r="A36" s="1951"/>
      <c r="B36" s="1701"/>
      <c r="C36" s="1702"/>
      <c r="D36" s="1687"/>
      <c r="E36" s="1672"/>
      <c r="F36" s="1745"/>
      <c r="G36" s="301"/>
      <c r="H36" s="1261"/>
      <c r="I36" s="233"/>
      <c r="J36" s="233"/>
      <c r="K36" s="605"/>
      <c r="L36" s="332"/>
      <c r="M36" s="332"/>
      <c r="N36" s="1265" t="s">
        <v>84</v>
      </c>
      <c r="O36" s="306"/>
      <c r="P36" s="306"/>
      <c r="Q36" s="307" t="s">
        <v>550</v>
      </c>
    </row>
    <row r="37" spans="1:17" ht="22.5" customHeight="1" thickBot="1" x14ac:dyDescent="0.25">
      <c r="A37" s="2082"/>
      <c r="B37" s="2084"/>
      <c r="C37" s="1727"/>
      <c r="D37" s="1688"/>
      <c r="E37" s="1843"/>
      <c r="F37" s="1746"/>
      <c r="G37" s="9" t="s">
        <v>421</v>
      </c>
      <c r="H37" s="548">
        <f t="shared" ref="H37:M37" si="8">H35*1</f>
        <v>0</v>
      </c>
      <c r="I37" s="548">
        <f t="shared" si="8"/>
        <v>0</v>
      </c>
      <c r="J37" s="548">
        <f t="shared" si="8"/>
        <v>0</v>
      </c>
      <c r="K37" s="548">
        <f t="shared" si="8"/>
        <v>0</v>
      </c>
      <c r="L37" s="548">
        <f t="shared" si="8"/>
        <v>0</v>
      </c>
      <c r="M37" s="548">
        <f t="shared" si="8"/>
        <v>10</v>
      </c>
      <c r="N37" s="345"/>
      <c r="O37" s="216"/>
      <c r="P37" s="216"/>
      <c r="Q37" s="217"/>
    </row>
    <row r="38" spans="1:17" ht="14.25" customHeight="1" x14ac:dyDescent="0.2">
      <c r="A38" s="1950" t="s">
        <v>420</v>
      </c>
      <c r="B38" s="2083" t="s">
        <v>422</v>
      </c>
      <c r="C38" s="1726" t="s">
        <v>468</v>
      </c>
      <c r="D38" s="1686" t="s">
        <v>85</v>
      </c>
      <c r="E38" s="1842" t="s">
        <v>498</v>
      </c>
      <c r="F38" s="1744" t="s">
        <v>60</v>
      </c>
      <c r="G38" s="183" t="s">
        <v>470</v>
      </c>
      <c r="H38" s="338"/>
      <c r="I38" s="293"/>
      <c r="J38" s="293"/>
      <c r="K38" s="1027"/>
      <c r="L38" s="313"/>
      <c r="M38" s="313"/>
      <c r="N38" s="2160" t="s">
        <v>86</v>
      </c>
      <c r="O38" s="299"/>
      <c r="P38" s="299"/>
      <c r="Q38" s="300" t="s">
        <v>87</v>
      </c>
    </row>
    <row r="39" spans="1:17" ht="21.75" customHeight="1" thickBot="1" x14ac:dyDescent="0.25">
      <c r="A39" s="2082"/>
      <c r="B39" s="2084"/>
      <c r="C39" s="1727"/>
      <c r="D39" s="1688"/>
      <c r="E39" s="1843"/>
      <c r="F39" s="1746"/>
      <c r="G39" s="9" t="s">
        <v>421</v>
      </c>
      <c r="H39" s="548">
        <f t="shared" ref="H39:M39" si="9">H38*1</f>
        <v>0</v>
      </c>
      <c r="I39" s="548">
        <f t="shared" si="9"/>
        <v>0</v>
      </c>
      <c r="J39" s="548">
        <f t="shared" si="9"/>
        <v>0</v>
      </c>
      <c r="K39" s="548">
        <f t="shared" si="9"/>
        <v>0</v>
      </c>
      <c r="L39" s="548">
        <f t="shared" si="9"/>
        <v>0</v>
      </c>
      <c r="M39" s="548">
        <f t="shared" si="9"/>
        <v>0</v>
      </c>
      <c r="N39" s="1974"/>
      <c r="O39" s="216"/>
      <c r="P39" s="216"/>
      <c r="Q39" s="217"/>
    </row>
    <row r="40" spans="1:17" ht="18.75" customHeight="1" thickBot="1" x14ac:dyDescent="0.25">
      <c r="A40" s="120" t="s">
        <v>420</v>
      </c>
      <c r="B40" s="189" t="s">
        <v>422</v>
      </c>
      <c r="C40" s="1674" t="s">
        <v>423</v>
      </c>
      <c r="D40" s="1675"/>
      <c r="E40" s="1675"/>
      <c r="F40" s="1675"/>
      <c r="G40" s="1677"/>
      <c r="H40" s="190">
        <f t="shared" ref="H40:M40" si="10">H31+H34+H37+H39</f>
        <v>0</v>
      </c>
      <c r="I40" s="190">
        <f t="shared" si="10"/>
        <v>0</v>
      </c>
      <c r="J40" s="190">
        <f t="shared" si="10"/>
        <v>0</v>
      </c>
      <c r="K40" s="190">
        <f t="shared" si="10"/>
        <v>0</v>
      </c>
      <c r="L40" s="190">
        <f t="shared" si="10"/>
        <v>40</v>
      </c>
      <c r="M40" s="190">
        <f t="shared" si="10"/>
        <v>30</v>
      </c>
      <c r="N40" s="191"/>
      <c r="O40" s="222"/>
      <c r="P40" s="222"/>
      <c r="Q40" s="223"/>
    </row>
    <row r="41" spans="1:17" ht="17.25" customHeight="1" thickBot="1" x14ac:dyDescent="0.25">
      <c r="A41" s="120" t="s">
        <v>420</v>
      </c>
      <c r="B41" s="121" t="s">
        <v>467</v>
      </c>
      <c r="C41" s="1693" t="s">
        <v>88</v>
      </c>
      <c r="D41" s="1694"/>
      <c r="E41" s="1695"/>
      <c r="F41" s="1695"/>
      <c r="G41" s="1694"/>
      <c r="H41" s="1694"/>
      <c r="I41" s="1694"/>
      <c r="J41" s="1694"/>
      <c r="K41" s="1694"/>
      <c r="L41" s="1694"/>
      <c r="M41" s="1694"/>
      <c r="N41" s="1694"/>
      <c r="O41" s="1694"/>
      <c r="P41" s="1694"/>
      <c r="Q41" s="1699"/>
    </row>
    <row r="42" spans="1:17" ht="14.25" customHeight="1" x14ac:dyDescent="0.2">
      <c r="A42" s="1950" t="s">
        <v>420</v>
      </c>
      <c r="B42" s="2083" t="s">
        <v>467</v>
      </c>
      <c r="C42" s="1726" t="s">
        <v>420</v>
      </c>
      <c r="D42" s="1686" t="s">
        <v>89</v>
      </c>
      <c r="E42" s="1842" t="s">
        <v>90</v>
      </c>
      <c r="F42" s="1744" t="s">
        <v>60</v>
      </c>
      <c r="G42" s="183" t="s">
        <v>470</v>
      </c>
      <c r="H42" s="338">
        <v>599.4</v>
      </c>
      <c r="I42" s="293"/>
      <c r="J42" s="293">
        <v>376.2</v>
      </c>
      <c r="K42" s="1027">
        <v>7</v>
      </c>
      <c r="L42" s="313">
        <v>630</v>
      </c>
      <c r="M42" s="313">
        <v>630</v>
      </c>
      <c r="N42" s="1273" t="s">
        <v>91</v>
      </c>
      <c r="O42" s="299" t="s">
        <v>712</v>
      </c>
      <c r="P42" s="299" t="s">
        <v>712</v>
      </c>
      <c r="Q42" s="300" t="s">
        <v>712</v>
      </c>
    </row>
    <row r="43" spans="1:17" ht="14.25" customHeight="1" x14ac:dyDescent="0.2">
      <c r="A43" s="1951"/>
      <c r="B43" s="1701"/>
      <c r="C43" s="1702"/>
      <c r="D43" s="1687"/>
      <c r="E43" s="1672"/>
      <c r="F43" s="1745"/>
      <c r="G43" s="301"/>
      <c r="H43" s="1261"/>
      <c r="I43" s="233"/>
      <c r="J43" s="233"/>
      <c r="K43" s="605"/>
      <c r="L43" s="332"/>
      <c r="M43" s="332"/>
      <c r="N43" s="1274" t="s">
        <v>92</v>
      </c>
      <c r="O43" s="306" t="s">
        <v>495</v>
      </c>
      <c r="P43" s="306" t="s">
        <v>495</v>
      </c>
      <c r="Q43" s="307" t="s">
        <v>495</v>
      </c>
    </row>
    <row r="44" spans="1:17" ht="14.25" customHeight="1" x14ac:dyDescent="0.2">
      <c r="A44" s="1951"/>
      <c r="B44" s="1701"/>
      <c r="C44" s="1702"/>
      <c r="D44" s="1687"/>
      <c r="E44" s="1672"/>
      <c r="F44" s="1745"/>
      <c r="G44" s="301"/>
      <c r="H44" s="1261"/>
      <c r="I44" s="233"/>
      <c r="J44" s="233"/>
      <c r="K44" s="605"/>
      <c r="L44" s="332"/>
      <c r="M44" s="332"/>
      <c r="N44" s="309" t="s">
        <v>93</v>
      </c>
      <c r="O44" s="306" t="s">
        <v>94</v>
      </c>
      <c r="P44" s="306" t="s">
        <v>94</v>
      </c>
      <c r="Q44" s="307" t="s">
        <v>94</v>
      </c>
    </row>
    <row r="45" spans="1:17" ht="17.25" customHeight="1" thickBot="1" x14ac:dyDescent="0.25">
      <c r="A45" s="2082"/>
      <c r="B45" s="2084"/>
      <c r="C45" s="1727"/>
      <c r="D45" s="1688"/>
      <c r="E45" s="1843"/>
      <c r="F45" s="1746"/>
      <c r="G45" s="9" t="s">
        <v>421</v>
      </c>
      <c r="H45" s="548">
        <f t="shared" ref="H45:M45" si="11">H42*1</f>
        <v>599.4</v>
      </c>
      <c r="I45" s="548">
        <f t="shared" si="11"/>
        <v>0</v>
      </c>
      <c r="J45" s="548">
        <f t="shared" si="11"/>
        <v>376.2</v>
      </c>
      <c r="K45" s="548">
        <f t="shared" si="11"/>
        <v>7</v>
      </c>
      <c r="L45" s="548">
        <f t="shared" si="11"/>
        <v>630</v>
      </c>
      <c r="M45" s="548">
        <f t="shared" si="11"/>
        <v>630</v>
      </c>
      <c r="N45" s="1275"/>
      <c r="O45" s="592"/>
      <c r="P45" s="592"/>
      <c r="Q45" s="593"/>
    </row>
    <row r="46" spans="1:17" ht="14.25" customHeight="1" x14ac:dyDescent="0.2">
      <c r="A46" s="1950" t="s">
        <v>420</v>
      </c>
      <c r="B46" s="2083" t="s">
        <v>467</v>
      </c>
      <c r="C46" s="1726" t="s">
        <v>422</v>
      </c>
      <c r="D46" s="1686" t="s">
        <v>95</v>
      </c>
      <c r="E46" s="1842" t="s">
        <v>96</v>
      </c>
      <c r="F46" s="1744" t="s">
        <v>60</v>
      </c>
      <c r="G46" s="183" t="s">
        <v>470</v>
      </c>
      <c r="H46" s="338">
        <v>748.7</v>
      </c>
      <c r="I46" s="293"/>
      <c r="J46" s="293">
        <v>457.8</v>
      </c>
      <c r="K46" s="1027">
        <v>7</v>
      </c>
      <c r="L46" s="313">
        <v>770</v>
      </c>
      <c r="M46" s="313">
        <v>770</v>
      </c>
      <c r="N46" s="1273" t="s">
        <v>91</v>
      </c>
      <c r="O46" s="314">
        <v>130</v>
      </c>
      <c r="P46" s="314">
        <v>130</v>
      </c>
      <c r="Q46" s="315">
        <v>130</v>
      </c>
    </row>
    <row r="47" spans="1:17" ht="14.25" customHeight="1" x14ac:dyDescent="0.2">
      <c r="A47" s="1951"/>
      <c r="B47" s="1701"/>
      <c r="C47" s="1702"/>
      <c r="D47" s="1687"/>
      <c r="E47" s="1672"/>
      <c r="F47" s="1745"/>
      <c r="G47" s="301"/>
      <c r="H47" s="1261"/>
      <c r="I47" s="233"/>
      <c r="J47" s="233"/>
      <c r="K47" s="605"/>
      <c r="L47" s="332"/>
      <c r="M47" s="332"/>
      <c r="N47" s="1274" t="s">
        <v>92</v>
      </c>
      <c r="O47" s="333">
        <v>3</v>
      </c>
      <c r="P47" s="333">
        <v>3</v>
      </c>
      <c r="Q47" s="334">
        <v>3</v>
      </c>
    </row>
    <row r="48" spans="1:17" ht="14.25" customHeight="1" x14ac:dyDescent="0.2">
      <c r="A48" s="1951"/>
      <c r="B48" s="1701"/>
      <c r="C48" s="1702"/>
      <c r="D48" s="1687"/>
      <c r="E48" s="1672"/>
      <c r="F48" s="1745"/>
      <c r="G48" s="301"/>
      <c r="H48" s="1261"/>
      <c r="I48" s="233"/>
      <c r="J48" s="233"/>
      <c r="K48" s="605"/>
      <c r="L48" s="332"/>
      <c r="M48" s="332"/>
      <c r="N48" s="309" t="s">
        <v>93</v>
      </c>
      <c r="O48" s="306" t="s">
        <v>97</v>
      </c>
      <c r="P48" s="306" t="s">
        <v>97</v>
      </c>
      <c r="Q48" s="307" t="s">
        <v>97</v>
      </c>
    </row>
    <row r="49" spans="1:17" ht="18.75" customHeight="1" thickBot="1" x14ac:dyDescent="0.25">
      <c r="A49" s="2082"/>
      <c r="B49" s="2084"/>
      <c r="C49" s="1727"/>
      <c r="D49" s="1688"/>
      <c r="E49" s="1843"/>
      <c r="F49" s="1746"/>
      <c r="G49" s="9" t="s">
        <v>421</v>
      </c>
      <c r="H49" s="548">
        <f t="shared" ref="H49:M49" si="12">H46*1</f>
        <v>748.7</v>
      </c>
      <c r="I49" s="548">
        <f t="shared" si="12"/>
        <v>0</v>
      </c>
      <c r="J49" s="548">
        <f t="shared" si="12"/>
        <v>457.8</v>
      </c>
      <c r="K49" s="548">
        <f t="shared" si="12"/>
        <v>7</v>
      </c>
      <c r="L49" s="548">
        <f t="shared" si="12"/>
        <v>770</v>
      </c>
      <c r="M49" s="548">
        <f t="shared" si="12"/>
        <v>770</v>
      </c>
      <c r="N49" s="345"/>
      <c r="O49" s="216"/>
      <c r="P49" s="216"/>
      <c r="Q49" s="217"/>
    </row>
    <row r="50" spans="1:17" ht="14.25" customHeight="1" x14ac:dyDescent="0.2">
      <c r="A50" s="1950" t="s">
        <v>420</v>
      </c>
      <c r="B50" s="2083" t="s">
        <v>467</v>
      </c>
      <c r="C50" s="1726" t="s">
        <v>467</v>
      </c>
      <c r="D50" s="1686" t="s">
        <v>98</v>
      </c>
      <c r="E50" s="1842" t="s">
        <v>99</v>
      </c>
      <c r="F50" s="1744" t="s">
        <v>60</v>
      </c>
      <c r="G50" s="183" t="s">
        <v>470</v>
      </c>
      <c r="H50" s="338">
        <v>1473.7</v>
      </c>
      <c r="I50" s="293"/>
      <c r="J50" s="293">
        <v>956.8</v>
      </c>
      <c r="K50" s="1027">
        <v>7</v>
      </c>
      <c r="L50" s="313">
        <v>1550</v>
      </c>
      <c r="M50" s="313">
        <v>1550</v>
      </c>
      <c r="N50" s="1273" t="s">
        <v>91</v>
      </c>
      <c r="O50" s="299" t="s">
        <v>574</v>
      </c>
      <c r="P50" s="299" t="s">
        <v>574</v>
      </c>
      <c r="Q50" s="300" t="s">
        <v>574</v>
      </c>
    </row>
    <row r="51" spans="1:17" ht="14.25" customHeight="1" thickBot="1" x14ac:dyDescent="0.25">
      <c r="A51" s="1951"/>
      <c r="B51" s="1701"/>
      <c r="C51" s="1702"/>
      <c r="D51" s="1687"/>
      <c r="E51" s="1672"/>
      <c r="F51" s="1745"/>
      <c r="G51" s="301"/>
      <c r="H51" s="1261"/>
      <c r="I51" s="233"/>
      <c r="J51" s="233"/>
      <c r="K51" s="605"/>
      <c r="L51" s="332"/>
      <c r="M51" s="332"/>
      <c r="N51" s="1274" t="s">
        <v>92</v>
      </c>
      <c r="O51" s="306" t="s">
        <v>491</v>
      </c>
      <c r="P51" s="306" t="s">
        <v>491</v>
      </c>
      <c r="Q51" s="307" t="s">
        <v>491</v>
      </c>
    </row>
    <row r="52" spans="1:17" ht="14.25" customHeight="1" x14ac:dyDescent="0.2">
      <c r="A52" s="1951"/>
      <c r="B52" s="1701"/>
      <c r="C52" s="1702"/>
      <c r="D52" s="1687"/>
      <c r="E52" s="1672"/>
      <c r="F52" s="1745"/>
      <c r="G52" s="301"/>
      <c r="H52" s="1261"/>
      <c r="I52" s="233"/>
      <c r="J52" s="233"/>
      <c r="K52" s="605"/>
      <c r="L52" s="332"/>
      <c r="M52" s="332"/>
      <c r="N52" s="1273" t="s">
        <v>100</v>
      </c>
      <c r="O52" s="1128" t="s">
        <v>31</v>
      </c>
      <c r="P52" s="1128" t="s">
        <v>31</v>
      </c>
      <c r="Q52" s="1129" t="s">
        <v>31</v>
      </c>
    </row>
    <row r="53" spans="1:17" ht="25.5" customHeight="1" x14ac:dyDescent="0.2">
      <c r="A53" s="1951"/>
      <c r="B53" s="1701"/>
      <c r="C53" s="1702"/>
      <c r="D53" s="1687"/>
      <c r="E53" s="1672"/>
      <c r="F53" s="1745"/>
      <c r="G53" s="301"/>
      <c r="H53" s="1261"/>
      <c r="I53" s="233"/>
      <c r="J53" s="233"/>
      <c r="K53" s="605"/>
      <c r="L53" s="332"/>
      <c r="M53" s="332"/>
      <c r="N53" s="1276" t="s">
        <v>101</v>
      </c>
      <c r="O53" s="1128" t="s">
        <v>752</v>
      </c>
      <c r="P53" s="1128" t="s">
        <v>752</v>
      </c>
      <c r="Q53" s="1129" t="s">
        <v>752</v>
      </c>
    </row>
    <row r="54" spans="1:17" ht="14.25" customHeight="1" thickBot="1" x14ac:dyDescent="0.25">
      <c r="A54" s="2082"/>
      <c r="B54" s="2084"/>
      <c r="C54" s="1727"/>
      <c r="D54" s="1688"/>
      <c r="E54" s="1843"/>
      <c r="F54" s="1746"/>
      <c r="G54" s="9" t="s">
        <v>421</v>
      </c>
      <c r="H54" s="548">
        <f t="shared" ref="H54:M54" si="13">H50*1</f>
        <v>1473.7</v>
      </c>
      <c r="I54" s="548">
        <f t="shared" si="13"/>
        <v>0</v>
      </c>
      <c r="J54" s="548">
        <f t="shared" si="13"/>
        <v>956.8</v>
      </c>
      <c r="K54" s="548">
        <f t="shared" si="13"/>
        <v>7</v>
      </c>
      <c r="L54" s="548">
        <f t="shared" si="13"/>
        <v>1550</v>
      </c>
      <c r="M54" s="548">
        <f t="shared" si="13"/>
        <v>1550</v>
      </c>
      <c r="N54" s="309" t="s">
        <v>93</v>
      </c>
      <c r="O54" s="306" t="s">
        <v>97</v>
      </c>
      <c r="P54" s="306" t="s">
        <v>97</v>
      </c>
      <c r="Q54" s="307" t="s">
        <v>97</v>
      </c>
    </row>
    <row r="55" spans="1:17" ht="14.25" customHeight="1" x14ac:dyDescent="0.2">
      <c r="A55" s="1950" t="s">
        <v>420</v>
      </c>
      <c r="B55" s="2083" t="s">
        <v>467</v>
      </c>
      <c r="C55" s="1726" t="s">
        <v>468</v>
      </c>
      <c r="D55" s="1686" t="s">
        <v>102</v>
      </c>
      <c r="E55" s="1842" t="s">
        <v>103</v>
      </c>
      <c r="F55" s="1744" t="s">
        <v>60</v>
      </c>
      <c r="G55" s="183" t="s">
        <v>470</v>
      </c>
      <c r="H55" s="338">
        <v>811.1</v>
      </c>
      <c r="I55" s="293"/>
      <c r="J55" s="293">
        <v>545</v>
      </c>
      <c r="K55" s="1027">
        <v>8.6999999999999993</v>
      </c>
      <c r="L55" s="313">
        <v>850</v>
      </c>
      <c r="M55" s="313">
        <v>850</v>
      </c>
      <c r="N55" s="1269" t="s">
        <v>100</v>
      </c>
      <c r="O55" s="299" t="s">
        <v>104</v>
      </c>
      <c r="P55" s="299" t="s">
        <v>104</v>
      </c>
      <c r="Q55" s="300" t="s">
        <v>104</v>
      </c>
    </row>
    <row r="56" spans="1:17" ht="22.5" customHeight="1" x14ac:dyDescent="0.2">
      <c r="A56" s="1951"/>
      <c r="B56" s="1701"/>
      <c r="C56" s="1702"/>
      <c r="D56" s="1687"/>
      <c r="E56" s="1672"/>
      <c r="F56" s="1745"/>
      <c r="G56" s="301"/>
      <c r="H56" s="1261"/>
      <c r="I56" s="233"/>
      <c r="J56" s="233"/>
      <c r="K56" s="605"/>
      <c r="L56" s="332"/>
      <c r="M56" s="332"/>
      <c r="N56" s="1265" t="s">
        <v>105</v>
      </c>
      <c r="O56" s="306" t="s">
        <v>495</v>
      </c>
      <c r="P56" s="306" t="s">
        <v>495</v>
      </c>
      <c r="Q56" s="307" t="s">
        <v>495</v>
      </c>
    </row>
    <row r="57" spans="1:17" ht="14.25" customHeight="1" thickBot="1" x14ac:dyDescent="0.25">
      <c r="A57" s="2082"/>
      <c r="B57" s="2084"/>
      <c r="C57" s="1727"/>
      <c r="D57" s="1688"/>
      <c r="E57" s="1843"/>
      <c r="F57" s="1746"/>
      <c r="G57" s="9" t="s">
        <v>421</v>
      </c>
      <c r="H57" s="548">
        <f t="shared" ref="H57:M57" si="14">H55*1</f>
        <v>811.1</v>
      </c>
      <c r="I57" s="548">
        <f t="shared" si="14"/>
        <v>0</v>
      </c>
      <c r="J57" s="548">
        <f t="shared" si="14"/>
        <v>545</v>
      </c>
      <c r="K57" s="548">
        <f t="shared" si="14"/>
        <v>8.6999999999999993</v>
      </c>
      <c r="L57" s="548">
        <f t="shared" si="14"/>
        <v>850</v>
      </c>
      <c r="M57" s="548">
        <f t="shared" si="14"/>
        <v>850</v>
      </c>
      <c r="N57" s="345"/>
      <c r="O57" s="216"/>
      <c r="P57" s="216"/>
      <c r="Q57" s="217"/>
    </row>
    <row r="58" spans="1:17" ht="14.25" customHeight="1" x14ac:dyDescent="0.2">
      <c r="A58" s="1950" t="s">
        <v>420</v>
      </c>
      <c r="B58" s="2083" t="s">
        <v>467</v>
      </c>
      <c r="C58" s="1726" t="s">
        <v>472</v>
      </c>
      <c r="D58" s="1686" t="s">
        <v>106</v>
      </c>
      <c r="E58" s="1842" t="s">
        <v>107</v>
      </c>
      <c r="F58" s="1744" t="s">
        <v>60</v>
      </c>
      <c r="G58" s="183" t="s">
        <v>470</v>
      </c>
      <c r="H58" s="338">
        <v>349.5</v>
      </c>
      <c r="I58" s="293"/>
      <c r="J58" s="293">
        <v>223.5</v>
      </c>
      <c r="K58" s="1027">
        <v>7</v>
      </c>
      <c r="L58" s="313">
        <v>370</v>
      </c>
      <c r="M58" s="313">
        <v>370</v>
      </c>
      <c r="N58" s="654" t="s">
        <v>108</v>
      </c>
      <c r="O58" s="299" t="s">
        <v>31</v>
      </c>
      <c r="P58" s="299" t="s">
        <v>31</v>
      </c>
      <c r="Q58" s="300" t="s">
        <v>31</v>
      </c>
    </row>
    <row r="59" spans="1:17" ht="14.25" customHeight="1" thickBot="1" x14ac:dyDescent="0.25">
      <c r="A59" s="1951"/>
      <c r="B59" s="1701"/>
      <c r="C59" s="1702"/>
      <c r="D59" s="1687"/>
      <c r="E59" s="1672"/>
      <c r="F59" s="1745"/>
      <c r="G59" s="301"/>
      <c r="H59" s="1261"/>
      <c r="I59" s="233"/>
      <c r="J59" s="233"/>
      <c r="K59" s="605"/>
      <c r="L59" s="332"/>
      <c r="M59" s="332"/>
      <c r="N59" s="1277" t="s">
        <v>109</v>
      </c>
      <c r="O59" s="572" t="s">
        <v>110</v>
      </c>
      <c r="P59" s="572" t="s">
        <v>111</v>
      </c>
      <c r="Q59" s="573" t="s">
        <v>111</v>
      </c>
    </row>
    <row r="60" spans="1:17" ht="26.25" customHeight="1" x14ac:dyDescent="0.2">
      <c r="A60" s="1951"/>
      <c r="B60" s="1701"/>
      <c r="C60" s="1702"/>
      <c r="D60" s="1687"/>
      <c r="E60" s="1672"/>
      <c r="F60" s="1745"/>
      <c r="G60" s="301"/>
      <c r="H60" s="1261"/>
      <c r="I60" s="233"/>
      <c r="J60" s="233"/>
      <c r="K60" s="605"/>
      <c r="L60" s="332"/>
      <c r="M60" s="303"/>
      <c r="N60" s="663" t="s">
        <v>112</v>
      </c>
      <c r="O60" s="299" t="s">
        <v>496</v>
      </c>
      <c r="P60" s="299" t="s">
        <v>496</v>
      </c>
      <c r="Q60" s="300" t="s">
        <v>496</v>
      </c>
    </row>
    <row r="61" spans="1:17" ht="24.75" customHeight="1" thickBot="1" x14ac:dyDescent="0.25">
      <c r="A61" s="2082"/>
      <c r="B61" s="2084"/>
      <c r="C61" s="1727"/>
      <c r="D61" s="1688"/>
      <c r="E61" s="1843"/>
      <c r="F61" s="1746"/>
      <c r="G61" s="9" t="s">
        <v>421</v>
      </c>
      <c r="H61" s="548">
        <f t="shared" ref="H61:M61" si="15">H58*1</f>
        <v>349.5</v>
      </c>
      <c r="I61" s="548">
        <f t="shared" si="15"/>
        <v>0</v>
      </c>
      <c r="J61" s="548">
        <f t="shared" si="15"/>
        <v>223.5</v>
      </c>
      <c r="K61" s="548">
        <f t="shared" si="15"/>
        <v>7</v>
      </c>
      <c r="L61" s="548">
        <f t="shared" si="15"/>
        <v>370</v>
      </c>
      <c r="M61" s="419">
        <f t="shared" si="15"/>
        <v>370</v>
      </c>
      <c r="N61" s="1278" t="s">
        <v>113</v>
      </c>
      <c r="O61" s="1128" t="s">
        <v>114</v>
      </c>
      <c r="P61" s="1128" t="s">
        <v>114</v>
      </c>
      <c r="Q61" s="1129" t="s">
        <v>114</v>
      </c>
    </row>
    <row r="62" spans="1:17" ht="14.25" customHeight="1" x14ac:dyDescent="0.2">
      <c r="A62" s="1950" t="s">
        <v>420</v>
      </c>
      <c r="B62" s="2083" t="s">
        <v>467</v>
      </c>
      <c r="C62" s="1726" t="s">
        <v>473</v>
      </c>
      <c r="D62" s="1686" t="s">
        <v>115</v>
      </c>
      <c r="E62" s="1842" t="s">
        <v>116</v>
      </c>
      <c r="F62" s="1744" t="s">
        <v>60</v>
      </c>
      <c r="G62" s="183" t="s">
        <v>470</v>
      </c>
      <c r="H62" s="338">
        <v>472.4</v>
      </c>
      <c r="I62" s="293"/>
      <c r="J62" s="293">
        <v>241.5</v>
      </c>
      <c r="K62" s="1027">
        <v>16</v>
      </c>
      <c r="L62" s="313">
        <v>490</v>
      </c>
      <c r="M62" s="296">
        <v>490</v>
      </c>
      <c r="N62" s="1279" t="s">
        <v>117</v>
      </c>
      <c r="O62" s="1280" t="s">
        <v>118</v>
      </c>
      <c r="P62" s="1280" t="s">
        <v>118</v>
      </c>
      <c r="Q62" s="1281" t="s">
        <v>119</v>
      </c>
    </row>
    <row r="63" spans="1:17" ht="14.25" customHeight="1" x14ac:dyDescent="0.2">
      <c r="A63" s="1951"/>
      <c r="B63" s="1701"/>
      <c r="C63" s="1702"/>
      <c r="D63" s="1687"/>
      <c r="E63" s="1672"/>
      <c r="F63" s="1745"/>
      <c r="G63" s="301"/>
      <c r="H63" s="1261"/>
      <c r="I63" s="233"/>
      <c r="J63" s="233"/>
      <c r="K63" s="605"/>
      <c r="L63" s="332"/>
      <c r="M63" s="303"/>
      <c r="N63" s="309" t="s">
        <v>120</v>
      </c>
      <c r="O63" s="1282" t="s">
        <v>6</v>
      </c>
      <c r="P63" s="1282" t="s">
        <v>6</v>
      </c>
      <c r="Q63" s="1283" t="s">
        <v>6</v>
      </c>
    </row>
    <row r="64" spans="1:17" ht="24.75" customHeight="1" thickBot="1" x14ac:dyDescent="0.25">
      <c r="A64" s="1951"/>
      <c r="B64" s="1701"/>
      <c r="C64" s="1702"/>
      <c r="D64" s="1687"/>
      <c r="E64" s="1672"/>
      <c r="F64" s="1745"/>
      <c r="G64" s="301"/>
      <c r="H64" s="1261"/>
      <c r="I64" s="233"/>
      <c r="J64" s="233"/>
      <c r="K64" s="605"/>
      <c r="L64" s="1284"/>
      <c r="M64" s="1285"/>
      <c r="N64" s="309" t="s">
        <v>121</v>
      </c>
      <c r="O64" s="1282" t="s">
        <v>122</v>
      </c>
      <c r="P64" s="1282" t="s">
        <v>122</v>
      </c>
      <c r="Q64" s="1283" t="s">
        <v>122</v>
      </c>
    </row>
    <row r="65" spans="1:17" ht="14.25" customHeight="1" thickBot="1" x14ac:dyDescent="0.25">
      <c r="A65" s="2082"/>
      <c r="B65" s="2084"/>
      <c r="C65" s="1727"/>
      <c r="D65" s="1688"/>
      <c r="E65" s="1843"/>
      <c r="F65" s="1746"/>
      <c r="G65" s="9" t="s">
        <v>421</v>
      </c>
      <c r="H65" s="548">
        <f t="shared" ref="H65:M65" si="16">H62*1</f>
        <v>472.4</v>
      </c>
      <c r="I65" s="548">
        <f t="shared" si="16"/>
        <v>0</v>
      </c>
      <c r="J65" s="548">
        <f t="shared" si="16"/>
        <v>241.5</v>
      </c>
      <c r="K65" s="548">
        <f t="shared" si="16"/>
        <v>16</v>
      </c>
      <c r="L65" s="628">
        <f t="shared" si="16"/>
        <v>490</v>
      </c>
      <c r="M65" s="629">
        <f t="shared" si="16"/>
        <v>490</v>
      </c>
      <c r="N65" s="1286" t="s">
        <v>93</v>
      </c>
      <c r="O65" s="1136" t="s">
        <v>123</v>
      </c>
      <c r="P65" s="1136" t="s">
        <v>123</v>
      </c>
      <c r="Q65" s="1287" t="s">
        <v>123</v>
      </c>
    </row>
    <row r="66" spans="1:17" ht="14.25" customHeight="1" x14ac:dyDescent="0.2">
      <c r="A66" s="1950" t="s">
        <v>420</v>
      </c>
      <c r="B66" s="2083" t="s">
        <v>467</v>
      </c>
      <c r="C66" s="1726" t="s">
        <v>474</v>
      </c>
      <c r="D66" s="1686" t="s">
        <v>124</v>
      </c>
      <c r="E66" s="1842" t="s">
        <v>498</v>
      </c>
      <c r="F66" s="1744" t="s">
        <v>60</v>
      </c>
      <c r="G66" s="183" t="s">
        <v>470</v>
      </c>
      <c r="H66" s="338">
        <v>8</v>
      </c>
      <c r="I66" s="293"/>
      <c r="J66" s="293"/>
      <c r="K66" s="1027"/>
      <c r="L66" s="313">
        <v>40</v>
      </c>
      <c r="M66" s="296">
        <v>40</v>
      </c>
      <c r="N66" s="1288" t="s">
        <v>125</v>
      </c>
      <c r="O66" s="133">
        <v>5</v>
      </c>
      <c r="P66" s="133">
        <v>10</v>
      </c>
      <c r="Q66" s="135">
        <v>10</v>
      </c>
    </row>
    <row r="67" spans="1:17" ht="14.25" customHeight="1" thickBot="1" x14ac:dyDescent="0.25">
      <c r="A67" s="2082"/>
      <c r="B67" s="2084"/>
      <c r="C67" s="1727"/>
      <c r="D67" s="1688"/>
      <c r="E67" s="1843"/>
      <c r="F67" s="1746"/>
      <c r="G67" s="9" t="s">
        <v>421</v>
      </c>
      <c r="H67" s="548">
        <f t="shared" ref="H67:M67" si="17">H66*1</f>
        <v>8</v>
      </c>
      <c r="I67" s="548">
        <f t="shared" si="17"/>
        <v>0</v>
      </c>
      <c r="J67" s="548">
        <f t="shared" si="17"/>
        <v>0</v>
      </c>
      <c r="K67" s="548">
        <f t="shared" si="17"/>
        <v>0</v>
      </c>
      <c r="L67" s="548">
        <f t="shared" si="17"/>
        <v>40</v>
      </c>
      <c r="M67" s="419">
        <f t="shared" si="17"/>
        <v>40</v>
      </c>
      <c r="N67" s="311"/>
      <c r="O67" s="216"/>
      <c r="P67" s="216"/>
      <c r="Q67" s="217"/>
    </row>
    <row r="68" spans="1:17" ht="14.25" customHeight="1" x14ac:dyDescent="0.2">
      <c r="A68" s="1950" t="s">
        <v>420</v>
      </c>
      <c r="B68" s="2083" t="s">
        <v>467</v>
      </c>
      <c r="C68" s="1726" t="s">
        <v>475</v>
      </c>
      <c r="D68" s="1686" t="s">
        <v>126</v>
      </c>
      <c r="E68" s="1842" t="s">
        <v>498</v>
      </c>
      <c r="F68" s="1744" t="s">
        <v>60</v>
      </c>
      <c r="G68" s="183" t="s">
        <v>470</v>
      </c>
      <c r="H68" s="338"/>
      <c r="I68" s="293"/>
      <c r="J68" s="293"/>
      <c r="K68" s="1027"/>
      <c r="L68" s="313">
        <v>20</v>
      </c>
      <c r="M68" s="296">
        <v>20</v>
      </c>
      <c r="N68" s="2172" t="s">
        <v>127</v>
      </c>
      <c r="O68" s="1289">
        <v>5</v>
      </c>
      <c r="P68" s="1289">
        <v>10</v>
      </c>
      <c r="Q68" s="300" t="s">
        <v>477</v>
      </c>
    </row>
    <row r="69" spans="1:17" ht="14.25" customHeight="1" x14ac:dyDescent="0.2">
      <c r="A69" s="1951"/>
      <c r="B69" s="1701"/>
      <c r="C69" s="1702"/>
      <c r="D69" s="1687"/>
      <c r="E69" s="1672"/>
      <c r="F69" s="1745"/>
      <c r="G69" s="301"/>
      <c r="H69" s="1261"/>
      <c r="I69" s="233"/>
      <c r="J69" s="233"/>
      <c r="K69" s="605"/>
      <c r="L69" s="332"/>
      <c r="M69" s="303"/>
      <c r="N69" s="2173"/>
      <c r="O69" s="306"/>
      <c r="P69" s="306"/>
      <c r="Q69" s="307"/>
    </row>
    <row r="70" spans="1:17" ht="14.25" customHeight="1" x14ac:dyDescent="0.2">
      <c r="A70" s="1951"/>
      <c r="B70" s="1701"/>
      <c r="C70" s="1702"/>
      <c r="D70" s="1687"/>
      <c r="E70" s="1672"/>
      <c r="F70" s="1745"/>
      <c r="G70" s="301"/>
      <c r="H70" s="1261"/>
      <c r="I70" s="233"/>
      <c r="J70" s="233"/>
      <c r="K70" s="605"/>
      <c r="L70" s="332"/>
      <c r="M70" s="303"/>
      <c r="N70" s="1272"/>
      <c r="O70" s="306"/>
      <c r="P70" s="306"/>
      <c r="Q70" s="307"/>
    </row>
    <row r="71" spans="1:17" ht="14.25" customHeight="1" thickBot="1" x14ac:dyDescent="0.25">
      <c r="A71" s="2082"/>
      <c r="B71" s="2084"/>
      <c r="C71" s="1727"/>
      <c r="D71" s="1688"/>
      <c r="E71" s="1843"/>
      <c r="F71" s="1746"/>
      <c r="G71" s="9" t="s">
        <v>421</v>
      </c>
      <c r="H71" s="548">
        <f t="shared" ref="H71:M71" si="18">H68*1</f>
        <v>0</v>
      </c>
      <c r="I71" s="548">
        <f t="shared" si="18"/>
        <v>0</v>
      </c>
      <c r="J71" s="548">
        <f t="shared" si="18"/>
        <v>0</v>
      </c>
      <c r="K71" s="548">
        <f t="shared" si="18"/>
        <v>0</v>
      </c>
      <c r="L71" s="548">
        <f t="shared" si="18"/>
        <v>20</v>
      </c>
      <c r="M71" s="419">
        <f t="shared" si="18"/>
        <v>20</v>
      </c>
      <c r="N71" s="311"/>
      <c r="O71" s="216"/>
      <c r="P71" s="216"/>
      <c r="Q71" s="217"/>
    </row>
    <row r="72" spans="1:17" ht="21.75" customHeight="1" x14ac:dyDescent="0.2">
      <c r="A72" s="1950" t="s">
        <v>420</v>
      </c>
      <c r="B72" s="2083" t="s">
        <v>467</v>
      </c>
      <c r="C72" s="1726" t="s">
        <v>476</v>
      </c>
      <c r="D72" s="1686" t="s">
        <v>128</v>
      </c>
      <c r="E72" s="1842" t="s">
        <v>498</v>
      </c>
      <c r="F72" s="1744" t="s">
        <v>60</v>
      </c>
      <c r="G72" s="183" t="s">
        <v>470</v>
      </c>
      <c r="H72" s="338"/>
      <c r="I72" s="293"/>
      <c r="J72" s="293"/>
      <c r="K72" s="1027"/>
      <c r="L72" s="313"/>
      <c r="M72" s="296"/>
      <c r="N72" s="297" t="s">
        <v>129</v>
      </c>
      <c r="O72" s="299"/>
      <c r="P72" s="299"/>
      <c r="Q72" s="300" t="s">
        <v>550</v>
      </c>
    </row>
    <row r="73" spans="1:17" ht="17.25" customHeight="1" thickBot="1" x14ac:dyDescent="0.25">
      <c r="A73" s="2082"/>
      <c r="B73" s="2084"/>
      <c r="C73" s="1727"/>
      <c r="D73" s="1688"/>
      <c r="E73" s="1843"/>
      <c r="F73" s="1746"/>
      <c r="G73" s="9" t="s">
        <v>421</v>
      </c>
      <c r="H73" s="548">
        <f t="shared" ref="H73:M73" si="19">H72*1</f>
        <v>0</v>
      </c>
      <c r="I73" s="548">
        <f t="shared" si="19"/>
        <v>0</v>
      </c>
      <c r="J73" s="548">
        <f t="shared" si="19"/>
        <v>0</v>
      </c>
      <c r="K73" s="548">
        <f t="shared" si="19"/>
        <v>0</v>
      </c>
      <c r="L73" s="548">
        <f t="shared" si="19"/>
        <v>0</v>
      </c>
      <c r="M73" s="419">
        <f t="shared" si="19"/>
        <v>0</v>
      </c>
      <c r="N73" s="311" t="s">
        <v>130</v>
      </c>
      <c r="O73" s="216"/>
      <c r="P73" s="216"/>
      <c r="Q73" s="217"/>
    </row>
    <row r="74" spans="1:17" ht="39.75" customHeight="1" x14ac:dyDescent="0.2">
      <c r="A74" s="1950" t="s">
        <v>420</v>
      </c>
      <c r="B74" s="2083" t="s">
        <v>467</v>
      </c>
      <c r="C74" s="1726" t="s">
        <v>477</v>
      </c>
      <c r="D74" s="1686" t="s">
        <v>131</v>
      </c>
      <c r="E74" s="1842" t="s">
        <v>498</v>
      </c>
      <c r="F74" s="1744" t="s">
        <v>60</v>
      </c>
      <c r="G74" s="183" t="s">
        <v>470</v>
      </c>
      <c r="H74" s="338"/>
      <c r="I74" s="293"/>
      <c r="J74" s="293"/>
      <c r="K74" s="1027"/>
      <c r="L74" s="313">
        <v>20</v>
      </c>
      <c r="M74" s="296">
        <v>20</v>
      </c>
      <c r="N74" s="297" t="s">
        <v>132</v>
      </c>
      <c r="O74" s="299" t="s">
        <v>495</v>
      </c>
      <c r="P74" s="299" t="s">
        <v>495</v>
      </c>
      <c r="Q74" s="300" t="s">
        <v>495</v>
      </c>
    </row>
    <row r="75" spans="1:17" ht="14.25" customHeight="1" thickBot="1" x14ac:dyDescent="0.25">
      <c r="A75" s="2082"/>
      <c r="B75" s="2084"/>
      <c r="C75" s="1727"/>
      <c r="D75" s="1688"/>
      <c r="E75" s="1843"/>
      <c r="F75" s="1746"/>
      <c r="G75" s="9" t="s">
        <v>421</v>
      </c>
      <c r="H75" s="548">
        <f t="shared" ref="H75:M75" si="20">H74*1</f>
        <v>0</v>
      </c>
      <c r="I75" s="548">
        <f t="shared" si="20"/>
        <v>0</v>
      </c>
      <c r="J75" s="548">
        <f t="shared" si="20"/>
        <v>0</v>
      </c>
      <c r="K75" s="548">
        <f t="shared" si="20"/>
        <v>0</v>
      </c>
      <c r="L75" s="548">
        <f t="shared" si="20"/>
        <v>20</v>
      </c>
      <c r="M75" s="419">
        <f t="shared" si="20"/>
        <v>20</v>
      </c>
      <c r="N75" s="311"/>
      <c r="O75" s="216"/>
      <c r="P75" s="216"/>
      <c r="Q75" s="217"/>
    </row>
    <row r="76" spans="1:17" ht="14.25" customHeight="1" thickBot="1" x14ac:dyDescent="0.25">
      <c r="A76" s="120" t="s">
        <v>420</v>
      </c>
      <c r="B76" s="189" t="s">
        <v>467</v>
      </c>
      <c r="C76" s="1674" t="s">
        <v>423</v>
      </c>
      <c r="D76" s="1675"/>
      <c r="E76" s="1675"/>
      <c r="F76" s="1675"/>
      <c r="G76" s="1677"/>
      <c r="H76" s="190">
        <f t="shared" ref="H76:M76" si="21">H45+H49+H54+H57+H61+H65+H67+H71+H73+H75</f>
        <v>4462.8</v>
      </c>
      <c r="I76" s="190">
        <f t="shared" si="21"/>
        <v>0</v>
      </c>
      <c r="J76" s="190">
        <f t="shared" si="21"/>
        <v>2800.8</v>
      </c>
      <c r="K76" s="190">
        <f t="shared" si="21"/>
        <v>52.7</v>
      </c>
      <c r="L76" s="190">
        <f t="shared" si="21"/>
        <v>4740</v>
      </c>
      <c r="M76" s="1270">
        <f t="shared" si="21"/>
        <v>4740</v>
      </c>
      <c r="N76" s="1290"/>
      <c r="O76" s="222"/>
      <c r="P76" s="222"/>
      <c r="Q76" s="223"/>
    </row>
    <row r="77" spans="1:17" ht="14.25" customHeight="1" thickBot="1" x14ac:dyDescent="0.25">
      <c r="A77" s="120" t="s">
        <v>420</v>
      </c>
      <c r="B77" s="121" t="s">
        <v>468</v>
      </c>
      <c r="C77" s="1693" t="s">
        <v>133</v>
      </c>
      <c r="D77" s="1694"/>
      <c r="E77" s="1695"/>
      <c r="F77" s="1695"/>
      <c r="G77" s="1694"/>
      <c r="H77" s="1694"/>
      <c r="I77" s="1694"/>
      <c r="J77" s="1694"/>
      <c r="K77" s="1694"/>
      <c r="L77" s="1694"/>
      <c r="M77" s="1694"/>
      <c r="N77" s="1694"/>
      <c r="O77" s="1694"/>
      <c r="P77" s="1694"/>
      <c r="Q77" s="1699"/>
    </row>
    <row r="78" spans="1:17" ht="24.75" customHeight="1" x14ac:dyDescent="0.2">
      <c r="A78" s="1950" t="s">
        <v>420</v>
      </c>
      <c r="B78" s="2083" t="s">
        <v>468</v>
      </c>
      <c r="C78" s="1726" t="s">
        <v>420</v>
      </c>
      <c r="D78" s="1686" t="s">
        <v>134</v>
      </c>
      <c r="E78" s="1842" t="s">
        <v>135</v>
      </c>
      <c r="F78" s="1744" t="s">
        <v>60</v>
      </c>
      <c r="G78" s="183" t="s">
        <v>470</v>
      </c>
      <c r="H78" s="338">
        <v>1494.3</v>
      </c>
      <c r="I78" s="293"/>
      <c r="J78" s="293">
        <v>971.3</v>
      </c>
      <c r="K78" s="1027">
        <v>7</v>
      </c>
      <c r="L78" s="313">
        <v>1560</v>
      </c>
      <c r="M78" s="313">
        <v>1560</v>
      </c>
      <c r="N78" s="347" t="s">
        <v>136</v>
      </c>
      <c r="O78" s="349" t="s">
        <v>137</v>
      </c>
      <c r="P78" s="349" t="s">
        <v>137</v>
      </c>
      <c r="Q78" s="350">
        <v>12500</v>
      </c>
    </row>
    <row r="79" spans="1:17" ht="13.5" customHeight="1" x14ac:dyDescent="0.2">
      <c r="A79" s="1951"/>
      <c r="B79" s="1701"/>
      <c r="C79" s="1702"/>
      <c r="D79" s="1687"/>
      <c r="E79" s="1672"/>
      <c r="F79" s="1745"/>
      <c r="G79" s="301"/>
      <c r="H79" s="1261"/>
      <c r="I79" s="233"/>
      <c r="J79" s="233"/>
      <c r="K79" s="605"/>
      <c r="L79" s="332"/>
      <c r="M79" s="332"/>
      <c r="N79" s="1291" t="s">
        <v>138</v>
      </c>
      <c r="O79" s="361" t="s">
        <v>110</v>
      </c>
      <c r="P79" s="361" t="s">
        <v>110</v>
      </c>
      <c r="Q79" s="362" t="s">
        <v>110</v>
      </c>
    </row>
    <row r="80" spans="1:17" ht="14.25" customHeight="1" x14ac:dyDescent="0.2">
      <c r="A80" s="1951"/>
      <c r="B80" s="1701"/>
      <c r="C80" s="1702"/>
      <c r="D80" s="1687"/>
      <c r="E80" s="1672"/>
      <c r="F80" s="1745"/>
      <c r="G80" s="301"/>
      <c r="H80" s="1261"/>
      <c r="I80" s="233"/>
      <c r="J80" s="233"/>
      <c r="K80" s="605"/>
      <c r="L80" s="332"/>
      <c r="M80" s="332"/>
      <c r="N80" s="363" t="s">
        <v>139</v>
      </c>
      <c r="O80" s="365" t="s">
        <v>140</v>
      </c>
      <c r="P80" s="365" t="s">
        <v>140</v>
      </c>
      <c r="Q80" s="366" t="s">
        <v>140</v>
      </c>
    </row>
    <row r="81" spans="1:20" ht="16.5" customHeight="1" thickBot="1" x14ac:dyDescent="0.25">
      <c r="A81" s="2082"/>
      <c r="B81" s="2084"/>
      <c r="C81" s="1727"/>
      <c r="D81" s="1688"/>
      <c r="E81" s="1843"/>
      <c r="F81" s="1746"/>
      <c r="G81" s="9" t="s">
        <v>421</v>
      </c>
      <c r="H81" s="548">
        <f t="shared" ref="H81:M81" si="22">H78*1</f>
        <v>1494.3</v>
      </c>
      <c r="I81" s="548">
        <f t="shared" si="22"/>
        <v>0</v>
      </c>
      <c r="J81" s="548">
        <f t="shared" si="22"/>
        <v>971.3</v>
      </c>
      <c r="K81" s="548">
        <f t="shared" si="22"/>
        <v>7</v>
      </c>
      <c r="L81" s="548">
        <f t="shared" si="22"/>
        <v>1560</v>
      </c>
      <c r="M81" s="548">
        <f t="shared" si="22"/>
        <v>1560</v>
      </c>
      <c r="N81" s="1292" t="s">
        <v>141</v>
      </c>
      <c r="O81" s="1293">
        <v>45000</v>
      </c>
      <c r="P81" s="1293">
        <v>45000</v>
      </c>
      <c r="Q81" s="1294">
        <v>45000</v>
      </c>
    </row>
    <row r="82" spans="1:20" ht="22.5" customHeight="1" x14ac:dyDescent="0.2">
      <c r="A82" s="1950" t="s">
        <v>420</v>
      </c>
      <c r="B82" s="2083" t="s">
        <v>468</v>
      </c>
      <c r="C82" s="1726" t="s">
        <v>422</v>
      </c>
      <c r="D82" s="1686" t="s">
        <v>142</v>
      </c>
      <c r="E82" s="1842" t="s">
        <v>135</v>
      </c>
      <c r="F82" s="1744" t="s">
        <v>60</v>
      </c>
      <c r="G82" s="183" t="s">
        <v>470</v>
      </c>
      <c r="H82" s="338"/>
      <c r="I82" s="293"/>
      <c r="J82" s="293"/>
      <c r="K82" s="1027"/>
      <c r="L82" s="313"/>
      <c r="M82" s="313"/>
      <c r="N82" s="930" t="s">
        <v>143</v>
      </c>
      <c r="O82" s="1295" t="s">
        <v>122</v>
      </c>
      <c r="P82" s="1295" t="s">
        <v>122</v>
      </c>
      <c r="Q82" s="1296" t="s">
        <v>122</v>
      </c>
    </row>
    <row r="83" spans="1:20" ht="12.75" customHeight="1" x14ac:dyDescent="0.2">
      <c r="A83" s="1951"/>
      <c r="B83" s="1701"/>
      <c r="C83" s="1702"/>
      <c r="D83" s="1687"/>
      <c r="E83" s="1672"/>
      <c r="F83" s="1745"/>
      <c r="G83" s="301"/>
      <c r="H83" s="1261"/>
      <c r="I83" s="233"/>
      <c r="J83" s="233"/>
      <c r="K83" s="605"/>
      <c r="L83" s="332"/>
      <c r="M83" s="332"/>
      <c r="N83" s="2164" t="s">
        <v>144</v>
      </c>
      <c r="O83" s="2161" t="s">
        <v>145</v>
      </c>
      <c r="P83" s="2161" t="s">
        <v>145</v>
      </c>
      <c r="Q83" s="2162" t="s">
        <v>145</v>
      </c>
    </row>
    <row r="84" spans="1:20" ht="12" customHeight="1" thickBot="1" x14ac:dyDescent="0.25">
      <c r="A84" s="2082"/>
      <c r="B84" s="2084"/>
      <c r="C84" s="1727"/>
      <c r="D84" s="1688"/>
      <c r="E84" s="1843"/>
      <c r="F84" s="1746"/>
      <c r="G84" s="9" t="s">
        <v>421</v>
      </c>
      <c r="H84" s="548">
        <f t="shared" ref="H84:M84" si="23">H82*1</f>
        <v>0</v>
      </c>
      <c r="I84" s="548">
        <f t="shared" si="23"/>
        <v>0</v>
      </c>
      <c r="J84" s="548">
        <f t="shared" si="23"/>
        <v>0</v>
      </c>
      <c r="K84" s="548">
        <f t="shared" si="23"/>
        <v>0</v>
      </c>
      <c r="L84" s="548">
        <f t="shared" si="23"/>
        <v>0</v>
      </c>
      <c r="M84" s="548">
        <f t="shared" si="23"/>
        <v>0</v>
      </c>
      <c r="N84" s="2165"/>
      <c r="O84" s="1685"/>
      <c r="P84" s="1685"/>
      <c r="Q84" s="2163"/>
    </row>
    <row r="85" spans="1:20" ht="24.75" customHeight="1" x14ac:dyDescent="0.2">
      <c r="A85" s="1950" t="s">
        <v>420</v>
      </c>
      <c r="B85" s="2083" t="s">
        <v>468</v>
      </c>
      <c r="C85" s="1726" t="s">
        <v>467</v>
      </c>
      <c r="D85" s="1686" t="s">
        <v>146</v>
      </c>
      <c r="E85" s="1842" t="s">
        <v>498</v>
      </c>
      <c r="F85" s="1744" t="s">
        <v>60</v>
      </c>
      <c r="G85" s="183" t="s">
        <v>470</v>
      </c>
      <c r="H85" s="338"/>
      <c r="I85" s="293"/>
      <c r="J85" s="293"/>
      <c r="K85" s="1027"/>
      <c r="L85" s="313"/>
      <c r="M85" s="313"/>
      <c r="N85" s="1268" t="s">
        <v>147</v>
      </c>
      <c r="O85" s="299" t="s">
        <v>550</v>
      </c>
      <c r="P85" s="299"/>
      <c r="Q85" s="300"/>
    </row>
    <row r="86" spans="1:20" ht="12" customHeight="1" x14ac:dyDescent="0.2">
      <c r="A86" s="1951"/>
      <c r="B86" s="1701"/>
      <c r="C86" s="1702"/>
      <c r="D86" s="1687"/>
      <c r="E86" s="1672"/>
      <c r="F86" s="1745"/>
      <c r="G86" s="301"/>
      <c r="H86" s="1261"/>
      <c r="I86" s="233"/>
      <c r="J86" s="233"/>
      <c r="K86" s="605"/>
      <c r="L86" s="332"/>
      <c r="M86" s="332"/>
      <c r="N86" s="1297" t="s">
        <v>148</v>
      </c>
      <c r="O86" s="306"/>
      <c r="P86" s="306"/>
      <c r="Q86" s="307" t="s">
        <v>495</v>
      </c>
    </row>
    <row r="87" spans="1:20" ht="12" customHeight="1" thickBot="1" x14ac:dyDescent="0.25">
      <c r="A87" s="2082"/>
      <c r="B87" s="2084"/>
      <c r="C87" s="1727"/>
      <c r="D87" s="1688"/>
      <c r="E87" s="1843"/>
      <c r="F87" s="1746"/>
      <c r="G87" s="9" t="s">
        <v>421</v>
      </c>
      <c r="H87" s="548">
        <f t="shared" ref="H87:M87" si="24">H85*1</f>
        <v>0</v>
      </c>
      <c r="I87" s="548">
        <f t="shared" si="24"/>
        <v>0</v>
      </c>
      <c r="J87" s="548">
        <f t="shared" si="24"/>
        <v>0</v>
      </c>
      <c r="K87" s="548">
        <f t="shared" si="24"/>
        <v>0</v>
      </c>
      <c r="L87" s="548">
        <f t="shared" si="24"/>
        <v>0</v>
      </c>
      <c r="M87" s="548">
        <f t="shared" si="24"/>
        <v>0</v>
      </c>
      <c r="N87" s="345"/>
      <c r="O87" s="216"/>
      <c r="P87" s="216"/>
      <c r="Q87" s="217"/>
    </row>
    <row r="88" spans="1:20" ht="13.5" customHeight="1" x14ac:dyDescent="0.2">
      <c r="A88" s="1950" t="s">
        <v>420</v>
      </c>
      <c r="B88" s="2083" t="s">
        <v>468</v>
      </c>
      <c r="C88" s="1726" t="s">
        <v>468</v>
      </c>
      <c r="D88" s="1686" t="s">
        <v>149</v>
      </c>
      <c r="E88" s="1842" t="s">
        <v>498</v>
      </c>
      <c r="F88" s="1744" t="s">
        <v>60</v>
      </c>
      <c r="G88" s="183" t="s">
        <v>470</v>
      </c>
      <c r="H88" s="338"/>
      <c r="I88" s="293"/>
      <c r="J88" s="293"/>
      <c r="K88" s="1027"/>
      <c r="L88" s="313">
        <v>10</v>
      </c>
      <c r="M88" s="313"/>
      <c r="N88" s="1269" t="s">
        <v>150</v>
      </c>
      <c r="O88" s="299"/>
      <c r="P88" s="299" t="s">
        <v>550</v>
      </c>
      <c r="Q88" s="300"/>
    </row>
    <row r="89" spans="1:20" ht="12.75" customHeight="1" thickBot="1" x14ac:dyDescent="0.25">
      <c r="A89" s="2082"/>
      <c r="B89" s="2084"/>
      <c r="C89" s="1727"/>
      <c r="D89" s="1688"/>
      <c r="E89" s="1843"/>
      <c r="F89" s="1746"/>
      <c r="G89" s="9" t="s">
        <v>421</v>
      </c>
      <c r="H89" s="548">
        <f t="shared" ref="H89:M89" si="25">H88*1</f>
        <v>0</v>
      </c>
      <c r="I89" s="548">
        <f t="shared" si="25"/>
        <v>0</v>
      </c>
      <c r="J89" s="548">
        <f t="shared" si="25"/>
        <v>0</v>
      </c>
      <c r="K89" s="548">
        <f t="shared" si="25"/>
        <v>0</v>
      </c>
      <c r="L89" s="548">
        <f t="shared" si="25"/>
        <v>10</v>
      </c>
      <c r="M89" s="548">
        <f t="shared" si="25"/>
        <v>0</v>
      </c>
      <c r="N89" s="5"/>
      <c r="O89" s="216"/>
      <c r="P89" s="216"/>
      <c r="Q89" s="217"/>
    </row>
    <row r="90" spans="1:20" ht="32.25" customHeight="1" x14ac:dyDescent="0.2">
      <c r="A90" s="1950" t="s">
        <v>420</v>
      </c>
      <c r="B90" s="2083" t="s">
        <v>468</v>
      </c>
      <c r="C90" s="1726" t="s">
        <v>472</v>
      </c>
      <c r="D90" s="1686" t="s">
        <v>151</v>
      </c>
      <c r="E90" s="1842" t="s">
        <v>498</v>
      </c>
      <c r="F90" s="1744" t="s">
        <v>60</v>
      </c>
      <c r="G90" s="183" t="s">
        <v>470</v>
      </c>
      <c r="H90" s="338"/>
      <c r="I90" s="293"/>
      <c r="J90" s="293"/>
      <c r="K90" s="1027"/>
      <c r="L90" s="313">
        <v>10</v>
      </c>
      <c r="M90" s="313">
        <v>10</v>
      </c>
      <c r="N90" s="1298" t="s">
        <v>152</v>
      </c>
      <c r="O90" s="299"/>
      <c r="P90" s="299" t="s">
        <v>550</v>
      </c>
      <c r="Q90" s="300" t="s">
        <v>550</v>
      </c>
    </row>
    <row r="91" spans="1:20" ht="17.25" customHeight="1" x14ac:dyDescent="0.2">
      <c r="A91" s="1951"/>
      <c r="B91" s="1701"/>
      <c r="C91" s="1702"/>
      <c r="D91" s="1687"/>
      <c r="E91" s="1672"/>
      <c r="F91" s="1745"/>
      <c r="G91" s="301"/>
      <c r="H91" s="1261"/>
      <c r="I91" s="233"/>
      <c r="J91" s="233"/>
      <c r="K91" s="605"/>
      <c r="L91" s="332"/>
      <c r="M91" s="332"/>
      <c r="N91" s="1267"/>
      <c r="O91" s="306"/>
      <c r="P91" s="306"/>
      <c r="Q91" s="307"/>
    </row>
    <row r="92" spans="1:20" ht="14.25" customHeight="1" thickBot="1" x14ac:dyDescent="0.25">
      <c r="A92" s="2082"/>
      <c r="B92" s="2084"/>
      <c r="C92" s="1727"/>
      <c r="D92" s="1688"/>
      <c r="E92" s="1843"/>
      <c r="F92" s="1746"/>
      <c r="G92" s="9" t="s">
        <v>421</v>
      </c>
      <c r="H92" s="548">
        <f t="shared" ref="H92:M92" si="26">H90*1</f>
        <v>0</v>
      </c>
      <c r="I92" s="548">
        <f t="shared" si="26"/>
        <v>0</v>
      </c>
      <c r="J92" s="548">
        <f t="shared" si="26"/>
        <v>0</v>
      </c>
      <c r="K92" s="548">
        <f t="shared" si="26"/>
        <v>0</v>
      </c>
      <c r="L92" s="548">
        <f t="shared" si="26"/>
        <v>10</v>
      </c>
      <c r="M92" s="548">
        <f t="shared" si="26"/>
        <v>10</v>
      </c>
      <c r="N92" s="345"/>
      <c r="O92" s="216"/>
      <c r="P92" s="216"/>
      <c r="Q92" s="217"/>
    </row>
    <row r="93" spans="1:20" ht="14.25" customHeight="1" x14ac:dyDescent="0.2">
      <c r="A93" s="1950" t="s">
        <v>420</v>
      </c>
      <c r="B93" s="2083" t="s">
        <v>468</v>
      </c>
      <c r="C93" s="1726" t="s">
        <v>473</v>
      </c>
      <c r="D93" s="1686" t="s">
        <v>153</v>
      </c>
      <c r="E93" s="1842" t="s">
        <v>498</v>
      </c>
      <c r="F93" s="1744" t="s">
        <v>60</v>
      </c>
      <c r="G93" s="183" t="s">
        <v>470</v>
      </c>
      <c r="H93" s="338"/>
      <c r="I93" s="293"/>
      <c r="J93" s="293"/>
      <c r="K93" s="1027"/>
      <c r="L93" s="313"/>
      <c r="M93" s="313"/>
      <c r="N93" s="2154" t="s">
        <v>154</v>
      </c>
      <c r="O93" s="299"/>
      <c r="P93" s="299"/>
      <c r="Q93" s="300" t="s">
        <v>550</v>
      </c>
    </row>
    <row r="94" spans="1:20" ht="14.25" customHeight="1" x14ac:dyDescent="0.2">
      <c r="A94" s="1951"/>
      <c r="B94" s="1701"/>
      <c r="C94" s="1702"/>
      <c r="D94" s="1687"/>
      <c r="E94" s="1672"/>
      <c r="F94" s="1745"/>
      <c r="G94" s="301"/>
      <c r="H94" s="1261"/>
      <c r="I94" s="233"/>
      <c r="J94" s="233"/>
      <c r="K94" s="605"/>
      <c r="L94" s="332"/>
      <c r="M94" s="332"/>
      <c r="N94" s="2155"/>
      <c r="O94" s="306"/>
      <c r="P94" s="306"/>
      <c r="Q94" s="307"/>
      <c r="T94" s="308"/>
    </row>
    <row r="95" spans="1:20" ht="21.75" customHeight="1" thickBot="1" x14ac:dyDescent="0.25">
      <c r="A95" s="2082"/>
      <c r="B95" s="2084"/>
      <c r="C95" s="1727"/>
      <c r="D95" s="1688"/>
      <c r="E95" s="1843"/>
      <c r="F95" s="1746"/>
      <c r="G95" s="9" t="s">
        <v>421</v>
      </c>
      <c r="H95" s="548">
        <f t="shared" ref="H95:M95" si="27">H93*1</f>
        <v>0</v>
      </c>
      <c r="I95" s="548">
        <f t="shared" si="27"/>
        <v>0</v>
      </c>
      <c r="J95" s="548">
        <f t="shared" si="27"/>
        <v>0</v>
      </c>
      <c r="K95" s="548">
        <f t="shared" si="27"/>
        <v>0</v>
      </c>
      <c r="L95" s="548">
        <f t="shared" si="27"/>
        <v>0</v>
      </c>
      <c r="M95" s="548">
        <f t="shared" si="27"/>
        <v>0</v>
      </c>
      <c r="N95" s="345"/>
      <c r="O95" s="216"/>
      <c r="P95" s="216"/>
      <c r="Q95" s="217"/>
      <c r="R95" s="312"/>
      <c r="T95" s="308"/>
    </row>
    <row r="96" spans="1:20" ht="14.25" customHeight="1" thickBot="1" x14ac:dyDescent="0.25">
      <c r="A96" s="120" t="s">
        <v>420</v>
      </c>
      <c r="B96" s="189" t="s">
        <v>468</v>
      </c>
      <c r="C96" s="1674" t="s">
        <v>423</v>
      </c>
      <c r="D96" s="1675"/>
      <c r="E96" s="1675"/>
      <c r="F96" s="1675"/>
      <c r="G96" s="1677"/>
      <c r="H96" s="190">
        <f t="shared" ref="H96:M96" si="28">H81+H84+H87+H89+H92+H95</f>
        <v>1494.3</v>
      </c>
      <c r="I96" s="190">
        <f t="shared" si="28"/>
        <v>0</v>
      </c>
      <c r="J96" s="190">
        <f t="shared" si="28"/>
        <v>971.3</v>
      </c>
      <c r="K96" s="190">
        <f t="shared" si="28"/>
        <v>7</v>
      </c>
      <c r="L96" s="190">
        <f t="shared" si="28"/>
        <v>1580</v>
      </c>
      <c r="M96" s="190">
        <f t="shared" si="28"/>
        <v>1570</v>
      </c>
      <c r="N96" s="191"/>
      <c r="O96" s="222"/>
      <c r="P96" s="222"/>
      <c r="Q96" s="223"/>
      <c r="R96" s="312"/>
      <c r="T96" s="308"/>
    </row>
    <row r="97" spans="1:20" ht="14.25" customHeight="1" thickBot="1" x14ac:dyDescent="0.25">
      <c r="A97" s="120" t="s">
        <v>420</v>
      </c>
      <c r="B97" s="121" t="s">
        <v>472</v>
      </c>
      <c r="C97" s="1693" t="s">
        <v>155</v>
      </c>
      <c r="D97" s="1694"/>
      <c r="E97" s="1695"/>
      <c r="F97" s="1695"/>
      <c r="G97" s="1694"/>
      <c r="H97" s="1694"/>
      <c r="I97" s="1694"/>
      <c r="J97" s="1694"/>
      <c r="K97" s="1694"/>
      <c r="L97" s="1694"/>
      <c r="M97" s="1694"/>
      <c r="N97" s="1694"/>
      <c r="O97" s="1694"/>
      <c r="P97" s="1694"/>
      <c r="Q97" s="1699"/>
      <c r="R97" s="312"/>
      <c r="T97" s="308"/>
    </row>
    <row r="98" spans="1:20" ht="24" customHeight="1" x14ac:dyDescent="0.2">
      <c r="A98" s="1950" t="s">
        <v>420</v>
      </c>
      <c r="B98" s="2083" t="s">
        <v>472</v>
      </c>
      <c r="C98" s="1726" t="s">
        <v>420</v>
      </c>
      <c r="D98" s="1686" t="s">
        <v>156</v>
      </c>
      <c r="E98" s="1842" t="s">
        <v>157</v>
      </c>
      <c r="F98" s="1744" t="s">
        <v>60</v>
      </c>
      <c r="G98" s="183" t="s">
        <v>470</v>
      </c>
      <c r="H98" s="338">
        <v>851</v>
      </c>
      <c r="I98" s="293"/>
      <c r="J98" s="293">
        <v>531.70000000000005</v>
      </c>
      <c r="K98" s="1027">
        <v>7</v>
      </c>
      <c r="L98" s="313">
        <v>890</v>
      </c>
      <c r="M98" s="313">
        <v>890</v>
      </c>
      <c r="N98" s="386" t="s">
        <v>158</v>
      </c>
      <c r="O98" s="372" t="s">
        <v>123</v>
      </c>
      <c r="P98" s="372" t="s">
        <v>123</v>
      </c>
      <c r="Q98" s="135">
        <v>20000</v>
      </c>
      <c r="R98" s="312"/>
      <c r="T98" s="308"/>
    </row>
    <row r="99" spans="1:20" ht="28.5" customHeight="1" thickBot="1" x14ac:dyDescent="0.25">
      <c r="A99" s="1951"/>
      <c r="B99" s="1701"/>
      <c r="C99" s="1702"/>
      <c r="D99" s="1687"/>
      <c r="E99" s="1672"/>
      <c r="F99" s="1745"/>
      <c r="G99" s="301" t="s">
        <v>470</v>
      </c>
      <c r="H99" s="1261"/>
      <c r="I99" s="233"/>
      <c r="J99" s="233"/>
      <c r="K99" s="605"/>
      <c r="L99" s="332"/>
      <c r="M99" s="332"/>
      <c r="N99" s="389" t="s">
        <v>159</v>
      </c>
      <c r="O99" s="393">
        <v>5</v>
      </c>
      <c r="P99" s="393">
        <v>5</v>
      </c>
      <c r="Q99" s="394">
        <v>5</v>
      </c>
      <c r="R99" s="312"/>
      <c r="T99" s="308"/>
    </row>
    <row r="100" spans="1:20" ht="27.75" customHeight="1" thickBot="1" x14ac:dyDescent="0.25">
      <c r="A100" s="2082"/>
      <c r="B100" s="2084"/>
      <c r="C100" s="1727"/>
      <c r="D100" s="1688"/>
      <c r="E100" s="1843"/>
      <c r="F100" s="1746"/>
      <c r="G100" s="9" t="s">
        <v>421</v>
      </c>
      <c r="H100" s="548">
        <f t="shared" ref="H100:M100" si="29">H98*1</f>
        <v>851</v>
      </c>
      <c r="I100" s="548">
        <f t="shared" si="29"/>
        <v>0</v>
      </c>
      <c r="J100" s="548">
        <f t="shared" si="29"/>
        <v>531.70000000000005</v>
      </c>
      <c r="K100" s="548">
        <f t="shared" si="29"/>
        <v>7</v>
      </c>
      <c r="L100" s="548">
        <f t="shared" si="29"/>
        <v>890</v>
      </c>
      <c r="M100" s="548">
        <f t="shared" si="29"/>
        <v>890</v>
      </c>
      <c r="N100" s="392" t="s">
        <v>160</v>
      </c>
      <c r="O100" s="216" t="s">
        <v>161</v>
      </c>
      <c r="P100" s="216" t="s">
        <v>161</v>
      </c>
      <c r="Q100" s="217" t="s">
        <v>161</v>
      </c>
      <c r="R100" s="312"/>
      <c r="T100" s="308"/>
    </row>
    <row r="101" spans="1:20" ht="24" customHeight="1" x14ac:dyDescent="0.2">
      <c r="A101" s="1950" t="s">
        <v>420</v>
      </c>
      <c r="B101" s="2083" t="s">
        <v>472</v>
      </c>
      <c r="C101" s="1726" t="s">
        <v>422</v>
      </c>
      <c r="D101" s="1686" t="s">
        <v>162</v>
      </c>
      <c r="E101" s="1842" t="s">
        <v>498</v>
      </c>
      <c r="F101" s="1744" t="s">
        <v>60</v>
      </c>
      <c r="G101" s="183" t="s">
        <v>470</v>
      </c>
      <c r="H101" s="338"/>
      <c r="I101" s="293"/>
      <c r="J101" s="293"/>
      <c r="K101" s="1027"/>
      <c r="L101" s="313"/>
      <c r="M101" s="313"/>
      <c r="N101" s="2160" t="s">
        <v>163</v>
      </c>
      <c r="O101" s="299" t="s">
        <v>550</v>
      </c>
      <c r="P101" s="299" t="s">
        <v>550</v>
      </c>
      <c r="Q101" s="300" t="s">
        <v>550</v>
      </c>
      <c r="R101" s="312"/>
      <c r="T101" s="308"/>
    </row>
    <row r="102" spans="1:20" ht="13.5" customHeight="1" thickBot="1" x14ac:dyDescent="0.25">
      <c r="A102" s="2082"/>
      <c r="B102" s="2084"/>
      <c r="C102" s="1727"/>
      <c r="D102" s="1688"/>
      <c r="E102" s="1843"/>
      <c r="F102" s="1746"/>
      <c r="G102" s="9" t="s">
        <v>421</v>
      </c>
      <c r="H102" s="548">
        <f t="shared" ref="H102:M102" si="30">H101*1</f>
        <v>0</v>
      </c>
      <c r="I102" s="548">
        <f t="shared" si="30"/>
        <v>0</v>
      </c>
      <c r="J102" s="548">
        <f t="shared" si="30"/>
        <v>0</v>
      </c>
      <c r="K102" s="548">
        <f t="shared" si="30"/>
        <v>0</v>
      </c>
      <c r="L102" s="548">
        <f t="shared" si="30"/>
        <v>0</v>
      </c>
      <c r="M102" s="548">
        <f t="shared" si="30"/>
        <v>0</v>
      </c>
      <c r="N102" s="1974"/>
      <c r="O102" s="216"/>
      <c r="P102" s="216"/>
      <c r="Q102" s="217"/>
      <c r="R102" s="312"/>
      <c r="T102" s="308"/>
    </row>
    <row r="103" spans="1:20" ht="14.25" customHeight="1" x14ac:dyDescent="0.2">
      <c r="A103" s="1950" t="s">
        <v>420</v>
      </c>
      <c r="B103" s="2083" t="s">
        <v>472</v>
      </c>
      <c r="C103" s="1726" t="s">
        <v>467</v>
      </c>
      <c r="D103" s="1686" t="s">
        <v>164</v>
      </c>
      <c r="E103" s="1842" t="s">
        <v>498</v>
      </c>
      <c r="F103" s="1744" t="s">
        <v>60</v>
      </c>
      <c r="G103" s="183" t="s">
        <v>470</v>
      </c>
      <c r="H103" s="338"/>
      <c r="I103" s="293"/>
      <c r="J103" s="293"/>
      <c r="K103" s="1027"/>
      <c r="L103" s="313">
        <v>20</v>
      </c>
      <c r="M103" s="313">
        <v>20</v>
      </c>
      <c r="N103" s="1269" t="s">
        <v>165</v>
      </c>
      <c r="O103" s="299"/>
      <c r="P103" s="299" t="s">
        <v>550</v>
      </c>
      <c r="Q103" s="300" t="s">
        <v>550</v>
      </c>
      <c r="R103" s="312"/>
      <c r="T103" s="308"/>
    </row>
    <row r="104" spans="1:20" ht="14.25" customHeight="1" thickBot="1" x14ac:dyDescent="0.25">
      <c r="A104" s="2082"/>
      <c r="B104" s="2084"/>
      <c r="C104" s="1727"/>
      <c r="D104" s="1688"/>
      <c r="E104" s="1843"/>
      <c r="F104" s="1746"/>
      <c r="G104" s="9" t="s">
        <v>421</v>
      </c>
      <c r="H104" s="548">
        <f t="shared" ref="H104:M104" si="31">H103*1</f>
        <v>0</v>
      </c>
      <c r="I104" s="548">
        <f t="shared" si="31"/>
        <v>0</v>
      </c>
      <c r="J104" s="548">
        <f t="shared" si="31"/>
        <v>0</v>
      </c>
      <c r="K104" s="548">
        <f t="shared" si="31"/>
        <v>0</v>
      </c>
      <c r="L104" s="548">
        <f t="shared" si="31"/>
        <v>20</v>
      </c>
      <c r="M104" s="548">
        <f t="shared" si="31"/>
        <v>20</v>
      </c>
      <c r="N104" s="345"/>
      <c r="O104" s="216"/>
      <c r="P104" s="216"/>
      <c r="Q104" s="217"/>
      <c r="R104" s="312"/>
      <c r="T104" s="308"/>
    </row>
    <row r="105" spans="1:20" ht="14.25" customHeight="1" x14ac:dyDescent="0.2">
      <c r="A105" s="1950" t="s">
        <v>420</v>
      </c>
      <c r="B105" s="2083" t="s">
        <v>472</v>
      </c>
      <c r="C105" s="1726" t="s">
        <v>468</v>
      </c>
      <c r="D105" s="1686" t="s">
        <v>166</v>
      </c>
      <c r="E105" s="1842" t="s">
        <v>498</v>
      </c>
      <c r="F105" s="1744" t="s">
        <v>60</v>
      </c>
      <c r="G105" s="183" t="s">
        <v>470</v>
      </c>
      <c r="H105" s="338"/>
      <c r="I105" s="293"/>
      <c r="J105" s="293"/>
      <c r="K105" s="1027"/>
      <c r="L105" s="313">
        <v>10</v>
      </c>
      <c r="M105" s="313">
        <v>10</v>
      </c>
      <c r="N105" s="2154" t="s">
        <v>167</v>
      </c>
      <c r="O105" s="299" t="s">
        <v>550</v>
      </c>
      <c r="P105" s="299" t="s">
        <v>550</v>
      </c>
      <c r="Q105" s="300" t="s">
        <v>550</v>
      </c>
      <c r="R105" s="312"/>
      <c r="T105" s="308"/>
    </row>
    <row r="106" spans="1:20" ht="14.25" customHeight="1" x14ac:dyDescent="0.2">
      <c r="A106" s="1951"/>
      <c r="B106" s="1701"/>
      <c r="C106" s="1702"/>
      <c r="D106" s="1687"/>
      <c r="E106" s="1672"/>
      <c r="F106" s="1745"/>
      <c r="G106" s="301"/>
      <c r="H106" s="1261"/>
      <c r="I106" s="233"/>
      <c r="J106" s="233"/>
      <c r="K106" s="605"/>
      <c r="L106" s="332"/>
      <c r="M106" s="332"/>
      <c r="N106" s="2155"/>
      <c r="O106" s="306"/>
      <c r="P106" s="306"/>
      <c r="Q106" s="307"/>
      <c r="R106" s="312"/>
      <c r="T106" s="308"/>
    </row>
    <row r="107" spans="1:20" ht="9.75" customHeight="1" thickBot="1" x14ac:dyDescent="0.25">
      <c r="A107" s="2082"/>
      <c r="B107" s="2084"/>
      <c r="C107" s="1727"/>
      <c r="D107" s="1688"/>
      <c r="E107" s="1843"/>
      <c r="F107" s="1746"/>
      <c r="G107" s="9" t="s">
        <v>421</v>
      </c>
      <c r="H107" s="548">
        <f t="shared" ref="H107:M107" si="32">H105*1</f>
        <v>0</v>
      </c>
      <c r="I107" s="548">
        <f t="shared" si="32"/>
        <v>0</v>
      </c>
      <c r="J107" s="548">
        <f t="shared" si="32"/>
        <v>0</v>
      </c>
      <c r="K107" s="548">
        <f t="shared" si="32"/>
        <v>0</v>
      </c>
      <c r="L107" s="548">
        <f t="shared" si="32"/>
        <v>10</v>
      </c>
      <c r="M107" s="548">
        <f t="shared" si="32"/>
        <v>10</v>
      </c>
      <c r="N107" s="345"/>
      <c r="O107" s="216"/>
      <c r="P107" s="216"/>
      <c r="Q107" s="217"/>
      <c r="R107" s="312"/>
      <c r="T107" s="308"/>
    </row>
    <row r="108" spans="1:20" ht="14.25" customHeight="1" thickBot="1" x14ac:dyDescent="0.25">
      <c r="A108" s="221" t="s">
        <v>420</v>
      </c>
      <c r="B108" s="189" t="s">
        <v>472</v>
      </c>
      <c r="C108" s="1674" t="s">
        <v>423</v>
      </c>
      <c r="D108" s="1675"/>
      <c r="E108" s="1676"/>
      <c r="F108" s="1676"/>
      <c r="G108" s="1677"/>
      <c r="H108" s="220">
        <f t="shared" ref="H108:M108" si="33">H100+H102+H104+H107</f>
        <v>851</v>
      </c>
      <c r="I108" s="220">
        <f t="shared" si="33"/>
        <v>0</v>
      </c>
      <c r="J108" s="220">
        <f t="shared" si="33"/>
        <v>531.70000000000005</v>
      </c>
      <c r="K108" s="220">
        <f t="shared" si="33"/>
        <v>7</v>
      </c>
      <c r="L108" s="220">
        <f t="shared" si="33"/>
        <v>920</v>
      </c>
      <c r="M108" s="220">
        <f t="shared" si="33"/>
        <v>920</v>
      </c>
      <c r="N108" s="191"/>
      <c r="O108" s="222"/>
      <c r="P108" s="222"/>
      <c r="Q108" s="223"/>
      <c r="R108" s="312"/>
      <c r="T108" s="308"/>
    </row>
    <row r="109" spans="1:20" ht="14.25" customHeight="1" thickBot="1" x14ac:dyDescent="0.25">
      <c r="A109" s="221" t="s">
        <v>420</v>
      </c>
      <c r="B109" s="1660" t="s">
        <v>424</v>
      </c>
      <c r="C109" s="1660"/>
      <c r="D109" s="1660"/>
      <c r="E109" s="1660"/>
      <c r="F109" s="1660"/>
      <c r="G109" s="1661"/>
      <c r="H109" s="224">
        <f t="shared" ref="H109:M109" si="34">H108+H96+H76+H40+H26</f>
        <v>8511.2000000000007</v>
      </c>
      <c r="I109" s="224">
        <f t="shared" si="34"/>
        <v>0</v>
      </c>
      <c r="J109" s="224">
        <f t="shared" si="34"/>
        <v>5069.3</v>
      </c>
      <c r="K109" s="224">
        <f t="shared" si="34"/>
        <v>91.7</v>
      </c>
      <c r="L109" s="224">
        <f t="shared" si="34"/>
        <v>9050</v>
      </c>
      <c r="M109" s="224">
        <f t="shared" si="34"/>
        <v>9030</v>
      </c>
      <c r="N109" s="169"/>
      <c r="O109" s="169"/>
      <c r="P109" s="169"/>
      <c r="Q109" s="170"/>
      <c r="R109" s="312"/>
      <c r="T109" s="308"/>
    </row>
    <row r="110" spans="1:20" ht="14.25" customHeight="1" x14ac:dyDescent="0.2">
      <c r="A110" s="1950"/>
      <c r="B110" s="2083"/>
      <c r="C110" s="1726"/>
      <c r="D110" s="1686" t="s">
        <v>168</v>
      </c>
      <c r="E110" s="1842" t="s">
        <v>498</v>
      </c>
      <c r="F110" s="1744" t="s">
        <v>60</v>
      </c>
      <c r="G110" s="183" t="s">
        <v>470</v>
      </c>
      <c r="H110" s="338">
        <v>1</v>
      </c>
      <c r="I110" s="293"/>
      <c r="J110" s="293"/>
      <c r="K110" s="1027"/>
      <c r="L110" s="313"/>
      <c r="M110" s="313"/>
      <c r="N110" s="1269"/>
      <c r="O110" s="299"/>
      <c r="P110" s="299"/>
      <c r="Q110" s="300"/>
      <c r="R110" s="312"/>
      <c r="T110" s="308"/>
    </row>
    <row r="111" spans="1:20" ht="14.25" customHeight="1" thickBot="1" x14ac:dyDescent="0.25">
      <c r="A111" s="2082"/>
      <c r="B111" s="2084"/>
      <c r="C111" s="1727"/>
      <c r="D111" s="1688"/>
      <c r="E111" s="1843"/>
      <c r="F111" s="1746"/>
      <c r="G111" s="9" t="s">
        <v>421</v>
      </c>
      <c r="H111" s="548">
        <f>H110*1</f>
        <v>1</v>
      </c>
      <c r="I111" s="10"/>
      <c r="J111" s="10"/>
      <c r="K111" s="1263"/>
      <c r="L111" s="13"/>
      <c r="M111" s="13"/>
      <c r="N111" s="345"/>
      <c r="O111" s="216"/>
      <c r="P111" s="216"/>
      <c r="Q111" s="217"/>
      <c r="R111" s="312"/>
      <c r="T111" s="308"/>
    </row>
    <row r="112" spans="1:20" ht="14.25" customHeight="1" thickBot="1" x14ac:dyDescent="0.25">
      <c r="A112" s="489" t="s">
        <v>420</v>
      </c>
      <c r="B112" s="2156" t="s">
        <v>425</v>
      </c>
      <c r="C112" s="2156"/>
      <c r="D112" s="2156"/>
      <c r="E112" s="2156"/>
      <c r="F112" s="2156"/>
      <c r="G112" s="2156"/>
      <c r="H112" s="1299">
        <f>H109+H111</f>
        <v>8512.2000000000007</v>
      </c>
      <c r="I112" s="1299">
        <f>I109</f>
        <v>0</v>
      </c>
      <c r="J112" s="1299">
        <f>J109</f>
        <v>5069.3</v>
      </c>
      <c r="K112" s="1299">
        <f>K109</f>
        <v>91.7</v>
      </c>
      <c r="L112" s="1299">
        <f>L109</f>
        <v>9050</v>
      </c>
      <c r="M112" s="1299">
        <f>M109</f>
        <v>9030</v>
      </c>
      <c r="N112" s="2157"/>
      <c r="O112" s="2158"/>
      <c r="P112" s="2158"/>
      <c r="Q112" s="2159"/>
      <c r="R112" s="312"/>
      <c r="T112" s="308"/>
    </row>
    <row r="113" spans="1:39" s="26" customFormat="1" ht="15.75" customHeight="1" thickBot="1" x14ac:dyDescent="0.25">
      <c r="A113" s="408"/>
      <c r="B113" s="409"/>
      <c r="C113" s="409"/>
      <c r="D113" s="409"/>
      <c r="E113" s="409"/>
      <c r="F113" s="1826" t="s">
        <v>426</v>
      </c>
      <c r="G113" s="1827"/>
      <c r="H113" s="1827"/>
      <c r="I113" s="1827"/>
      <c r="J113" s="1827"/>
      <c r="K113" s="1827"/>
      <c r="L113" s="1827"/>
      <c r="M113" s="1827"/>
      <c r="N113" s="410"/>
      <c r="O113" s="410"/>
      <c r="P113" s="410"/>
      <c r="Q113" s="410"/>
      <c r="R113" s="25"/>
      <c r="S113" s="25"/>
      <c r="T113" s="25"/>
      <c r="U113" s="25"/>
      <c r="V113" s="25"/>
      <c r="W113" s="25"/>
      <c r="X113" s="25"/>
      <c r="Y113" s="25"/>
      <c r="Z113" s="25"/>
      <c r="AA113" s="25"/>
      <c r="AB113" s="25"/>
      <c r="AC113" s="25"/>
      <c r="AD113" s="25"/>
      <c r="AE113" s="25"/>
      <c r="AF113" s="25"/>
      <c r="AG113" s="25"/>
      <c r="AH113" s="25"/>
      <c r="AI113" s="25"/>
      <c r="AJ113" s="25"/>
      <c r="AK113" s="25"/>
      <c r="AL113" s="25"/>
      <c r="AM113" s="25"/>
    </row>
    <row r="114" spans="1:39" ht="38.25" customHeight="1" thickBot="1" x14ac:dyDescent="0.25">
      <c r="C114" s="1819" t="s">
        <v>427</v>
      </c>
      <c r="D114" s="1820"/>
      <c r="E114" s="1820"/>
      <c r="F114" s="1820"/>
      <c r="G114" s="1821"/>
      <c r="H114" s="1749" t="s">
        <v>568</v>
      </c>
      <c r="I114" s="1750"/>
      <c r="J114" s="1750"/>
      <c r="K114" s="1751"/>
      <c r="L114" s="5"/>
      <c r="M114" s="5"/>
    </row>
    <row r="115" spans="1:39" ht="14.1" customHeight="1" thickBot="1" x14ac:dyDescent="0.25">
      <c r="C115" s="1798" t="s">
        <v>428</v>
      </c>
      <c r="D115" s="1799"/>
      <c r="E115" s="1799"/>
      <c r="F115" s="1799"/>
      <c r="G115" s="1800"/>
      <c r="H115" s="1801">
        <f>H116+H117+H118+H119+H120</f>
        <v>8512.2000000000007</v>
      </c>
      <c r="I115" s="1802"/>
      <c r="J115" s="1802"/>
      <c r="K115" s="1803"/>
      <c r="L115" s="5"/>
      <c r="M115" s="5"/>
    </row>
    <row r="116" spans="1:39" ht="14.1" customHeight="1" x14ac:dyDescent="0.2">
      <c r="C116" s="1828" t="s">
        <v>559</v>
      </c>
      <c r="D116" s="1829"/>
      <c r="E116" s="1829"/>
      <c r="F116" s="1829"/>
      <c r="G116" s="1830"/>
      <c r="H116" s="1774">
        <v>8512.2000000000007</v>
      </c>
      <c r="I116" s="1775"/>
      <c r="J116" s="1775"/>
      <c r="K116" s="1776"/>
      <c r="L116" s="5"/>
      <c r="M116" s="5"/>
    </row>
    <row r="117" spans="1:39" ht="26.25" customHeight="1" x14ac:dyDescent="0.2">
      <c r="C117" s="1785" t="s">
        <v>560</v>
      </c>
      <c r="D117" s="1786"/>
      <c r="E117" s="1786"/>
      <c r="F117" s="1786"/>
      <c r="G117" s="1787"/>
      <c r="H117" s="1782">
        <v>0</v>
      </c>
      <c r="I117" s="1783"/>
      <c r="J117" s="1783"/>
      <c r="K117" s="1784"/>
      <c r="L117" s="5"/>
      <c r="M117" s="5"/>
    </row>
    <row r="118" spans="1:39" ht="14.1" customHeight="1" x14ac:dyDescent="0.2">
      <c r="C118" s="1779" t="s">
        <v>632</v>
      </c>
      <c r="D118" s="1780"/>
      <c r="E118" s="1780"/>
      <c r="F118" s="1780"/>
      <c r="G118" s="1781"/>
      <c r="H118" s="1782">
        <v>0</v>
      </c>
      <c r="I118" s="1783"/>
      <c r="J118" s="1783"/>
      <c r="K118" s="1784"/>
      <c r="L118" s="5"/>
      <c r="M118" s="5"/>
    </row>
    <row r="119" spans="1:39" ht="14.1" customHeight="1" x14ac:dyDescent="0.2">
      <c r="C119" s="1779" t="s">
        <v>561</v>
      </c>
      <c r="D119" s="1780"/>
      <c r="E119" s="1780"/>
      <c r="F119" s="1780"/>
      <c r="G119" s="1781"/>
      <c r="H119" s="1782">
        <v>0</v>
      </c>
      <c r="I119" s="1783"/>
      <c r="J119" s="1783"/>
      <c r="K119" s="1784"/>
      <c r="L119" s="5"/>
      <c r="M119" s="5"/>
    </row>
    <row r="120" spans="1:39" ht="12.75" customHeight="1" thickBot="1" x14ac:dyDescent="0.25">
      <c r="C120" s="1785" t="s">
        <v>562</v>
      </c>
      <c r="D120" s="1786"/>
      <c r="E120" s="1786"/>
      <c r="F120" s="1786"/>
      <c r="G120" s="1787"/>
      <c r="H120" s="1782">
        <v>0</v>
      </c>
      <c r="I120" s="1783"/>
      <c r="J120" s="1783"/>
      <c r="K120" s="1784"/>
      <c r="L120" s="5"/>
      <c r="M120" s="5"/>
    </row>
    <row r="121" spans="1:39" ht="14.1" customHeight="1" thickBot="1" x14ac:dyDescent="0.25">
      <c r="C121" s="1798" t="s">
        <v>429</v>
      </c>
      <c r="D121" s="1799"/>
      <c r="E121" s="1799"/>
      <c r="F121" s="1799"/>
      <c r="G121" s="1800"/>
      <c r="H121" s="1801">
        <f>H122+H123+H124+H125+H126</f>
        <v>0</v>
      </c>
      <c r="I121" s="1802"/>
      <c r="J121" s="1802"/>
      <c r="K121" s="1803"/>
      <c r="L121" s="5"/>
      <c r="M121" s="5"/>
    </row>
    <row r="122" spans="1:39" ht="14.1" customHeight="1" x14ac:dyDescent="0.2">
      <c r="C122" s="1795" t="s">
        <v>563</v>
      </c>
      <c r="D122" s="1796"/>
      <c r="E122" s="1796"/>
      <c r="F122" s="1796"/>
      <c r="G122" s="1797"/>
      <c r="H122" s="1777">
        <v>0</v>
      </c>
      <c r="I122" s="1777"/>
      <c r="J122" s="1777"/>
      <c r="K122" s="1778"/>
      <c r="L122" s="5"/>
      <c r="M122" s="5"/>
    </row>
    <row r="123" spans="1:39" ht="14.1" customHeight="1" x14ac:dyDescent="0.2">
      <c r="C123" s="1718" t="s">
        <v>564</v>
      </c>
      <c r="D123" s="1719"/>
      <c r="E123" s="1719"/>
      <c r="F123" s="1719"/>
      <c r="G123" s="1720"/>
      <c r="H123" s="1783">
        <v>0</v>
      </c>
      <c r="I123" s="1783"/>
      <c r="J123" s="1783"/>
      <c r="K123" s="1784"/>
      <c r="L123" s="5"/>
      <c r="M123" s="5"/>
    </row>
    <row r="124" spans="1:39" ht="14.1" customHeight="1" x14ac:dyDescent="0.2">
      <c r="C124" s="1804" t="s">
        <v>565</v>
      </c>
      <c r="D124" s="1805"/>
      <c r="E124" s="1805"/>
      <c r="F124" s="1805"/>
      <c r="G124" s="1806"/>
      <c r="H124" s="1783">
        <v>0</v>
      </c>
      <c r="I124" s="1783"/>
      <c r="J124" s="1783"/>
      <c r="K124" s="1784"/>
      <c r="L124" s="5"/>
      <c r="M124" s="5"/>
    </row>
    <row r="125" spans="1:39" ht="14.1" customHeight="1" x14ac:dyDescent="0.2">
      <c r="C125" s="1823" t="s">
        <v>566</v>
      </c>
      <c r="D125" s="1824"/>
      <c r="E125" s="1824"/>
      <c r="F125" s="1824"/>
      <c r="G125" s="1825"/>
      <c r="H125" s="1783">
        <v>0</v>
      </c>
      <c r="I125" s="1783"/>
      <c r="J125" s="1783"/>
      <c r="K125" s="1784"/>
      <c r="L125" s="5"/>
      <c r="M125" s="5"/>
    </row>
    <row r="126" spans="1:39" ht="14.1" customHeight="1" thickBot="1" x14ac:dyDescent="0.25">
      <c r="C126" s="1779" t="s">
        <v>567</v>
      </c>
      <c r="D126" s="1780"/>
      <c r="E126" s="1780"/>
      <c r="F126" s="1780"/>
      <c r="G126" s="1794"/>
      <c r="H126" s="1783">
        <v>0</v>
      </c>
      <c r="I126" s="1783"/>
      <c r="J126" s="1783"/>
      <c r="K126" s="1784"/>
      <c r="L126" s="5"/>
      <c r="M126" s="5"/>
    </row>
    <row r="127" spans="1:39" ht="14.1" customHeight="1" thickBot="1" x14ac:dyDescent="0.25">
      <c r="C127" s="1789" t="s">
        <v>430</v>
      </c>
      <c r="D127" s="2041"/>
      <c r="E127" s="2041"/>
      <c r="F127" s="2041"/>
      <c r="G127" s="2042"/>
      <c r="H127" s="1792">
        <f>H121+H115</f>
        <v>8512.2000000000007</v>
      </c>
      <c r="I127" s="1792"/>
      <c r="J127" s="1792"/>
      <c r="K127" s="1793"/>
    </row>
    <row r="128" spans="1:39" ht="14.25" customHeight="1" x14ac:dyDescent="0.2"/>
  </sheetData>
  <mergeCells count="270">
    <mergeCell ref="H126:K126"/>
    <mergeCell ref="H124:K124"/>
    <mergeCell ref="C124:G124"/>
    <mergeCell ref="H122:K122"/>
    <mergeCell ref="H125:K125"/>
    <mergeCell ref="H123:K123"/>
    <mergeCell ref="C121:G121"/>
    <mergeCell ref="H121:K121"/>
    <mergeCell ref="A110:A111"/>
    <mergeCell ref="B110:B111"/>
    <mergeCell ref="C110:C111"/>
    <mergeCell ref="D110:D111"/>
    <mergeCell ref="E110:E111"/>
    <mergeCell ref="F110:F111"/>
    <mergeCell ref="H118:K118"/>
    <mergeCell ref="C119:G119"/>
    <mergeCell ref="C117:G117"/>
    <mergeCell ref="H117:K117"/>
    <mergeCell ref="C116:G116"/>
    <mergeCell ref="H116:K116"/>
    <mergeCell ref="C118:G118"/>
    <mergeCell ref="C127:G127"/>
    <mergeCell ref="H127:K127"/>
    <mergeCell ref="C126:G126"/>
    <mergeCell ref="C122:G122"/>
    <mergeCell ref="C125:G125"/>
    <mergeCell ref="A15:A17"/>
    <mergeCell ref="B15:B17"/>
    <mergeCell ref="C15:C17"/>
    <mergeCell ref="D15:D17"/>
    <mergeCell ref="C114:G114"/>
    <mergeCell ref="H114:K114"/>
    <mergeCell ref="F113:M113"/>
    <mergeCell ref="H120:K120"/>
    <mergeCell ref="B32:B34"/>
    <mergeCell ref="C32:C34"/>
    <mergeCell ref="H119:K119"/>
    <mergeCell ref="D38:D39"/>
    <mergeCell ref="E38:E39"/>
    <mergeCell ref="E42:E45"/>
    <mergeCell ref="F42:F45"/>
    <mergeCell ref="C115:G115"/>
    <mergeCell ref="H115:K115"/>
    <mergeCell ref="C4:C6"/>
    <mergeCell ref="C123:G123"/>
    <mergeCell ref="E15:E17"/>
    <mergeCell ref="F15:F17"/>
    <mergeCell ref="D24:D25"/>
    <mergeCell ref="E24:E25"/>
    <mergeCell ref="F24:F25"/>
    <mergeCell ref="C38:C39"/>
    <mergeCell ref="D93:D95"/>
    <mergeCell ref="C120:G120"/>
    <mergeCell ref="A9:A10"/>
    <mergeCell ref="B9:B10"/>
    <mergeCell ref="A11:A14"/>
    <mergeCell ref="B11:B14"/>
    <mergeCell ref="A4:A6"/>
    <mergeCell ref="B4:B6"/>
    <mergeCell ref="F4:F6"/>
    <mergeCell ref="D18:D20"/>
    <mergeCell ref="N21:N23"/>
    <mergeCell ref="E21:E23"/>
    <mergeCell ref="E18:E20"/>
    <mergeCell ref="N18:N19"/>
    <mergeCell ref="F18:F20"/>
    <mergeCell ref="L4:L6"/>
    <mergeCell ref="C11:C14"/>
    <mergeCell ref="B7:Q7"/>
    <mergeCell ref="D3:W3"/>
    <mergeCell ref="O13:O14"/>
    <mergeCell ref="P13:P14"/>
    <mergeCell ref="Q13:Q14"/>
    <mergeCell ref="F11:F14"/>
    <mergeCell ref="D4:D6"/>
    <mergeCell ref="E4:E6"/>
    <mergeCell ref="F32:F34"/>
    <mergeCell ref="E28:E31"/>
    <mergeCell ref="F38:F39"/>
    <mergeCell ref="L1:Q1"/>
    <mergeCell ref="H5:H6"/>
    <mergeCell ref="I5:J5"/>
    <mergeCell ref="K5:K6"/>
    <mergeCell ref="H4:K4"/>
    <mergeCell ref="O5:Q5"/>
    <mergeCell ref="N4:Q4"/>
    <mergeCell ref="C26:G26"/>
    <mergeCell ref="C27:Q27"/>
    <mergeCell ref="F9:F10"/>
    <mergeCell ref="P9:P10"/>
    <mergeCell ref="Q9:Q10"/>
    <mergeCell ref="N13:N14"/>
    <mergeCell ref="O9:O10"/>
    <mergeCell ref="D21:D23"/>
    <mergeCell ref="G4:G6"/>
    <mergeCell ref="C24:C25"/>
    <mergeCell ref="C8:Q8"/>
    <mergeCell ref="D11:D14"/>
    <mergeCell ref="E11:E14"/>
    <mergeCell ref="C9:C10"/>
    <mergeCell ref="D9:D10"/>
    <mergeCell ref="E9:E10"/>
    <mergeCell ref="N5:N6"/>
    <mergeCell ref="M4:M6"/>
    <mergeCell ref="A24:A25"/>
    <mergeCell ref="B24:B25"/>
    <mergeCell ref="N68:N69"/>
    <mergeCell ref="C28:C31"/>
    <mergeCell ref="D28:D31"/>
    <mergeCell ref="A38:A39"/>
    <mergeCell ref="B38:B39"/>
    <mergeCell ref="A28:A31"/>
    <mergeCell ref="A32:A34"/>
    <mergeCell ref="B28:B31"/>
    <mergeCell ref="A35:A37"/>
    <mergeCell ref="B35:B37"/>
    <mergeCell ref="C35:C37"/>
    <mergeCell ref="D35:D37"/>
    <mergeCell ref="A18:A20"/>
    <mergeCell ref="B18:B20"/>
    <mergeCell ref="C18:C20"/>
    <mergeCell ref="A21:A23"/>
    <mergeCell ref="B21:B23"/>
    <mergeCell ref="C21:C23"/>
    <mergeCell ref="C40:G40"/>
    <mergeCell ref="E35:E37"/>
    <mergeCell ref="F35:F37"/>
    <mergeCell ref="F28:F31"/>
    <mergeCell ref="O30:O31"/>
    <mergeCell ref="D32:D34"/>
    <mergeCell ref="N28:N29"/>
    <mergeCell ref="N30:N31"/>
    <mergeCell ref="N38:N39"/>
    <mergeCell ref="E32:E34"/>
    <mergeCell ref="A46:A49"/>
    <mergeCell ref="B46:B49"/>
    <mergeCell ref="P30:P31"/>
    <mergeCell ref="C41:Q41"/>
    <mergeCell ref="A42:A45"/>
    <mergeCell ref="B42:B45"/>
    <mergeCell ref="C42:C45"/>
    <mergeCell ref="D42:D45"/>
    <mergeCell ref="Q30:Q31"/>
    <mergeCell ref="N32:N33"/>
    <mergeCell ref="A50:A54"/>
    <mergeCell ref="B50:B54"/>
    <mergeCell ref="C50:C54"/>
    <mergeCell ref="D50:D54"/>
    <mergeCell ref="E50:E54"/>
    <mergeCell ref="F50:F54"/>
    <mergeCell ref="C58:C61"/>
    <mergeCell ref="D58:D61"/>
    <mergeCell ref="C46:C49"/>
    <mergeCell ref="D46:D49"/>
    <mergeCell ref="E55:E57"/>
    <mergeCell ref="F55:F57"/>
    <mergeCell ref="E46:E49"/>
    <mergeCell ref="F46:F49"/>
    <mergeCell ref="A62:A65"/>
    <mergeCell ref="B62:B65"/>
    <mergeCell ref="E58:E61"/>
    <mergeCell ref="F58:F61"/>
    <mergeCell ref="A55:A57"/>
    <mergeCell ref="B55:B57"/>
    <mergeCell ref="C55:C57"/>
    <mergeCell ref="D55:D57"/>
    <mergeCell ref="A58:A61"/>
    <mergeCell ref="B58:B61"/>
    <mergeCell ref="A66:A67"/>
    <mergeCell ref="B66:B67"/>
    <mergeCell ref="C66:C67"/>
    <mergeCell ref="F66:F67"/>
    <mergeCell ref="D66:D67"/>
    <mergeCell ref="E66:E67"/>
    <mergeCell ref="C62:C65"/>
    <mergeCell ref="D62:D65"/>
    <mergeCell ref="D74:D75"/>
    <mergeCell ref="E74:E75"/>
    <mergeCell ref="E62:E65"/>
    <mergeCell ref="F62:F65"/>
    <mergeCell ref="D68:D71"/>
    <mergeCell ref="C74:C75"/>
    <mergeCell ref="A72:A73"/>
    <mergeCell ref="B72:B73"/>
    <mergeCell ref="B74:B75"/>
    <mergeCell ref="F74:F75"/>
    <mergeCell ref="E72:E73"/>
    <mergeCell ref="F72:F73"/>
    <mergeCell ref="C72:C73"/>
    <mergeCell ref="D72:D73"/>
    <mergeCell ref="C88:C89"/>
    <mergeCell ref="D88:D89"/>
    <mergeCell ref="E88:E89"/>
    <mergeCell ref="F88:F89"/>
    <mergeCell ref="A74:A75"/>
    <mergeCell ref="E68:E71"/>
    <mergeCell ref="F68:F71"/>
    <mergeCell ref="A68:A71"/>
    <mergeCell ref="B68:B71"/>
    <mergeCell ref="C68:C71"/>
    <mergeCell ref="F78:F81"/>
    <mergeCell ref="C76:G76"/>
    <mergeCell ref="C77:Q77"/>
    <mergeCell ref="O83:O84"/>
    <mergeCell ref="P83:P84"/>
    <mergeCell ref="Q83:Q84"/>
    <mergeCell ref="N83:N84"/>
    <mergeCell ref="F82:F84"/>
    <mergeCell ref="A85:A87"/>
    <mergeCell ref="F85:F87"/>
    <mergeCell ref="A82:A84"/>
    <mergeCell ref="B82:B84"/>
    <mergeCell ref="C82:C84"/>
    <mergeCell ref="B85:B87"/>
    <mergeCell ref="C85:C87"/>
    <mergeCell ref="D85:D87"/>
    <mergeCell ref="E85:E87"/>
    <mergeCell ref="A78:A81"/>
    <mergeCell ref="B78:B81"/>
    <mergeCell ref="C78:C81"/>
    <mergeCell ref="D78:D81"/>
    <mergeCell ref="E82:E84"/>
    <mergeCell ref="D82:D84"/>
    <mergeCell ref="E78:E81"/>
    <mergeCell ref="E101:E102"/>
    <mergeCell ref="F101:F102"/>
    <mergeCell ref="E103:E104"/>
    <mergeCell ref="F103:F104"/>
    <mergeCell ref="A105:A107"/>
    <mergeCell ref="N101:N102"/>
    <mergeCell ref="N105:N106"/>
    <mergeCell ref="C108:G108"/>
    <mergeCell ref="A101:A102"/>
    <mergeCell ref="B101:B102"/>
    <mergeCell ref="C101:C102"/>
    <mergeCell ref="D101:D102"/>
    <mergeCell ref="A103:A104"/>
    <mergeCell ref="B103:B104"/>
    <mergeCell ref="C103:C104"/>
    <mergeCell ref="D103:D104"/>
    <mergeCell ref="E90:E92"/>
    <mergeCell ref="F90:F92"/>
    <mergeCell ref="B109:G109"/>
    <mergeCell ref="B112:G112"/>
    <mergeCell ref="N112:Q112"/>
    <mergeCell ref="E105:E107"/>
    <mergeCell ref="B105:B107"/>
    <mergeCell ref="C105:C107"/>
    <mergeCell ref="D105:D107"/>
    <mergeCell ref="F105:F107"/>
    <mergeCell ref="C96:G96"/>
    <mergeCell ref="C93:C95"/>
    <mergeCell ref="A93:A95"/>
    <mergeCell ref="A88:A89"/>
    <mergeCell ref="B88:B89"/>
    <mergeCell ref="A90:A92"/>
    <mergeCell ref="B90:B92"/>
    <mergeCell ref="B93:B95"/>
    <mergeCell ref="C90:C92"/>
    <mergeCell ref="D90:D92"/>
    <mergeCell ref="A98:A100"/>
    <mergeCell ref="B98:B100"/>
    <mergeCell ref="C98:C100"/>
    <mergeCell ref="D98:D100"/>
    <mergeCell ref="C97:Q97"/>
    <mergeCell ref="N93:N94"/>
    <mergeCell ref="E98:E100"/>
    <mergeCell ref="F98:F100"/>
    <mergeCell ref="E93:E95"/>
    <mergeCell ref="F93:F95"/>
  </mergeCells>
  <phoneticPr fontId="1" type="noConversion"/>
  <pageMargins left="0.75" right="0.75" top="1"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3"/>
  <sheetViews>
    <sheetView topLeftCell="A16" zoomScaleNormal="100" workbookViewId="0">
      <selection activeCell="D35" sqref="D35:D37"/>
    </sheetView>
  </sheetViews>
  <sheetFormatPr defaultRowHeight="11.25" x14ac:dyDescent="0.2"/>
  <cols>
    <col min="1" max="1" width="2.7109375" style="1" customWidth="1"/>
    <col min="2" max="3" width="2.5703125" style="1" customWidth="1"/>
    <col min="4" max="4" width="21.28515625" style="1" customWidth="1"/>
    <col min="5" max="5" width="7.85546875" style="2" customWidth="1"/>
    <col min="6" max="6" width="4.42578125" style="1" customWidth="1"/>
    <col min="7" max="7" width="6.5703125" style="3" customWidth="1"/>
    <col min="8" max="8" width="5.5703125" style="1" customWidth="1"/>
    <col min="9" max="10" width="5.7109375" style="1" customWidth="1"/>
    <col min="11" max="11" width="5.42578125" style="1" customWidth="1"/>
    <col min="12" max="12" width="6.28515625" style="1" customWidth="1"/>
    <col min="13" max="13" width="7" style="1" customWidth="1"/>
    <col min="14" max="14" width="33.42578125" style="1" customWidth="1"/>
    <col min="15" max="15" width="5" style="4" customWidth="1"/>
    <col min="16" max="16" width="4.7109375" style="1" customWidth="1"/>
    <col min="17" max="17" width="4.85546875" style="1" customWidth="1"/>
    <col min="18" max="16384" width="9.140625" style="5"/>
  </cols>
  <sheetData>
    <row r="1" spans="1:23" ht="45.75" customHeight="1" x14ac:dyDescent="0.2">
      <c r="L1" s="1716" t="s">
        <v>794</v>
      </c>
      <c r="M1" s="1717"/>
      <c r="N1" s="1717"/>
      <c r="O1" s="1717"/>
      <c r="P1" s="1717"/>
      <c r="Q1" s="1717"/>
    </row>
    <row r="2" spans="1:23" ht="13.5" customHeight="1" x14ac:dyDescent="0.2">
      <c r="D2" s="598" t="s">
        <v>169</v>
      </c>
      <c r="L2" s="262"/>
      <c r="M2" s="263"/>
      <c r="N2" s="263"/>
      <c r="O2" s="263"/>
      <c r="P2" s="263"/>
      <c r="Q2" s="263"/>
    </row>
    <row r="3" spans="1:23" ht="12.75" customHeight="1" x14ac:dyDescent="0.2">
      <c r="A3" s="288"/>
      <c r="B3" s="289"/>
      <c r="C3" s="289"/>
      <c r="D3" s="1862" t="s">
        <v>466</v>
      </c>
      <c r="E3" s="1862"/>
      <c r="F3" s="1862"/>
      <c r="G3" s="1862"/>
      <c r="H3" s="1862"/>
      <c r="I3" s="1862"/>
      <c r="J3" s="1862"/>
      <c r="K3" s="1862"/>
      <c r="L3" s="1862"/>
      <c r="M3" s="1862"/>
      <c r="N3" s="1862"/>
      <c r="O3" s="1862"/>
      <c r="P3" s="1862"/>
      <c r="Q3" s="1862"/>
      <c r="R3" s="1862"/>
      <c r="S3" s="1862"/>
      <c r="T3" s="1862"/>
      <c r="U3" s="1862"/>
      <c r="V3" s="1862"/>
      <c r="W3" s="1862"/>
    </row>
    <row r="4" spans="1:23" ht="3" customHeight="1" thickBot="1" x14ac:dyDescent="0.25">
      <c r="O4" s="411"/>
    </row>
    <row r="5" spans="1:23" ht="36.75" customHeight="1" x14ac:dyDescent="0.2">
      <c r="A5" s="1704" t="s">
        <v>408</v>
      </c>
      <c r="B5" s="1707" t="s">
        <v>409</v>
      </c>
      <c r="C5" s="1707" t="s">
        <v>410</v>
      </c>
      <c r="D5" s="1710" t="s">
        <v>411</v>
      </c>
      <c r="E5" s="1721" t="s">
        <v>412</v>
      </c>
      <c r="F5" s="1741" t="s">
        <v>413</v>
      </c>
      <c r="G5" s="1766" t="s">
        <v>414</v>
      </c>
      <c r="H5" s="1749" t="s">
        <v>568</v>
      </c>
      <c r="I5" s="1750"/>
      <c r="J5" s="1750"/>
      <c r="K5" s="1751"/>
      <c r="L5" s="1763" t="s">
        <v>545</v>
      </c>
      <c r="M5" s="1752" t="s">
        <v>558</v>
      </c>
      <c r="N5" s="1728" t="s">
        <v>431</v>
      </c>
      <c r="O5" s="1729"/>
      <c r="P5" s="1729"/>
      <c r="Q5" s="1730"/>
    </row>
    <row r="6" spans="1:23" ht="15" customHeight="1" x14ac:dyDescent="0.2">
      <c r="A6" s="1705"/>
      <c r="B6" s="1708"/>
      <c r="C6" s="1708"/>
      <c r="D6" s="1711"/>
      <c r="E6" s="1722"/>
      <c r="F6" s="1742"/>
      <c r="G6" s="1767"/>
      <c r="H6" s="1713" t="s">
        <v>415</v>
      </c>
      <c r="I6" s="1715" t="s">
        <v>416</v>
      </c>
      <c r="J6" s="1715"/>
      <c r="K6" s="1747" t="s">
        <v>417</v>
      </c>
      <c r="L6" s="1764"/>
      <c r="M6" s="1753"/>
      <c r="N6" s="1759" t="s">
        <v>465</v>
      </c>
      <c r="O6" s="1761" t="s">
        <v>418</v>
      </c>
      <c r="P6" s="1761"/>
      <c r="Q6" s="1762"/>
    </row>
    <row r="7" spans="1:23" ht="94.5" customHeight="1" thickBot="1" x14ac:dyDescent="0.25">
      <c r="A7" s="1706"/>
      <c r="B7" s="1709"/>
      <c r="C7" s="1709"/>
      <c r="D7" s="1712"/>
      <c r="E7" s="1723"/>
      <c r="F7" s="1743"/>
      <c r="G7" s="1768"/>
      <c r="H7" s="1714"/>
      <c r="I7" s="180" t="s">
        <v>415</v>
      </c>
      <c r="J7" s="34" t="s">
        <v>419</v>
      </c>
      <c r="K7" s="1748"/>
      <c r="L7" s="1765"/>
      <c r="M7" s="1754"/>
      <c r="N7" s="1760"/>
      <c r="O7" s="7" t="s">
        <v>537</v>
      </c>
      <c r="P7" s="7" t="s">
        <v>546</v>
      </c>
      <c r="Q7" s="8" t="s">
        <v>554</v>
      </c>
    </row>
    <row r="8" spans="1:23" ht="12.75" customHeight="1" thickBot="1" x14ac:dyDescent="0.25">
      <c r="A8" s="119" t="s">
        <v>420</v>
      </c>
      <c r="B8" s="1755" t="s">
        <v>170</v>
      </c>
      <c r="C8" s="1755"/>
      <c r="D8" s="1755"/>
      <c r="E8" s="1755"/>
      <c r="F8" s="1755"/>
      <c r="G8" s="1755"/>
      <c r="H8" s="1755"/>
      <c r="I8" s="1755"/>
      <c r="J8" s="1755"/>
      <c r="K8" s="1755"/>
      <c r="L8" s="1755"/>
      <c r="M8" s="1755"/>
      <c r="N8" s="1755"/>
      <c r="O8" s="1755"/>
      <c r="P8" s="1755"/>
      <c r="Q8" s="1756"/>
    </row>
    <row r="9" spans="1:23" ht="12" customHeight="1" thickBot="1" x14ac:dyDescent="0.25">
      <c r="A9" s="21" t="s">
        <v>420</v>
      </c>
      <c r="B9" s="1139" t="s">
        <v>420</v>
      </c>
      <c r="C9" s="2200" t="s">
        <v>171</v>
      </c>
      <c r="D9" s="2200"/>
      <c r="E9" s="2200"/>
      <c r="F9" s="2200"/>
      <c r="G9" s="2200"/>
      <c r="H9" s="2200"/>
      <c r="I9" s="2200"/>
      <c r="J9" s="2200"/>
      <c r="K9" s="2200"/>
      <c r="L9" s="2200"/>
      <c r="M9" s="2200"/>
      <c r="N9" s="2200"/>
      <c r="O9" s="2200"/>
      <c r="P9" s="2200"/>
      <c r="Q9" s="2201"/>
    </row>
    <row r="10" spans="1:23" ht="51" customHeight="1" x14ac:dyDescent="0.2">
      <c r="A10" s="1689" t="s">
        <v>420</v>
      </c>
      <c r="B10" s="1952" t="s">
        <v>420</v>
      </c>
      <c r="C10" s="2194" t="s">
        <v>420</v>
      </c>
      <c r="D10" s="1738" t="s">
        <v>172</v>
      </c>
      <c r="E10" s="1772" t="s">
        <v>173</v>
      </c>
      <c r="F10" s="2193" t="s">
        <v>11</v>
      </c>
      <c r="G10" s="183" t="s">
        <v>470</v>
      </c>
      <c r="H10" s="338">
        <v>6069</v>
      </c>
      <c r="I10" s="293">
        <v>5999</v>
      </c>
      <c r="J10" s="293">
        <v>3963.9</v>
      </c>
      <c r="K10" s="293">
        <v>70</v>
      </c>
      <c r="L10" s="313">
        <v>6300</v>
      </c>
      <c r="M10" s="313">
        <v>6300</v>
      </c>
      <c r="N10" s="533" t="s">
        <v>174</v>
      </c>
      <c r="O10" s="518">
        <v>2250</v>
      </c>
      <c r="P10" s="518">
        <v>2250</v>
      </c>
      <c r="Q10" s="519">
        <v>2300</v>
      </c>
    </row>
    <row r="11" spans="1:23" ht="24.75" customHeight="1" x14ac:dyDescent="0.2">
      <c r="A11" s="2192"/>
      <c r="B11" s="1953"/>
      <c r="C11" s="1914"/>
      <c r="D11" s="1739"/>
      <c r="E11" s="1946"/>
      <c r="F11" s="2190"/>
      <c r="G11" s="551" t="s">
        <v>499</v>
      </c>
      <c r="H11" s="1302"/>
      <c r="I11" s="553"/>
      <c r="J11" s="553"/>
      <c r="K11" s="553"/>
      <c r="L11" s="554">
        <v>0</v>
      </c>
      <c r="M11" s="556">
        <v>0</v>
      </c>
      <c r="N11" s="542" t="s">
        <v>175</v>
      </c>
      <c r="O11" s="1137">
        <v>3250</v>
      </c>
      <c r="P11" s="1137">
        <v>3300</v>
      </c>
      <c r="Q11" s="1303">
        <v>3500</v>
      </c>
    </row>
    <row r="12" spans="1:23" ht="23.25" customHeight="1" x14ac:dyDescent="0.2">
      <c r="A12" s="2192"/>
      <c r="B12" s="1953"/>
      <c r="C12" s="1914"/>
      <c r="D12" s="1739"/>
      <c r="E12" s="1946"/>
      <c r="F12" s="2190"/>
      <c r="G12" s="853" t="s">
        <v>524</v>
      </c>
      <c r="H12" s="1304">
        <v>115</v>
      </c>
      <c r="I12" s="1305">
        <v>115</v>
      </c>
      <c r="J12" s="1305">
        <v>87.8</v>
      </c>
      <c r="K12" s="1305"/>
      <c r="L12" s="1306">
        <v>120</v>
      </c>
      <c r="M12" s="1307">
        <v>120</v>
      </c>
      <c r="N12" s="1308" t="s">
        <v>176</v>
      </c>
      <c r="O12" s="1137">
        <v>1300</v>
      </c>
      <c r="P12" s="1137">
        <v>1400</v>
      </c>
      <c r="Q12" s="1303">
        <v>1500</v>
      </c>
    </row>
    <row r="13" spans="1:23" ht="24.75" customHeight="1" thickBot="1" x14ac:dyDescent="0.25">
      <c r="A13" s="695"/>
      <c r="B13" s="23"/>
      <c r="C13" s="1309"/>
      <c r="D13" s="275"/>
      <c r="E13" s="265"/>
      <c r="F13" s="625"/>
      <c r="G13" s="9" t="s">
        <v>421</v>
      </c>
      <c r="H13" s="548">
        <f t="shared" ref="H13:M13" si="0">H10+H11+H12</f>
        <v>6184</v>
      </c>
      <c r="I13" s="548">
        <f t="shared" si="0"/>
        <v>6114</v>
      </c>
      <c r="J13" s="548">
        <f t="shared" si="0"/>
        <v>4051.7000000000003</v>
      </c>
      <c r="K13" s="548">
        <f t="shared" si="0"/>
        <v>70</v>
      </c>
      <c r="L13" s="548">
        <f t="shared" si="0"/>
        <v>6420</v>
      </c>
      <c r="M13" s="548">
        <f t="shared" si="0"/>
        <v>6420</v>
      </c>
      <c r="N13" s="542" t="s">
        <v>177</v>
      </c>
      <c r="O13" s="524">
        <v>40</v>
      </c>
      <c r="P13" s="524">
        <v>42</v>
      </c>
      <c r="Q13" s="525">
        <v>44</v>
      </c>
    </row>
    <row r="14" spans="1:23" ht="26.25" customHeight="1" x14ac:dyDescent="0.2">
      <c r="A14" s="1689" t="s">
        <v>420</v>
      </c>
      <c r="B14" s="1952" t="s">
        <v>420</v>
      </c>
      <c r="C14" s="2194" t="s">
        <v>422</v>
      </c>
      <c r="D14" s="1738" t="s">
        <v>178</v>
      </c>
      <c r="E14" s="1772" t="s">
        <v>173</v>
      </c>
      <c r="F14" s="2193" t="s">
        <v>11</v>
      </c>
      <c r="G14" s="1310" t="s">
        <v>470</v>
      </c>
      <c r="H14" s="1311">
        <v>20</v>
      </c>
      <c r="I14" s="1312">
        <v>20</v>
      </c>
      <c r="J14" s="1312">
        <v>0</v>
      </c>
      <c r="K14" s="1313">
        <v>0</v>
      </c>
      <c r="L14" s="1314">
        <v>30</v>
      </c>
      <c r="M14" s="1315">
        <v>30</v>
      </c>
      <c r="N14" s="533" t="s">
        <v>179</v>
      </c>
      <c r="O14" s="518">
        <v>100</v>
      </c>
      <c r="P14" s="518">
        <v>100</v>
      </c>
      <c r="Q14" s="519">
        <v>110</v>
      </c>
    </row>
    <row r="15" spans="1:23" ht="24.75" customHeight="1" x14ac:dyDescent="0.2">
      <c r="A15" s="2192"/>
      <c r="B15" s="1953"/>
      <c r="C15" s="1914"/>
      <c r="D15" s="1739"/>
      <c r="E15" s="1946"/>
      <c r="F15" s="2190"/>
      <c r="G15" s="182"/>
      <c r="H15" s="1316"/>
      <c r="I15" s="185"/>
      <c r="J15" s="185"/>
      <c r="K15" s="1060"/>
      <c r="L15" s="1317"/>
      <c r="M15" s="1318"/>
      <c r="N15" s="542" t="s">
        <v>180</v>
      </c>
      <c r="O15" s="524">
        <v>50</v>
      </c>
      <c r="P15" s="524">
        <v>50</v>
      </c>
      <c r="Q15" s="525">
        <v>60</v>
      </c>
    </row>
    <row r="16" spans="1:23" ht="27" customHeight="1" x14ac:dyDescent="0.2">
      <c r="A16" s="2192"/>
      <c r="B16" s="1953"/>
      <c r="C16" s="1914"/>
      <c r="D16" s="1739"/>
      <c r="E16" s="1946"/>
      <c r="F16" s="2190"/>
      <c r="G16" s="1319"/>
      <c r="H16" s="1320"/>
      <c r="I16" s="1305"/>
      <c r="J16" s="1305"/>
      <c r="K16" s="1321"/>
      <c r="L16" s="188"/>
      <c r="M16" s="1322"/>
      <c r="N16" s="542" t="s">
        <v>181</v>
      </c>
      <c r="O16" s="524" t="s">
        <v>182</v>
      </c>
      <c r="P16" s="524" t="s">
        <v>182</v>
      </c>
      <c r="Q16" s="525" t="s">
        <v>183</v>
      </c>
    </row>
    <row r="17" spans="1:20" ht="14.25" customHeight="1" thickBot="1" x14ac:dyDescent="0.25">
      <c r="A17" s="695"/>
      <c r="B17" s="23"/>
      <c r="C17" s="1309"/>
      <c r="D17" s="275"/>
      <c r="E17" s="265"/>
      <c r="F17" s="625"/>
      <c r="G17" s="9" t="s">
        <v>421</v>
      </c>
      <c r="H17" s="548">
        <f t="shared" ref="H17:M17" si="1">H14</f>
        <v>20</v>
      </c>
      <c r="I17" s="548">
        <f t="shared" si="1"/>
        <v>20</v>
      </c>
      <c r="J17" s="548">
        <f t="shared" si="1"/>
        <v>0</v>
      </c>
      <c r="K17" s="419">
        <f t="shared" si="1"/>
        <v>0</v>
      </c>
      <c r="L17" s="13">
        <f t="shared" si="1"/>
        <v>30</v>
      </c>
      <c r="M17" s="548">
        <f t="shared" si="1"/>
        <v>30</v>
      </c>
      <c r="N17" s="542" t="s">
        <v>184</v>
      </c>
      <c r="O17" s="524">
        <v>7</v>
      </c>
      <c r="P17" s="524">
        <v>7</v>
      </c>
      <c r="Q17" s="525">
        <v>10</v>
      </c>
    </row>
    <row r="18" spans="1:20" ht="27" customHeight="1" x14ac:dyDescent="0.2">
      <c r="A18" s="256" t="s">
        <v>420</v>
      </c>
      <c r="B18" s="22" t="s">
        <v>420</v>
      </c>
      <c r="C18" s="1300" t="s">
        <v>467</v>
      </c>
      <c r="D18" s="274" t="s">
        <v>185</v>
      </c>
      <c r="E18" s="1772" t="s">
        <v>173</v>
      </c>
      <c r="F18" s="2193" t="s">
        <v>11</v>
      </c>
      <c r="G18" s="1310" t="s">
        <v>470</v>
      </c>
      <c r="H18" s="1311">
        <v>0</v>
      </c>
      <c r="I18" s="1312">
        <v>0</v>
      </c>
      <c r="J18" s="1312"/>
      <c r="K18" s="1313">
        <v>0</v>
      </c>
      <c r="L18" s="1314">
        <v>5</v>
      </c>
      <c r="M18" s="1315">
        <v>5.3</v>
      </c>
      <c r="N18" s="533" t="s">
        <v>186</v>
      </c>
      <c r="O18" s="518">
        <v>0</v>
      </c>
      <c r="P18" s="518">
        <v>2</v>
      </c>
      <c r="Q18" s="519">
        <v>5</v>
      </c>
    </row>
    <row r="19" spans="1:20" ht="14.25" customHeight="1" thickBot="1" x14ac:dyDescent="0.25">
      <c r="A19" s="695"/>
      <c r="B19" s="23"/>
      <c r="C19" s="1309"/>
      <c r="D19" s="275"/>
      <c r="E19" s="1946"/>
      <c r="F19" s="2190"/>
      <c r="G19" s="9" t="s">
        <v>421</v>
      </c>
      <c r="H19" s="548">
        <f t="shared" ref="H19:M19" si="2">H18</f>
        <v>0</v>
      </c>
      <c r="I19" s="548">
        <f t="shared" si="2"/>
        <v>0</v>
      </c>
      <c r="J19" s="548">
        <f t="shared" si="2"/>
        <v>0</v>
      </c>
      <c r="K19" s="419">
        <f t="shared" si="2"/>
        <v>0</v>
      </c>
      <c r="L19" s="13">
        <f t="shared" si="2"/>
        <v>5</v>
      </c>
      <c r="M19" s="548">
        <f t="shared" si="2"/>
        <v>5.3</v>
      </c>
      <c r="N19" s="895"/>
      <c r="O19" s="527"/>
      <c r="P19" s="527"/>
      <c r="Q19" s="528"/>
    </row>
    <row r="20" spans="1:20" ht="25.5" customHeight="1" x14ac:dyDescent="0.2">
      <c r="A20" s="1689" t="s">
        <v>420</v>
      </c>
      <c r="B20" s="1952" t="s">
        <v>420</v>
      </c>
      <c r="C20" s="2194" t="s">
        <v>468</v>
      </c>
      <c r="D20" s="1686" t="s">
        <v>187</v>
      </c>
      <c r="E20" s="1772" t="s">
        <v>173</v>
      </c>
      <c r="F20" s="2193" t="s">
        <v>11</v>
      </c>
      <c r="G20" s="1310" t="s">
        <v>470</v>
      </c>
      <c r="H20" s="1311">
        <v>50</v>
      </c>
      <c r="I20" s="1312">
        <v>50</v>
      </c>
      <c r="J20" s="1312">
        <v>0</v>
      </c>
      <c r="K20" s="1313">
        <v>0</v>
      </c>
      <c r="L20" s="1314">
        <v>65</v>
      </c>
      <c r="M20" s="1315">
        <v>70</v>
      </c>
      <c r="N20" s="533"/>
      <c r="O20" s="518"/>
      <c r="P20" s="518"/>
      <c r="Q20" s="519"/>
    </row>
    <row r="21" spans="1:20" ht="17.25" customHeight="1" x14ac:dyDescent="0.2">
      <c r="A21" s="2192"/>
      <c r="B21" s="1953"/>
      <c r="C21" s="1914"/>
      <c r="D21" s="1687"/>
      <c r="E21" s="1946"/>
      <c r="F21" s="2190"/>
      <c r="G21" s="182" t="s">
        <v>577</v>
      </c>
      <c r="H21" s="1316"/>
      <c r="I21" s="185"/>
      <c r="J21" s="185"/>
      <c r="K21" s="1060"/>
      <c r="L21" s="1317"/>
      <c r="M21" s="1318"/>
      <c r="N21" s="1323" t="s">
        <v>188</v>
      </c>
      <c r="O21" s="423">
        <v>15</v>
      </c>
      <c r="P21" s="423">
        <v>17</v>
      </c>
      <c r="Q21" s="424">
        <v>20</v>
      </c>
      <c r="T21" s="308"/>
    </row>
    <row r="22" spans="1:20" ht="20.25" customHeight="1" thickBot="1" x14ac:dyDescent="0.25">
      <c r="A22" s="695"/>
      <c r="B22" s="23"/>
      <c r="C22" s="1309"/>
      <c r="D22" s="1905"/>
      <c r="E22" s="1946"/>
      <c r="F22" s="2190"/>
      <c r="G22" s="9" t="s">
        <v>421</v>
      </c>
      <c r="H22" s="548">
        <f t="shared" ref="H22:M22" si="3">H20+H21</f>
        <v>50</v>
      </c>
      <c r="I22" s="548">
        <f t="shared" si="3"/>
        <v>50</v>
      </c>
      <c r="J22" s="548">
        <f t="shared" si="3"/>
        <v>0</v>
      </c>
      <c r="K22" s="419">
        <f t="shared" si="3"/>
        <v>0</v>
      </c>
      <c r="L22" s="13">
        <f t="shared" si="3"/>
        <v>65</v>
      </c>
      <c r="M22" s="548">
        <f t="shared" si="3"/>
        <v>70</v>
      </c>
      <c r="N22" s="895"/>
      <c r="O22" s="527"/>
      <c r="P22" s="527"/>
      <c r="Q22" s="528"/>
    </row>
    <row r="23" spans="1:20" ht="14.25" customHeight="1" thickBot="1" x14ac:dyDescent="0.25">
      <c r="A23" s="120" t="s">
        <v>420</v>
      </c>
      <c r="B23" s="189" t="s">
        <v>420</v>
      </c>
      <c r="C23" s="1674" t="s">
        <v>423</v>
      </c>
      <c r="D23" s="1675"/>
      <c r="E23" s="1675"/>
      <c r="F23" s="1675"/>
      <c r="G23" s="1807"/>
      <c r="H23" s="1324">
        <f t="shared" ref="H23:M23" si="4">H22+H19+H17+H13</f>
        <v>6254</v>
      </c>
      <c r="I23" s="1324">
        <f t="shared" si="4"/>
        <v>6184</v>
      </c>
      <c r="J23" s="1324">
        <f t="shared" si="4"/>
        <v>4051.7000000000003</v>
      </c>
      <c r="K23" s="1325">
        <f t="shared" si="4"/>
        <v>70</v>
      </c>
      <c r="L23" s="1271">
        <f t="shared" si="4"/>
        <v>6520</v>
      </c>
      <c r="M23" s="1326">
        <f t="shared" si="4"/>
        <v>6525.3</v>
      </c>
      <c r="N23" s="191"/>
      <c r="O23" s="222"/>
      <c r="P23" s="222"/>
      <c r="Q23" s="223"/>
    </row>
    <row r="24" spans="1:20" ht="14.25" customHeight="1" thickBot="1" x14ac:dyDescent="0.25">
      <c r="A24" s="120" t="s">
        <v>420</v>
      </c>
      <c r="B24" s="121" t="s">
        <v>422</v>
      </c>
      <c r="C24" s="1693" t="s">
        <v>189</v>
      </c>
      <c r="D24" s="1694"/>
      <c r="E24" s="1695"/>
      <c r="F24" s="1695"/>
      <c r="G24" s="1694"/>
      <c r="H24" s="1694"/>
      <c r="I24" s="1694"/>
      <c r="J24" s="1694"/>
      <c r="K24" s="1694"/>
      <c r="L24" s="1694"/>
      <c r="M24" s="1694"/>
      <c r="N24" s="1694"/>
      <c r="O24" s="1694"/>
      <c r="P24" s="1694"/>
      <c r="Q24" s="1699"/>
    </row>
    <row r="25" spans="1:20" ht="14.25" customHeight="1" x14ac:dyDescent="0.2">
      <c r="A25" s="1689" t="s">
        <v>420</v>
      </c>
      <c r="B25" s="1952" t="s">
        <v>422</v>
      </c>
      <c r="C25" s="2194" t="s">
        <v>420</v>
      </c>
      <c r="D25" s="1686" t="s">
        <v>190</v>
      </c>
      <c r="E25" s="1772" t="s">
        <v>173</v>
      </c>
      <c r="F25" s="2193" t="s">
        <v>11</v>
      </c>
      <c r="G25" s="1310" t="s">
        <v>470</v>
      </c>
      <c r="H25" s="1311">
        <v>0</v>
      </c>
      <c r="I25" s="1312">
        <v>0</v>
      </c>
      <c r="J25" s="1312"/>
      <c r="K25" s="1312">
        <v>0</v>
      </c>
      <c r="L25" s="1327">
        <v>100</v>
      </c>
      <c r="M25" s="1314">
        <v>150</v>
      </c>
      <c r="N25" s="1648" t="s">
        <v>191</v>
      </c>
      <c r="O25" s="426"/>
      <c r="P25" s="426">
        <v>2</v>
      </c>
      <c r="Q25" s="427">
        <v>3</v>
      </c>
    </row>
    <row r="26" spans="1:20" ht="24" customHeight="1" x14ac:dyDescent="0.2">
      <c r="A26" s="2192"/>
      <c r="B26" s="1953"/>
      <c r="C26" s="1914"/>
      <c r="D26" s="1687"/>
      <c r="E26" s="1946"/>
      <c r="F26" s="2190"/>
      <c r="G26" s="182"/>
      <c r="H26" s="1316"/>
      <c r="I26" s="185"/>
      <c r="J26" s="185"/>
      <c r="K26" s="185"/>
      <c r="L26" s="1060"/>
      <c r="M26" s="1317"/>
      <c r="N26" s="2199"/>
      <c r="O26" s="423"/>
      <c r="P26" s="423"/>
      <c r="Q26" s="424"/>
    </row>
    <row r="27" spans="1:20" ht="25.5" customHeight="1" thickBot="1" x14ac:dyDescent="0.25">
      <c r="A27" s="695"/>
      <c r="B27" s="23"/>
      <c r="C27" s="1309"/>
      <c r="D27" s="1905"/>
      <c r="E27" s="1946"/>
      <c r="F27" s="2190"/>
      <c r="G27" s="9" t="s">
        <v>421</v>
      </c>
      <c r="H27" s="548">
        <f t="shared" ref="H27:M27" si="5">H25+H26</f>
        <v>0</v>
      </c>
      <c r="I27" s="548">
        <f t="shared" si="5"/>
        <v>0</v>
      </c>
      <c r="J27" s="548">
        <f t="shared" si="5"/>
        <v>0</v>
      </c>
      <c r="K27" s="548">
        <f t="shared" si="5"/>
        <v>0</v>
      </c>
      <c r="L27" s="548">
        <f t="shared" si="5"/>
        <v>100</v>
      </c>
      <c r="M27" s="548">
        <f t="shared" si="5"/>
        <v>150</v>
      </c>
      <c r="N27" s="1328" t="s">
        <v>192</v>
      </c>
      <c r="O27" s="527"/>
      <c r="P27" s="527"/>
      <c r="Q27" s="528"/>
    </row>
    <row r="28" spans="1:20" ht="22.5" customHeight="1" x14ac:dyDescent="0.2">
      <c r="A28" s="1689" t="s">
        <v>420</v>
      </c>
      <c r="B28" s="22" t="s">
        <v>422</v>
      </c>
      <c r="C28" s="1300" t="s">
        <v>422</v>
      </c>
      <c r="D28" s="1686" t="s">
        <v>193</v>
      </c>
      <c r="E28" s="277" t="s">
        <v>173</v>
      </c>
      <c r="F28" s="618" t="s">
        <v>11</v>
      </c>
      <c r="G28" s="1310" t="s">
        <v>470</v>
      </c>
      <c r="H28" s="1311">
        <v>60</v>
      </c>
      <c r="I28" s="1312">
        <v>60</v>
      </c>
      <c r="J28" s="1312"/>
      <c r="K28" s="1312">
        <v>0</v>
      </c>
      <c r="L28" s="1327">
        <v>70</v>
      </c>
      <c r="M28" s="1314">
        <v>80</v>
      </c>
      <c r="N28" s="1329" t="s">
        <v>194</v>
      </c>
      <c r="O28" s="518">
        <v>40</v>
      </c>
      <c r="P28" s="518">
        <v>50</v>
      </c>
      <c r="Q28" s="519">
        <v>60</v>
      </c>
    </row>
    <row r="29" spans="1:20" ht="18.75" customHeight="1" thickBot="1" x14ac:dyDescent="0.25">
      <c r="A29" s="2192"/>
      <c r="B29" s="23"/>
      <c r="C29" s="1309"/>
      <c r="D29" s="1905"/>
      <c r="E29" s="265"/>
      <c r="F29" s="625"/>
      <c r="G29" s="9" t="s">
        <v>421</v>
      </c>
      <c r="H29" s="548">
        <f>H28</f>
        <v>60</v>
      </c>
      <c r="I29" s="548">
        <f>I28</f>
        <v>60</v>
      </c>
      <c r="J29" s="548"/>
      <c r="K29" s="548">
        <f>K28</f>
        <v>0</v>
      </c>
      <c r="L29" s="419">
        <f>L28</f>
        <v>70</v>
      </c>
      <c r="M29" s="13">
        <f>M28</f>
        <v>80</v>
      </c>
      <c r="N29" s="1044"/>
      <c r="O29" s="1330"/>
      <c r="P29" s="527"/>
      <c r="Q29" s="528"/>
    </row>
    <row r="30" spans="1:20" ht="15" customHeight="1" thickBot="1" x14ac:dyDescent="0.25">
      <c r="A30" s="120" t="s">
        <v>420</v>
      </c>
      <c r="B30" s="189" t="s">
        <v>422</v>
      </c>
      <c r="C30" s="1674" t="s">
        <v>423</v>
      </c>
      <c r="D30" s="1675"/>
      <c r="E30" s="1675"/>
      <c r="F30" s="1675"/>
      <c r="G30" s="1807"/>
      <c r="H30" s="1324">
        <f t="shared" ref="H30:M30" si="6">H27+H29</f>
        <v>60</v>
      </c>
      <c r="I30" s="1324">
        <f t="shared" si="6"/>
        <v>60</v>
      </c>
      <c r="J30" s="1324">
        <f t="shared" si="6"/>
        <v>0</v>
      </c>
      <c r="K30" s="1324">
        <f t="shared" si="6"/>
        <v>0</v>
      </c>
      <c r="L30" s="1324">
        <f t="shared" si="6"/>
        <v>170</v>
      </c>
      <c r="M30" s="1324">
        <f t="shared" si="6"/>
        <v>230</v>
      </c>
      <c r="N30" s="191"/>
      <c r="O30" s="222"/>
      <c r="P30" s="222"/>
      <c r="Q30" s="223"/>
    </row>
    <row r="31" spans="1:20" ht="13.5" customHeight="1" thickBot="1" x14ac:dyDescent="0.25">
      <c r="A31" s="120" t="s">
        <v>420</v>
      </c>
      <c r="B31" s="121" t="s">
        <v>467</v>
      </c>
      <c r="C31" s="1693" t="s">
        <v>195</v>
      </c>
      <c r="D31" s="1694"/>
      <c r="E31" s="1694"/>
      <c r="F31" s="1694"/>
      <c r="G31" s="1694"/>
      <c r="H31" s="1694"/>
      <c r="I31" s="1694"/>
      <c r="J31" s="1694"/>
      <c r="K31" s="1694"/>
      <c r="L31" s="1694"/>
      <c r="M31" s="1694"/>
      <c r="N31" s="1694"/>
      <c r="O31" s="1694"/>
      <c r="P31" s="1694"/>
      <c r="Q31" s="1699"/>
    </row>
    <row r="32" spans="1:20" ht="16.5" customHeight="1" x14ac:dyDescent="0.2">
      <c r="A32" s="1950" t="s">
        <v>420</v>
      </c>
      <c r="B32" s="2083" t="s">
        <v>467</v>
      </c>
      <c r="C32" s="1726" t="s">
        <v>420</v>
      </c>
      <c r="D32" s="1686" t="s">
        <v>196</v>
      </c>
      <c r="E32" s="1772" t="s">
        <v>173</v>
      </c>
      <c r="F32" s="2193" t="s">
        <v>11</v>
      </c>
      <c r="G32" s="1310" t="s">
        <v>470</v>
      </c>
      <c r="H32" s="1311">
        <v>0</v>
      </c>
      <c r="I32" s="1312">
        <v>0</v>
      </c>
      <c r="J32" s="1312">
        <v>0</v>
      </c>
      <c r="K32" s="1312">
        <v>0</v>
      </c>
      <c r="L32" s="1327">
        <v>20</v>
      </c>
      <c r="M32" s="1314">
        <v>30</v>
      </c>
      <c r="N32" s="1967" t="s">
        <v>197</v>
      </c>
      <c r="O32" s="426">
        <v>90</v>
      </c>
      <c r="P32" s="426">
        <v>90</v>
      </c>
      <c r="Q32" s="427">
        <v>90</v>
      </c>
    </row>
    <row r="33" spans="1:20" ht="8.25" customHeight="1" x14ac:dyDescent="0.2">
      <c r="A33" s="1951"/>
      <c r="B33" s="1701"/>
      <c r="C33" s="1702"/>
      <c r="D33" s="1687"/>
      <c r="E33" s="1946"/>
      <c r="F33" s="2190"/>
      <c r="G33" s="182"/>
      <c r="H33" s="1316"/>
      <c r="I33" s="185"/>
      <c r="J33" s="185"/>
      <c r="K33" s="185"/>
      <c r="L33" s="1060"/>
      <c r="M33" s="1317"/>
      <c r="N33" s="2098"/>
      <c r="O33" s="423"/>
      <c r="P33" s="423"/>
      <c r="Q33" s="424"/>
    </row>
    <row r="34" spans="1:20" ht="15.75" customHeight="1" thickBot="1" x14ac:dyDescent="0.25">
      <c r="A34" s="695"/>
      <c r="B34" s="23"/>
      <c r="C34" s="1309"/>
      <c r="D34" s="275"/>
      <c r="E34" s="1725"/>
      <c r="F34" s="2191"/>
      <c r="G34" s="9" t="s">
        <v>421</v>
      </c>
      <c r="H34" s="548">
        <f t="shared" ref="H34:M34" si="7">H32+H33</f>
        <v>0</v>
      </c>
      <c r="I34" s="548">
        <f t="shared" si="7"/>
        <v>0</v>
      </c>
      <c r="J34" s="548">
        <f t="shared" si="7"/>
        <v>0</v>
      </c>
      <c r="K34" s="548">
        <f t="shared" si="7"/>
        <v>0</v>
      </c>
      <c r="L34" s="548">
        <f t="shared" si="7"/>
        <v>20</v>
      </c>
      <c r="M34" s="548">
        <f t="shared" si="7"/>
        <v>30</v>
      </c>
      <c r="N34" s="1331"/>
      <c r="O34" s="527"/>
      <c r="P34" s="527"/>
      <c r="Q34" s="528"/>
    </row>
    <row r="35" spans="1:20" ht="14.25" customHeight="1" x14ac:dyDescent="0.2">
      <c r="A35" s="1689" t="s">
        <v>420</v>
      </c>
      <c r="B35" s="1952" t="s">
        <v>467</v>
      </c>
      <c r="C35" s="2194" t="s">
        <v>422</v>
      </c>
      <c r="D35" s="1686" t="s">
        <v>198</v>
      </c>
      <c r="E35" s="1772" t="s">
        <v>173</v>
      </c>
      <c r="F35" s="2193" t="s">
        <v>11</v>
      </c>
      <c r="G35" s="1310" t="s">
        <v>470</v>
      </c>
      <c r="H35" s="1311">
        <v>0</v>
      </c>
      <c r="I35" s="1312">
        <v>0</v>
      </c>
      <c r="J35" s="1312">
        <v>0</v>
      </c>
      <c r="K35" s="1312">
        <v>0</v>
      </c>
      <c r="L35" s="1327">
        <v>100</v>
      </c>
      <c r="M35" s="1314">
        <v>300</v>
      </c>
      <c r="N35" s="1967" t="s">
        <v>199</v>
      </c>
      <c r="O35" s="426">
        <v>5</v>
      </c>
      <c r="P35" s="426">
        <v>5</v>
      </c>
      <c r="Q35" s="427">
        <v>5</v>
      </c>
    </row>
    <row r="36" spans="1:20" ht="9.75" customHeight="1" x14ac:dyDescent="0.2">
      <c r="A36" s="2192"/>
      <c r="B36" s="1953"/>
      <c r="C36" s="1914"/>
      <c r="D36" s="1687"/>
      <c r="E36" s="1946"/>
      <c r="F36" s="2190"/>
      <c r="G36" s="182"/>
      <c r="H36" s="1316"/>
      <c r="I36" s="185"/>
      <c r="J36" s="185"/>
      <c r="K36" s="185"/>
      <c r="L36" s="1060"/>
      <c r="M36" s="1317"/>
      <c r="N36" s="2099"/>
      <c r="O36" s="1137"/>
      <c r="P36" s="1137"/>
      <c r="Q36" s="1303"/>
    </row>
    <row r="37" spans="1:20" ht="23.25" customHeight="1" thickBot="1" x14ac:dyDescent="0.25">
      <c r="A37" s="695"/>
      <c r="B37" s="23"/>
      <c r="C37" s="1309"/>
      <c r="D37" s="1905"/>
      <c r="E37" s="1946"/>
      <c r="F37" s="2190"/>
      <c r="G37" s="9" t="s">
        <v>421</v>
      </c>
      <c r="H37" s="548">
        <f t="shared" ref="H37:M37" si="8">H35+H36</f>
        <v>0</v>
      </c>
      <c r="I37" s="548">
        <f t="shared" si="8"/>
        <v>0</v>
      </c>
      <c r="J37" s="548">
        <f t="shared" si="8"/>
        <v>0</v>
      </c>
      <c r="K37" s="548">
        <f t="shared" si="8"/>
        <v>0</v>
      </c>
      <c r="L37" s="548">
        <f t="shared" si="8"/>
        <v>100</v>
      </c>
      <c r="M37" s="548">
        <f t="shared" si="8"/>
        <v>300</v>
      </c>
      <c r="N37" s="1328" t="s">
        <v>200</v>
      </c>
      <c r="O37" s="527">
        <v>10</v>
      </c>
      <c r="P37" s="527">
        <v>12</v>
      </c>
      <c r="Q37" s="528">
        <v>12</v>
      </c>
    </row>
    <row r="38" spans="1:20" ht="12" customHeight="1" thickBot="1" x14ac:dyDescent="0.25">
      <c r="A38" s="256" t="s">
        <v>420</v>
      </c>
      <c r="B38" s="22" t="s">
        <v>467</v>
      </c>
      <c r="C38" s="1300" t="s">
        <v>467</v>
      </c>
      <c r="D38" s="249"/>
      <c r="E38" s="277" t="s">
        <v>173</v>
      </c>
      <c r="F38" s="618" t="s">
        <v>11</v>
      </c>
      <c r="G38" s="1310"/>
      <c r="H38" s="1311"/>
      <c r="I38" s="1312"/>
      <c r="J38" s="1312"/>
      <c r="K38" s="1312"/>
      <c r="L38" s="1327"/>
      <c r="M38" s="1314"/>
      <c r="N38" s="1042"/>
      <c r="O38" s="426"/>
      <c r="P38" s="426"/>
      <c r="Q38" s="427"/>
    </row>
    <row r="39" spans="1:20" ht="12" customHeight="1" thickBot="1" x14ac:dyDescent="0.25">
      <c r="A39" s="256" t="s">
        <v>420</v>
      </c>
      <c r="B39" s="22" t="s">
        <v>467</v>
      </c>
      <c r="C39" s="1300" t="s">
        <v>468</v>
      </c>
      <c r="D39" s="274"/>
      <c r="E39" s="277"/>
      <c r="F39" s="618"/>
      <c r="G39" s="1310"/>
      <c r="H39" s="1311"/>
      <c r="I39" s="1312"/>
      <c r="J39" s="1312"/>
      <c r="K39" s="1313"/>
      <c r="L39" s="1083"/>
      <c r="M39" s="889"/>
      <c r="N39" s="1332"/>
      <c r="O39" s="518"/>
      <c r="P39" s="518"/>
      <c r="Q39" s="519"/>
      <c r="T39" s="308"/>
    </row>
    <row r="40" spans="1:20" ht="14.25" customHeight="1" thickBot="1" x14ac:dyDescent="0.25">
      <c r="A40" s="120" t="s">
        <v>420</v>
      </c>
      <c r="B40" s="189" t="s">
        <v>467</v>
      </c>
      <c r="C40" s="1674" t="s">
        <v>423</v>
      </c>
      <c r="D40" s="1675"/>
      <c r="E40" s="1675"/>
      <c r="F40" s="1675"/>
      <c r="G40" s="1807"/>
      <c r="H40" s="1324">
        <f t="shared" ref="H40:M40" si="9">H37+H34</f>
        <v>0</v>
      </c>
      <c r="I40" s="1324">
        <f t="shared" si="9"/>
        <v>0</v>
      </c>
      <c r="J40" s="1324">
        <f t="shared" si="9"/>
        <v>0</v>
      </c>
      <c r="K40" s="1324">
        <f t="shared" si="9"/>
        <v>0</v>
      </c>
      <c r="L40" s="1324">
        <f t="shared" si="9"/>
        <v>120</v>
      </c>
      <c r="M40" s="1324">
        <f t="shared" si="9"/>
        <v>330</v>
      </c>
      <c r="N40" s="191"/>
      <c r="O40" s="222"/>
      <c r="P40" s="222"/>
      <c r="Q40" s="223"/>
    </row>
    <row r="41" spans="1:20" ht="14.25" customHeight="1" x14ac:dyDescent="0.2">
      <c r="A41" s="21" t="s">
        <v>420</v>
      </c>
      <c r="B41" s="1139" t="s">
        <v>468</v>
      </c>
      <c r="C41" s="2196" t="s">
        <v>201</v>
      </c>
      <c r="D41" s="1695"/>
      <c r="E41" s="1695"/>
      <c r="F41" s="1695"/>
      <c r="G41" s="1695"/>
      <c r="H41" s="1695"/>
      <c r="I41" s="1695"/>
      <c r="J41" s="1695"/>
      <c r="K41" s="1695"/>
      <c r="L41" s="1695"/>
      <c r="M41" s="1695"/>
      <c r="N41" s="1695"/>
      <c r="O41" s="1695"/>
      <c r="P41" s="1695"/>
      <c r="Q41" s="1696"/>
    </row>
    <row r="42" spans="1:20" ht="14.25" customHeight="1" x14ac:dyDescent="0.2">
      <c r="A42" s="1732" t="s">
        <v>420</v>
      </c>
      <c r="B42" s="2195" t="s">
        <v>468</v>
      </c>
      <c r="C42" s="1737" t="s">
        <v>420</v>
      </c>
      <c r="D42" s="2188" t="s">
        <v>202</v>
      </c>
      <c r="E42" s="2128" t="s">
        <v>173</v>
      </c>
      <c r="F42" s="2189" t="s">
        <v>11</v>
      </c>
      <c r="G42" s="1334" t="s">
        <v>470</v>
      </c>
      <c r="H42" s="1335">
        <v>0</v>
      </c>
      <c r="I42" s="1336">
        <v>0</v>
      </c>
      <c r="J42" s="1336">
        <v>0</v>
      </c>
      <c r="K42" s="1336">
        <v>0</v>
      </c>
      <c r="L42" s="1337">
        <v>0</v>
      </c>
      <c r="M42" s="1338">
        <v>0</v>
      </c>
      <c r="N42" s="2197" t="s">
        <v>203</v>
      </c>
      <c r="O42" s="773"/>
      <c r="P42" s="773"/>
      <c r="Q42" s="774">
        <v>1</v>
      </c>
    </row>
    <row r="43" spans="1:20" ht="14.25" customHeight="1" x14ac:dyDescent="0.2">
      <c r="A43" s="1951"/>
      <c r="B43" s="1701"/>
      <c r="C43" s="1702"/>
      <c r="D43" s="1687"/>
      <c r="E43" s="1946"/>
      <c r="F43" s="2190"/>
      <c r="G43" s="182" t="s">
        <v>577</v>
      </c>
      <c r="H43" s="1316"/>
      <c r="I43" s="185"/>
      <c r="J43" s="185"/>
      <c r="K43" s="185"/>
      <c r="L43" s="1060">
        <v>1000</v>
      </c>
      <c r="M43" s="1317">
        <v>800</v>
      </c>
      <c r="N43" s="2098"/>
      <c r="O43" s="423"/>
      <c r="P43" s="423"/>
      <c r="Q43" s="424"/>
    </row>
    <row r="44" spans="1:20" ht="25.5" customHeight="1" thickBot="1" x14ac:dyDescent="0.25">
      <c r="A44" s="695"/>
      <c r="B44" s="23"/>
      <c r="C44" s="1309"/>
      <c r="D44" s="1905"/>
      <c r="E44" s="1725"/>
      <c r="F44" s="2191"/>
      <c r="G44" s="9" t="s">
        <v>421</v>
      </c>
      <c r="H44" s="548">
        <f t="shared" ref="H44:M44" si="10">H42+H43</f>
        <v>0</v>
      </c>
      <c r="I44" s="548">
        <f t="shared" si="10"/>
        <v>0</v>
      </c>
      <c r="J44" s="548">
        <f t="shared" si="10"/>
        <v>0</v>
      </c>
      <c r="K44" s="548">
        <f t="shared" si="10"/>
        <v>0</v>
      </c>
      <c r="L44" s="548">
        <f t="shared" si="10"/>
        <v>1000</v>
      </c>
      <c r="M44" s="548">
        <f t="shared" si="10"/>
        <v>800</v>
      </c>
      <c r="N44" s="1328"/>
      <c r="O44" s="527"/>
      <c r="P44" s="527"/>
      <c r="Q44" s="528"/>
    </row>
    <row r="45" spans="1:20" ht="14.25" customHeight="1" x14ac:dyDescent="0.2">
      <c r="A45" s="1732" t="s">
        <v>420</v>
      </c>
      <c r="B45" s="2195" t="s">
        <v>468</v>
      </c>
      <c r="C45" s="1737" t="s">
        <v>422</v>
      </c>
      <c r="D45" s="2188" t="s">
        <v>204</v>
      </c>
      <c r="E45" s="2128" t="s">
        <v>173</v>
      </c>
      <c r="F45" s="2189" t="s">
        <v>11</v>
      </c>
      <c r="G45" s="1334" t="s">
        <v>470</v>
      </c>
      <c r="H45" s="1335">
        <v>0</v>
      </c>
      <c r="I45" s="1336">
        <v>0</v>
      </c>
      <c r="J45" s="1336">
        <v>0</v>
      </c>
      <c r="K45" s="1336">
        <v>0</v>
      </c>
      <c r="L45" s="1337"/>
      <c r="M45" s="1338">
        <v>0</v>
      </c>
      <c r="N45" s="2197" t="s">
        <v>205</v>
      </c>
      <c r="O45" s="773"/>
      <c r="P45" s="773"/>
      <c r="Q45" s="774">
        <v>1</v>
      </c>
    </row>
    <row r="46" spans="1:20" ht="10.5" customHeight="1" x14ac:dyDescent="0.2">
      <c r="A46" s="1951"/>
      <c r="B46" s="1701"/>
      <c r="C46" s="1702"/>
      <c r="D46" s="1687"/>
      <c r="E46" s="1946"/>
      <c r="F46" s="2190"/>
      <c r="G46" s="182" t="s">
        <v>577</v>
      </c>
      <c r="H46" s="1316"/>
      <c r="I46" s="185"/>
      <c r="J46" s="185"/>
      <c r="K46" s="185"/>
      <c r="L46" s="1060">
        <v>50</v>
      </c>
      <c r="M46" s="1317">
        <v>50</v>
      </c>
      <c r="N46" s="2098"/>
      <c r="O46" s="423"/>
      <c r="P46" s="423"/>
      <c r="Q46" s="424"/>
    </row>
    <row r="47" spans="1:20" ht="14.25" customHeight="1" thickBot="1" x14ac:dyDescent="0.25">
      <c r="A47" s="695"/>
      <c r="B47" s="23"/>
      <c r="C47" s="1309"/>
      <c r="D47" s="1905"/>
      <c r="E47" s="1725"/>
      <c r="F47" s="2191"/>
      <c r="G47" s="9" t="s">
        <v>421</v>
      </c>
      <c r="H47" s="548">
        <f t="shared" ref="H47:M47" si="11">H45+H46</f>
        <v>0</v>
      </c>
      <c r="I47" s="548">
        <f t="shared" si="11"/>
        <v>0</v>
      </c>
      <c r="J47" s="548">
        <f t="shared" si="11"/>
        <v>0</v>
      </c>
      <c r="K47" s="548">
        <f t="shared" si="11"/>
        <v>0</v>
      </c>
      <c r="L47" s="548">
        <f t="shared" si="11"/>
        <v>50</v>
      </c>
      <c r="M47" s="548">
        <f t="shared" si="11"/>
        <v>50</v>
      </c>
      <c r="N47" s="1328"/>
      <c r="O47" s="527"/>
      <c r="P47" s="527"/>
      <c r="Q47" s="528"/>
    </row>
    <row r="48" spans="1:20" ht="14.25" customHeight="1" thickBot="1" x14ac:dyDescent="0.25">
      <c r="A48" s="120" t="s">
        <v>420</v>
      </c>
      <c r="B48" s="189" t="s">
        <v>468</v>
      </c>
      <c r="C48" s="1674" t="s">
        <v>423</v>
      </c>
      <c r="D48" s="1675"/>
      <c r="E48" s="1675"/>
      <c r="F48" s="1675"/>
      <c r="G48" s="1807"/>
      <c r="H48" s="1324">
        <f t="shared" ref="H48:M48" si="12">H44+H47</f>
        <v>0</v>
      </c>
      <c r="I48" s="1324">
        <f t="shared" si="12"/>
        <v>0</v>
      </c>
      <c r="J48" s="1324">
        <f t="shared" si="12"/>
        <v>0</v>
      </c>
      <c r="K48" s="1324">
        <f t="shared" si="12"/>
        <v>0</v>
      </c>
      <c r="L48" s="1324">
        <f t="shared" si="12"/>
        <v>1050</v>
      </c>
      <c r="M48" s="1324">
        <f t="shared" si="12"/>
        <v>850</v>
      </c>
      <c r="N48" s="191"/>
      <c r="O48" s="222"/>
      <c r="P48" s="222"/>
      <c r="Q48" s="223"/>
    </row>
    <row r="49" spans="1:39" ht="14.25" customHeight="1" thickBot="1" x14ac:dyDescent="0.25">
      <c r="A49" s="221" t="s">
        <v>420</v>
      </c>
      <c r="B49" s="1809" t="s">
        <v>424</v>
      </c>
      <c r="C49" s="1810"/>
      <c r="D49" s="1810"/>
      <c r="E49" s="1810"/>
      <c r="F49" s="1810"/>
      <c r="G49" s="2198"/>
      <c r="H49" s="224">
        <f t="shared" ref="H49:M49" si="13">H23+H30+H48</f>
        <v>6314</v>
      </c>
      <c r="I49" s="224">
        <f t="shared" si="13"/>
        <v>6244</v>
      </c>
      <c r="J49" s="224">
        <f t="shared" si="13"/>
        <v>4051.7000000000003</v>
      </c>
      <c r="K49" s="224">
        <f t="shared" si="13"/>
        <v>70</v>
      </c>
      <c r="L49" s="224">
        <f t="shared" si="13"/>
        <v>7740</v>
      </c>
      <c r="M49" s="224">
        <f t="shared" si="13"/>
        <v>7605.3</v>
      </c>
      <c r="N49" s="169"/>
      <c r="O49" s="169"/>
      <c r="P49" s="169"/>
      <c r="Q49" s="170"/>
    </row>
    <row r="50" spans="1:39" ht="14.25" customHeight="1" thickBot="1" x14ac:dyDescent="0.25">
      <c r="A50" s="403" t="s">
        <v>420</v>
      </c>
      <c r="B50" s="1926" t="s">
        <v>425</v>
      </c>
      <c r="C50" s="1822"/>
      <c r="D50" s="1822"/>
      <c r="E50" s="1822"/>
      <c r="F50" s="1822"/>
      <c r="G50" s="1822"/>
      <c r="H50" s="1339">
        <f t="shared" ref="H50:M50" si="14">H49</f>
        <v>6314</v>
      </c>
      <c r="I50" s="1339">
        <f t="shared" si="14"/>
        <v>6244</v>
      </c>
      <c r="J50" s="1339">
        <f t="shared" si="14"/>
        <v>4051.7000000000003</v>
      </c>
      <c r="K50" s="1339">
        <f t="shared" si="14"/>
        <v>70</v>
      </c>
      <c r="L50" s="1339">
        <f t="shared" si="14"/>
        <v>7740</v>
      </c>
      <c r="M50" s="1339">
        <f t="shared" si="14"/>
        <v>7605.3</v>
      </c>
      <c r="N50" s="1929"/>
      <c r="O50" s="1930"/>
      <c r="P50" s="1930"/>
      <c r="Q50" s="1931"/>
    </row>
    <row r="51" spans="1:39" s="26" customFormat="1" ht="15.75" customHeight="1" thickBot="1" x14ac:dyDescent="0.25">
      <c r="A51" s="408"/>
      <c r="B51" s="409"/>
      <c r="C51" s="409"/>
      <c r="D51" s="409"/>
      <c r="E51" s="409"/>
      <c r="F51" s="1826" t="s">
        <v>426</v>
      </c>
      <c r="G51" s="2027"/>
      <c r="H51" s="2027"/>
      <c r="I51" s="2027"/>
      <c r="J51" s="2027"/>
      <c r="K51" s="2027"/>
      <c r="L51" s="2027"/>
      <c r="M51" s="2027"/>
      <c r="N51" s="410"/>
      <c r="O51" s="410"/>
      <c r="P51" s="410"/>
      <c r="Q51" s="410"/>
      <c r="R51" s="25"/>
      <c r="S51" s="25"/>
      <c r="T51" s="25"/>
      <c r="U51" s="25"/>
      <c r="V51" s="25"/>
      <c r="W51" s="25"/>
      <c r="X51" s="25"/>
      <c r="Y51" s="25"/>
      <c r="Z51" s="25"/>
      <c r="AA51" s="25"/>
      <c r="AB51" s="25"/>
      <c r="AC51" s="25"/>
      <c r="AD51" s="25"/>
      <c r="AE51" s="25"/>
      <c r="AF51" s="25"/>
      <c r="AG51" s="25"/>
      <c r="AH51" s="25"/>
      <c r="AI51" s="25"/>
      <c r="AJ51" s="25"/>
      <c r="AK51" s="25"/>
      <c r="AL51" s="25"/>
      <c r="AM51" s="25"/>
    </row>
    <row r="52" spans="1:39" ht="37.5" customHeight="1" thickBot="1" x14ac:dyDescent="0.25">
      <c r="C52" s="1819" t="s">
        <v>427</v>
      </c>
      <c r="D52" s="1820"/>
      <c r="E52" s="1820"/>
      <c r="F52" s="1820"/>
      <c r="G52" s="1821"/>
      <c r="H52" s="1749" t="s">
        <v>568</v>
      </c>
      <c r="I52" s="1750"/>
      <c r="J52" s="1750"/>
      <c r="K52" s="1751"/>
      <c r="L52" s="5"/>
      <c r="M52" s="5"/>
    </row>
    <row r="53" spans="1:39" ht="14.1" customHeight="1" thickBot="1" x14ac:dyDescent="0.25">
      <c r="C53" s="1798" t="s">
        <v>428</v>
      </c>
      <c r="D53" s="2030"/>
      <c r="E53" s="2030"/>
      <c r="F53" s="2030"/>
      <c r="G53" s="2031"/>
      <c r="H53" s="1801">
        <f>H54+H55+H56+H57+H58</f>
        <v>6314</v>
      </c>
      <c r="I53" s="1802"/>
      <c r="J53" s="1802"/>
      <c r="K53" s="1803"/>
      <c r="L53" s="5"/>
      <c r="M53" s="5"/>
    </row>
    <row r="54" spans="1:39" ht="14.1" customHeight="1" x14ac:dyDescent="0.2">
      <c r="C54" s="1828" t="s">
        <v>559</v>
      </c>
      <c r="D54" s="2037"/>
      <c r="E54" s="2037"/>
      <c r="F54" s="2037"/>
      <c r="G54" s="2038"/>
      <c r="H54" s="1774">
        <v>5579</v>
      </c>
      <c r="I54" s="1775"/>
      <c r="J54" s="1775"/>
      <c r="K54" s="1776"/>
      <c r="L54" s="5"/>
      <c r="M54" s="5"/>
    </row>
    <row r="55" spans="1:39" ht="22.5" customHeight="1" x14ac:dyDescent="0.2">
      <c r="C55" s="1785" t="s">
        <v>560</v>
      </c>
      <c r="D55" s="2033"/>
      <c r="E55" s="2033"/>
      <c r="F55" s="2033"/>
      <c r="G55" s="2034"/>
      <c r="H55" s="1782">
        <v>0</v>
      </c>
      <c r="I55" s="1783"/>
      <c r="J55" s="1783"/>
      <c r="K55" s="1784"/>
      <c r="L55" s="5"/>
      <c r="M55" s="5"/>
    </row>
    <row r="56" spans="1:39" ht="14.1" customHeight="1" x14ac:dyDescent="0.2">
      <c r="C56" s="1779" t="s">
        <v>632</v>
      </c>
      <c r="D56" s="1881"/>
      <c r="E56" s="1881"/>
      <c r="F56" s="1881"/>
      <c r="G56" s="2032"/>
      <c r="H56" s="1782">
        <v>620</v>
      </c>
      <c r="I56" s="1783"/>
      <c r="J56" s="1783"/>
      <c r="K56" s="1784"/>
      <c r="L56" s="5"/>
      <c r="M56" s="5"/>
    </row>
    <row r="57" spans="1:39" ht="26.25" customHeight="1" x14ac:dyDescent="0.2">
      <c r="C57" s="1779" t="s">
        <v>561</v>
      </c>
      <c r="D57" s="1881"/>
      <c r="E57" s="1881"/>
      <c r="F57" s="1881"/>
      <c r="G57" s="2032"/>
      <c r="H57" s="1782">
        <v>115</v>
      </c>
      <c r="I57" s="1783"/>
      <c r="J57" s="1783"/>
      <c r="K57" s="1784"/>
      <c r="L57" s="5"/>
      <c r="M57" s="5"/>
    </row>
    <row r="58" spans="1:39" ht="12.75" customHeight="1" thickBot="1" x14ac:dyDescent="0.25">
      <c r="C58" s="1785" t="s">
        <v>562</v>
      </c>
      <c r="D58" s="2033"/>
      <c r="E58" s="2033"/>
      <c r="F58" s="2033"/>
      <c r="G58" s="2034"/>
      <c r="H58" s="1782">
        <v>0</v>
      </c>
      <c r="I58" s="1783"/>
      <c r="J58" s="1783"/>
      <c r="K58" s="1784"/>
      <c r="L58" s="5"/>
      <c r="M58" s="5"/>
    </row>
    <row r="59" spans="1:39" ht="14.1" customHeight="1" thickBot="1" x14ac:dyDescent="0.25">
      <c r="C59" s="1798" t="s">
        <v>429</v>
      </c>
      <c r="D59" s="2030"/>
      <c r="E59" s="2030"/>
      <c r="F59" s="2030"/>
      <c r="G59" s="2031"/>
      <c r="H59" s="1801">
        <f>H60+H61+H62+H63+H64</f>
        <v>0</v>
      </c>
      <c r="I59" s="1802"/>
      <c r="J59" s="1802"/>
      <c r="K59" s="1803"/>
      <c r="L59" s="5"/>
      <c r="M59" s="5"/>
    </row>
    <row r="60" spans="1:39" ht="14.1" customHeight="1" x14ac:dyDescent="0.2">
      <c r="C60" s="1795" t="s">
        <v>563</v>
      </c>
      <c r="D60" s="2039"/>
      <c r="E60" s="2039"/>
      <c r="F60" s="2039"/>
      <c r="G60" s="2040"/>
      <c r="H60" s="1777">
        <v>0</v>
      </c>
      <c r="I60" s="1777"/>
      <c r="J60" s="1777"/>
      <c r="K60" s="1778"/>
      <c r="L60" s="5"/>
      <c r="M60" s="5"/>
    </row>
    <row r="61" spans="1:39" ht="14.1" customHeight="1" x14ac:dyDescent="0.2">
      <c r="C61" s="1718" t="s">
        <v>564</v>
      </c>
      <c r="D61" s="1719"/>
      <c r="E61" s="1719"/>
      <c r="F61" s="1719"/>
      <c r="G61" s="1720"/>
      <c r="H61" s="1783">
        <v>0</v>
      </c>
      <c r="I61" s="1783"/>
      <c r="J61" s="1783"/>
      <c r="K61" s="1784"/>
      <c r="L61" s="5"/>
      <c r="M61" s="5"/>
    </row>
    <row r="62" spans="1:39" ht="14.1" customHeight="1" x14ac:dyDescent="0.2">
      <c r="C62" s="1804" t="s">
        <v>565</v>
      </c>
      <c r="D62" s="1805"/>
      <c r="E62" s="1805"/>
      <c r="F62" s="1805"/>
      <c r="G62" s="1806"/>
      <c r="H62" s="1783">
        <v>0</v>
      </c>
      <c r="I62" s="1783"/>
      <c r="J62" s="1783"/>
      <c r="K62" s="1784"/>
      <c r="L62" s="5"/>
      <c r="M62" s="5"/>
    </row>
    <row r="63" spans="1:39" ht="14.1" customHeight="1" x14ac:dyDescent="0.2">
      <c r="C63" s="1823" t="s">
        <v>566</v>
      </c>
      <c r="D63" s="1824"/>
      <c r="E63" s="1824"/>
      <c r="F63" s="1824"/>
      <c r="G63" s="1825"/>
      <c r="H63" s="1783">
        <v>0</v>
      </c>
      <c r="I63" s="1783"/>
      <c r="J63" s="1783"/>
      <c r="K63" s="1784"/>
      <c r="L63" s="5"/>
      <c r="M63" s="5"/>
    </row>
    <row r="64" spans="1:39" ht="14.1" customHeight="1" thickBot="1" x14ac:dyDescent="0.25">
      <c r="C64" s="1779" t="s">
        <v>567</v>
      </c>
      <c r="D64" s="1881"/>
      <c r="E64" s="1881"/>
      <c r="F64" s="1881"/>
      <c r="G64" s="1882"/>
      <c r="H64" s="1783">
        <v>0</v>
      </c>
      <c r="I64" s="1783"/>
      <c r="J64" s="1783"/>
      <c r="K64" s="1784"/>
      <c r="L64" s="5"/>
      <c r="M64" s="5"/>
    </row>
    <row r="65" spans="3:20" ht="14.1" customHeight="1" thickBot="1" x14ac:dyDescent="0.25">
      <c r="C65" s="1789" t="s">
        <v>430</v>
      </c>
      <c r="D65" s="2041"/>
      <c r="E65" s="2041"/>
      <c r="F65" s="2041"/>
      <c r="G65" s="2042"/>
      <c r="H65" s="1792">
        <f>H59+H53</f>
        <v>6314</v>
      </c>
      <c r="I65" s="1792"/>
      <c r="J65" s="1792"/>
      <c r="K65" s="1793"/>
    </row>
    <row r="69" spans="3:20" ht="15.75" x14ac:dyDescent="0.25">
      <c r="E69" s="27"/>
    </row>
    <row r="71" spans="3:20" ht="12.75" x14ac:dyDescent="0.2">
      <c r="D71" s="6"/>
      <c r="E71" s="6"/>
      <c r="F71" s="6"/>
      <c r="G71" s="6"/>
      <c r="H71" s="6"/>
      <c r="I71" s="6"/>
      <c r="J71" s="6"/>
      <c r="K71" s="6"/>
      <c r="L71" s="6"/>
      <c r="M71" s="6"/>
      <c r="N71" s="6"/>
      <c r="O71" s="6"/>
      <c r="P71" s="6"/>
      <c r="Q71" s="6"/>
      <c r="R71" s="6"/>
      <c r="S71" s="6"/>
      <c r="T71" s="6"/>
    </row>
    <row r="73" spans="3:20" ht="15.75" x14ac:dyDescent="0.25">
      <c r="E73" s="27"/>
    </row>
  </sheetData>
  <mergeCells count="116">
    <mergeCell ref="A5:A7"/>
    <mergeCell ref="B5:B7"/>
    <mergeCell ref="C5:C7"/>
    <mergeCell ref="D5:D7"/>
    <mergeCell ref="L1:Q1"/>
    <mergeCell ref="H6:H7"/>
    <mergeCell ref="O6:Q6"/>
    <mergeCell ref="L5:L7"/>
    <mergeCell ref="M5:M7"/>
    <mergeCell ref="N5:Q5"/>
    <mergeCell ref="D3:W3"/>
    <mergeCell ref="E5:E7"/>
    <mergeCell ref="I6:J6"/>
    <mergeCell ref="K6:K7"/>
    <mergeCell ref="F10:F12"/>
    <mergeCell ref="D10:D12"/>
    <mergeCell ref="E10:E12"/>
    <mergeCell ref="F18:F19"/>
    <mergeCell ref="F14:F16"/>
    <mergeCell ref="E14:E16"/>
    <mergeCell ref="F20:F22"/>
    <mergeCell ref="C25:C26"/>
    <mergeCell ref="D25:D27"/>
    <mergeCell ref="N6:N7"/>
    <mergeCell ref="F5:F7"/>
    <mergeCell ref="G5:G7"/>
    <mergeCell ref="H5:K5"/>
    <mergeCell ref="C9:Q9"/>
    <mergeCell ref="B8:Q8"/>
    <mergeCell ref="D20:D22"/>
    <mergeCell ref="A10:A12"/>
    <mergeCell ref="B10:B12"/>
    <mergeCell ref="C10:C12"/>
    <mergeCell ref="N25:N26"/>
    <mergeCell ref="A20:A21"/>
    <mergeCell ref="C20:C21"/>
    <mergeCell ref="B20:B21"/>
    <mergeCell ref="E25:E27"/>
    <mergeCell ref="C24:Q24"/>
    <mergeCell ref="E20:E22"/>
    <mergeCell ref="A14:A16"/>
    <mergeCell ref="D14:D16"/>
    <mergeCell ref="E18:E19"/>
    <mergeCell ref="B14:B16"/>
    <mergeCell ref="C60:G60"/>
    <mergeCell ref="A45:A46"/>
    <mergeCell ref="B45:B46"/>
    <mergeCell ref="B32:B33"/>
    <mergeCell ref="C23:G23"/>
    <mergeCell ref="C14:C16"/>
    <mergeCell ref="H57:K57"/>
    <mergeCell ref="C59:G59"/>
    <mergeCell ref="H59:K59"/>
    <mergeCell ref="C57:G57"/>
    <mergeCell ref="C58:G58"/>
    <mergeCell ref="C61:G61"/>
    <mergeCell ref="H65:K65"/>
    <mergeCell ref="C64:G64"/>
    <mergeCell ref="H64:K64"/>
    <mergeCell ref="H63:K63"/>
    <mergeCell ref="C63:G63"/>
    <mergeCell ref="C65:G65"/>
    <mergeCell ref="H62:K62"/>
    <mergeCell ref="C62:G62"/>
    <mergeCell ref="H61:K61"/>
    <mergeCell ref="H54:K54"/>
    <mergeCell ref="C54:G54"/>
    <mergeCell ref="H53:K53"/>
    <mergeCell ref="H58:K58"/>
    <mergeCell ref="H60:K60"/>
    <mergeCell ref="C56:G56"/>
    <mergeCell ref="H56:K56"/>
    <mergeCell ref="N45:N46"/>
    <mergeCell ref="N42:N43"/>
    <mergeCell ref="N35:N36"/>
    <mergeCell ref="E35:E37"/>
    <mergeCell ref="F35:F37"/>
    <mergeCell ref="N50:Q50"/>
    <mergeCell ref="B49:G49"/>
    <mergeCell ref="F32:F34"/>
    <mergeCell ref="B35:B36"/>
    <mergeCell ref="A42:A43"/>
    <mergeCell ref="B42:B43"/>
    <mergeCell ref="A35:A36"/>
    <mergeCell ref="C32:C33"/>
    <mergeCell ref="C41:Q41"/>
    <mergeCell ref="A32:A33"/>
    <mergeCell ref="E32:E34"/>
    <mergeCell ref="N32:N33"/>
    <mergeCell ref="C31:Q31"/>
    <mergeCell ref="C30:G30"/>
    <mergeCell ref="C42:C43"/>
    <mergeCell ref="D42:D44"/>
    <mergeCell ref="E42:E44"/>
    <mergeCell ref="D32:D33"/>
    <mergeCell ref="C35:C36"/>
    <mergeCell ref="C40:G40"/>
    <mergeCell ref="F42:F44"/>
    <mergeCell ref="D45:D47"/>
    <mergeCell ref="E45:E47"/>
    <mergeCell ref="F45:F47"/>
    <mergeCell ref="C45:C46"/>
    <mergeCell ref="A25:A26"/>
    <mergeCell ref="F25:F27"/>
    <mergeCell ref="B25:B26"/>
    <mergeCell ref="A28:A29"/>
    <mergeCell ref="D28:D29"/>
    <mergeCell ref="D35:D37"/>
    <mergeCell ref="C55:G55"/>
    <mergeCell ref="H55:K55"/>
    <mergeCell ref="C48:G48"/>
    <mergeCell ref="B50:G50"/>
    <mergeCell ref="H52:K52"/>
    <mergeCell ref="F51:M51"/>
    <mergeCell ref="C52:G52"/>
    <mergeCell ref="C53:G53"/>
  </mergeCells>
  <phoneticPr fontId="1" type="noConversion"/>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5"/>
  <sheetViews>
    <sheetView topLeftCell="A7" workbookViewId="0">
      <selection activeCell="D25" sqref="D25:D27"/>
    </sheetView>
  </sheetViews>
  <sheetFormatPr defaultRowHeight="11.25" x14ac:dyDescent="0.2"/>
  <cols>
    <col min="1" max="1" width="2.7109375" style="1340" customWidth="1"/>
    <col min="2" max="3" width="2.5703125" style="1340" customWidth="1"/>
    <col min="4" max="4" width="30" style="1340" customWidth="1"/>
    <col min="5" max="5" width="7.28515625" style="1341" customWidth="1"/>
    <col min="6" max="6" width="3.5703125" style="1340" customWidth="1"/>
    <col min="7" max="7" width="5.7109375" style="1342" customWidth="1"/>
    <col min="8" max="8" width="7.7109375" style="1340" customWidth="1"/>
    <col min="9" max="9" width="5" style="1340" customWidth="1"/>
    <col min="10" max="10" width="6.5703125" style="1340" customWidth="1"/>
    <col min="11" max="11" width="4.28515625" style="1340" customWidth="1"/>
    <col min="12" max="12" width="7.140625" style="1340" customWidth="1"/>
    <col min="13" max="13" width="7.28515625" style="1340" customWidth="1"/>
    <col min="14" max="14" width="17.140625" style="1340" customWidth="1"/>
    <col min="15" max="15" width="5.140625" style="1483" customWidth="1"/>
    <col min="16" max="16" width="4.5703125" style="1340" customWidth="1"/>
    <col min="17" max="17" width="4.85546875" style="1340" customWidth="1"/>
    <col min="18" max="16384" width="9.140625" style="1345"/>
  </cols>
  <sheetData>
    <row r="1" spans="1:23" ht="45" customHeight="1" x14ac:dyDescent="0.2">
      <c r="L1" s="2337" t="s">
        <v>794</v>
      </c>
      <c r="M1" s="2338"/>
      <c r="N1" s="2338"/>
      <c r="O1" s="2338"/>
      <c r="P1" s="2338"/>
      <c r="Q1" s="2338"/>
    </row>
    <row r="2" spans="1:23" ht="15.75" customHeight="1" x14ac:dyDescent="0.2">
      <c r="D2" s="1346" t="s">
        <v>206</v>
      </c>
      <c r="E2" s="1347"/>
      <c r="F2" s="1346"/>
      <c r="G2" s="1348"/>
      <c r="L2" s="1343"/>
      <c r="M2" s="1344"/>
      <c r="N2" s="1344"/>
      <c r="O2" s="1344"/>
      <c r="P2" s="1344"/>
      <c r="Q2" s="1344"/>
    </row>
    <row r="3" spans="1:23" ht="14.25" customHeight="1" thickBot="1" x14ac:dyDescent="0.25">
      <c r="A3" s="1349"/>
      <c r="B3" s="1350"/>
      <c r="C3" s="1350"/>
      <c r="D3" s="2206" t="s">
        <v>466</v>
      </c>
      <c r="E3" s="2206"/>
      <c r="F3" s="2206"/>
      <c r="G3" s="2206"/>
      <c r="H3" s="2206"/>
      <c r="I3" s="2206"/>
      <c r="J3" s="2206"/>
      <c r="K3" s="2206"/>
      <c r="L3" s="2206"/>
      <c r="M3" s="2206"/>
      <c r="N3" s="2206"/>
      <c r="O3" s="2206"/>
      <c r="P3" s="2206"/>
      <c r="Q3" s="2206"/>
      <c r="R3" s="2206"/>
      <c r="S3" s="2206"/>
      <c r="T3" s="2206"/>
      <c r="U3" s="2206"/>
      <c r="V3" s="2206"/>
      <c r="W3" s="2206"/>
    </row>
    <row r="4" spans="1:23" ht="36.75" customHeight="1" x14ac:dyDescent="0.2">
      <c r="A4" s="2317" t="s">
        <v>408</v>
      </c>
      <c r="B4" s="2320" t="s">
        <v>409</v>
      </c>
      <c r="C4" s="2320" t="s">
        <v>410</v>
      </c>
      <c r="D4" s="2342" t="s">
        <v>411</v>
      </c>
      <c r="E4" s="2345" t="s">
        <v>412</v>
      </c>
      <c r="F4" s="2348" t="s">
        <v>413</v>
      </c>
      <c r="G4" s="2323" t="s">
        <v>414</v>
      </c>
      <c r="H4" s="2237" t="s">
        <v>553</v>
      </c>
      <c r="I4" s="2238"/>
      <c r="J4" s="2238"/>
      <c r="K4" s="2239"/>
      <c r="L4" s="2328" t="s">
        <v>545</v>
      </c>
      <c r="M4" s="2331" t="s">
        <v>558</v>
      </c>
      <c r="N4" s="2334" t="s">
        <v>431</v>
      </c>
      <c r="O4" s="2335"/>
      <c r="P4" s="2335"/>
      <c r="Q4" s="2336"/>
    </row>
    <row r="5" spans="1:23" ht="15" customHeight="1" x14ac:dyDescent="0.2">
      <c r="A5" s="2318"/>
      <c r="B5" s="2321"/>
      <c r="C5" s="2321"/>
      <c r="D5" s="2343"/>
      <c r="E5" s="2346"/>
      <c r="F5" s="2349"/>
      <c r="G5" s="2324"/>
      <c r="H5" s="2326" t="s">
        <v>415</v>
      </c>
      <c r="I5" s="2302" t="s">
        <v>416</v>
      </c>
      <c r="J5" s="2302"/>
      <c r="K5" s="2303" t="s">
        <v>417</v>
      </c>
      <c r="L5" s="2329"/>
      <c r="M5" s="2332"/>
      <c r="N5" s="2315" t="s">
        <v>465</v>
      </c>
      <c r="O5" s="2312" t="s">
        <v>418</v>
      </c>
      <c r="P5" s="2312"/>
      <c r="Q5" s="2313"/>
    </row>
    <row r="6" spans="1:23" ht="94.5" customHeight="1" thickBot="1" x14ac:dyDescent="0.25">
      <c r="A6" s="2319"/>
      <c r="B6" s="2322"/>
      <c r="C6" s="2322"/>
      <c r="D6" s="2344"/>
      <c r="E6" s="2347"/>
      <c r="F6" s="2350"/>
      <c r="G6" s="2325"/>
      <c r="H6" s="2327"/>
      <c r="I6" s="1351" t="s">
        <v>415</v>
      </c>
      <c r="J6" s="1352" t="s">
        <v>419</v>
      </c>
      <c r="K6" s="2304"/>
      <c r="L6" s="2330"/>
      <c r="M6" s="2333"/>
      <c r="N6" s="2316"/>
      <c r="O6" s="1353" t="s">
        <v>537</v>
      </c>
      <c r="P6" s="1353" t="s">
        <v>546</v>
      </c>
      <c r="Q6" s="1354" t="s">
        <v>554</v>
      </c>
    </row>
    <row r="7" spans="1:23" ht="14.25" customHeight="1" thickBot="1" x14ac:dyDescent="0.25">
      <c r="A7" s="1355" t="s">
        <v>420</v>
      </c>
      <c r="B7" s="2305" t="s">
        <v>207</v>
      </c>
      <c r="C7" s="2306"/>
      <c r="D7" s="2306"/>
      <c r="E7" s="2306"/>
      <c r="F7" s="2306"/>
      <c r="G7" s="2306"/>
      <c r="H7" s="2306"/>
      <c r="I7" s="2306"/>
      <c r="J7" s="2306"/>
      <c r="K7" s="2306"/>
      <c r="L7" s="2306"/>
      <c r="M7" s="2306"/>
      <c r="N7" s="2306"/>
      <c r="O7" s="2306"/>
      <c r="P7" s="2306"/>
      <c r="Q7" s="2307"/>
    </row>
    <row r="8" spans="1:23" ht="14.25" customHeight="1" thickBot="1" x14ac:dyDescent="0.25">
      <c r="A8" s="1356" t="s">
        <v>420</v>
      </c>
      <c r="B8" s="1357" t="s">
        <v>420</v>
      </c>
      <c r="C8" s="2308" t="s">
        <v>208</v>
      </c>
      <c r="D8" s="2309"/>
      <c r="E8" s="2309"/>
      <c r="F8" s="2309"/>
      <c r="G8" s="2309"/>
      <c r="H8" s="2309"/>
      <c r="I8" s="2309"/>
      <c r="J8" s="2309"/>
      <c r="K8" s="2309"/>
      <c r="L8" s="2309"/>
      <c r="M8" s="2309"/>
      <c r="N8" s="2309"/>
      <c r="O8" s="2309"/>
      <c r="P8" s="2309"/>
      <c r="Q8" s="2310"/>
    </row>
    <row r="9" spans="1:23" ht="24" customHeight="1" x14ac:dyDescent="0.2">
      <c r="A9" s="2266" t="s">
        <v>420</v>
      </c>
      <c r="B9" s="2268" t="s">
        <v>420</v>
      </c>
      <c r="C9" s="2270" t="s">
        <v>420</v>
      </c>
      <c r="D9" s="2272" t="s">
        <v>209</v>
      </c>
      <c r="E9" s="2226" t="s">
        <v>498</v>
      </c>
      <c r="F9" s="2275" t="s">
        <v>766</v>
      </c>
      <c r="G9" s="1358" t="s">
        <v>470</v>
      </c>
      <c r="H9" s="1359">
        <v>26976</v>
      </c>
      <c r="I9" s="1360">
        <v>0</v>
      </c>
      <c r="J9" s="1361">
        <v>0</v>
      </c>
      <c r="K9" s="1362">
        <v>0</v>
      </c>
      <c r="L9" s="1363">
        <v>28000</v>
      </c>
      <c r="M9" s="1364">
        <v>28000</v>
      </c>
      <c r="N9" s="1365" t="s">
        <v>210</v>
      </c>
      <c r="O9" s="1366">
        <v>29</v>
      </c>
      <c r="P9" s="1366">
        <v>29</v>
      </c>
      <c r="Q9" s="1367">
        <v>29</v>
      </c>
    </row>
    <row r="10" spans="1:23" ht="36" customHeight="1" x14ac:dyDescent="0.2">
      <c r="A10" s="2300"/>
      <c r="B10" s="2301"/>
      <c r="C10" s="2296"/>
      <c r="D10" s="2311"/>
      <c r="E10" s="2314"/>
      <c r="F10" s="2287"/>
      <c r="G10" s="1368"/>
      <c r="H10" s="1369"/>
      <c r="I10" s="1370"/>
      <c r="J10" s="1369"/>
      <c r="K10" s="1371"/>
      <c r="L10" s="1372"/>
      <c r="M10" s="1373"/>
      <c r="N10" s="1374" t="s">
        <v>211</v>
      </c>
      <c r="O10" s="1375">
        <v>3560</v>
      </c>
      <c r="P10" s="1375">
        <v>3560</v>
      </c>
      <c r="Q10" s="1376">
        <v>3570</v>
      </c>
    </row>
    <row r="11" spans="1:23" ht="14.25" customHeight="1" thickBot="1" x14ac:dyDescent="0.25">
      <c r="A11" s="2267"/>
      <c r="B11" s="2269"/>
      <c r="C11" s="2271"/>
      <c r="D11" s="2273"/>
      <c r="E11" s="2274"/>
      <c r="F11" s="2276"/>
      <c r="G11" s="1377" t="s">
        <v>421</v>
      </c>
      <c r="H11" s="1378">
        <f t="shared" ref="H11:M11" si="0">SUM(H9:H9)</f>
        <v>26976</v>
      </c>
      <c r="I11" s="1378">
        <f t="shared" si="0"/>
        <v>0</v>
      </c>
      <c r="J11" s="1378">
        <f t="shared" si="0"/>
        <v>0</v>
      </c>
      <c r="K11" s="1379">
        <f t="shared" si="0"/>
        <v>0</v>
      </c>
      <c r="L11" s="1380">
        <f t="shared" si="0"/>
        <v>28000</v>
      </c>
      <c r="M11" s="1381">
        <f t="shared" si="0"/>
        <v>28000</v>
      </c>
      <c r="N11" s="1382"/>
      <c r="O11" s="1383"/>
      <c r="P11" s="1383"/>
      <c r="Q11" s="1384"/>
    </row>
    <row r="12" spans="1:23" ht="39" customHeight="1" x14ac:dyDescent="0.2">
      <c r="A12" s="2266" t="s">
        <v>420</v>
      </c>
      <c r="B12" s="2268" t="s">
        <v>420</v>
      </c>
      <c r="C12" s="2270" t="s">
        <v>422</v>
      </c>
      <c r="D12" s="2272" t="s">
        <v>212</v>
      </c>
      <c r="E12" s="2226" t="s">
        <v>498</v>
      </c>
      <c r="F12" s="2275" t="s">
        <v>766</v>
      </c>
      <c r="G12" s="1358" t="s">
        <v>524</v>
      </c>
      <c r="H12" s="1359">
        <v>11823.9</v>
      </c>
      <c r="I12" s="1360">
        <v>0</v>
      </c>
      <c r="J12" s="1361">
        <v>0</v>
      </c>
      <c r="K12" s="1362">
        <v>0</v>
      </c>
      <c r="L12" s="1363">
        <v>12400</v>
      </c>
      <c r="M12" s="1364">
        <v>12400</v>
      </c>
      <c r="N12" s="1385" t="s">
        <v>213</v>
      </c>
      <c r="O12" s="1366">
        <v>900</v>
      </c>
      <c r="P12" s="1366">
        <v>940</v>
      </c>
      <c r="Q12" s="1367">
        <v>960</v>
      </c>
    </row>
    <row r="13" spans="1:23" ht="14.25" customHeight="1" thickBot="1" x14ac:dyDescent="0.25">
      <c r="A13" s="2267"/>
      <c r="B13" s="2269"/>
      <c r="C13" s="2271"/>
      <c r="D13" s="2273"/>
      <c r="E13" s="2274"/>
      <c r="F13" s="2276"/>
      <c r="G13" s="1377" t="s">
        <v>421</v>
      </c>
      <c r="H13" s="1378">
        <f>SUM(H12)</f>
        <v>11823.9</v>
      </c>
      <c r="I13" s="1378">
        <f>SUM(I12:I12)</f>
        <v>0</v>
      </c>
      <c r="J13" s="1378">
        <f>SUM(J12:J12)</f>
        <v>0</v>
      </c>
      <c r="K13" s="1379">
        <f>SUM(K12:K12)</f>
        <v>0</v>
      </c>
      <c r="L13" s="1386">
        <f>SUM(L12:L12)</f>
        <v>12400</v>
      </c>
      <c r="M13" s="1381">
        <f>SUM(M12:M12)</f>
        <v>12400</v>
      </c>
      <c r="N13" s="1387" t="s">
        <v>214</v>
      </c>
      <c r="O13" s="1383">
        <v>610</v>
      </c>
      <c r="P13" s="1383">
        <v>615</v>
      </c>
      <c r="Q13" s="1384">
        <v>620</v>
      </c>
      <c r="R13" s="1388"/>
      <c r="T13" s="1389"/>
    </row>
    <row r="14" spans="1:23" ht="12" customHeight="1" thickBot="1" x14ac:dyDescent="0.25">
      <c r="A14" s="1356" t="s">
        <v>420</v>
      </c>
      <c r="B14" s="1390" t="s">
        <v>420</v>
      </c>
      <c r="C14" s="2277" t="s">
        <v>423</v>
      </c>
      <c r="D14" s="2278"/>
      <c r="E14" s="2278"/>
      <c r="F14" s="2278"/>
      <c r="G14" s="2279"/>
      <c r="H14" s="1391">
        <f t="shared" ref="H14:M14" si="1">H13+H11</f>
        <v>38799.9</v>
      </c>
      <c r="I14" s="1391">
        <f t="shared" si="1"/>
        <v>0</v>
      </c>
      <c r="J14" s="1391">
        <f t="shared" si="1"/>
        <v>0</v>
      </c>
      <c r="K14" s="1391">
        <f t="shared" si="1"/>
        <v>0</v>
      </c>
      <c r="L14" s="1391">
        <f t="shared" si="1"/>
        <v>40400</v>
      </c>
      <c r="M14" s="1391">
        <f t="shared" si="1"/>
        <v>40400</v>
      </c>
      <c r="N14" s="1392"/>
      <c r="O14" s="1393"/>
      <c r="P14" s="1393"/>
      <c r="Q14" s="1394"/>
    </row>
    <row r="15" spans="1:23" ht="14.25" customHeight="1" thickBot="1" x14ac:dyDescent="0.25">
      <c r="A15" s="1356" t="s">
        <v>420</v>
      </c>
      <c r="B15" s="1357" t="s">
        <v>422</v>
      </c>
      <c r="C15" s="2280" t="s">
        <v>215</v>
      </c>
      <c r="D15" s="2281"/>
      <c r="E15" s="2281"/>
      <c r="F15" s="2281"/>
      <c r="G15" s="2281"/>
      <c r="H15" s="2281"/>
      <c r="I15" s="2281"/>
      <c r="J15" s="2281"/>
      <c r="K15" s="2281"/>
      <c r="L15" s="2281"/>
      <c r="M15" s="2281"/>
      <c r="N15" s="2281"/>
      <c r="O15" s="2281"/>
      <c r="P15" s="2281"/>
      <c r="Q15" s="2282"/>
    </row>
    <row r="16" spans="1:23" ht="12.75" customHeight="1" x14ac:dyDescent="0.2">
      <c r="A16" s="2290" t="s">
        <v>420</v>
      </c>
      <c r="B16" s="2293" t="s">
        <v>422</v>
      </c>
      <c r="C16" s="2270" t="s">
        <v>420</v>
      </c>
      <c r="D16" s="2297" t="s">
        <v>216</v>
      </c>
      <c r="E16" s="2283" t="s">
        <v>498</v>
      </c>
      <c r="F16" s="2286" t="s">
        <v>766</v>
      </c>
      <c r="G16" s="1358" t="s">
        <v>470</v>
      </c>
      <c r="H16" s="1359">
        <v>13081.5</v>
      </c>
      <c r="I16" s="1360">
        <v>0</v>
      </c>
      <c r="J16" s="1361">
        <v>0</v>
      </c>
      <c r="K16" s="1362">
        <v>0</v>
      </c>
      <c r="L16" s="1363">
        <v>13700</v>
      </c>
      <c r="M16" s="1395">
        <v>13700</v>
      </c>
      <c r="N16" s="2288" t="s">
        <v>217</v>
      </c>
      <c r="O16" s="1396" t="s">
        <v>848</v>
      </c>
      <c r="P16" s="1396" t="s">
        <v>848</v>
      </c>
      <c r="Q16" s="1397" t="s">
        <v>848</v>
      </c>
      <c r="R16" s="1398"/>
      <c r="T16" s="1389"/>
    </row>
    <row r="17" spans="1:20" ht="12.75" customHeight="1" x14ac:dyDescent="0.2">
      <c r="A17" s="2291"/>
      <c r="B17" s="2294"/>
      <c r="C17" s="2296"/>
      <c r="D17" s="2298"/>
      <c r="E17" s="2284"/>
      <c r="F17" s="2287"/>
      <c r="G17" s="1368" t="s">
        <v>577</v>
      </c>
      <c r="H17" s="1369">
        <v>2570.5</v>
      </c>
      <c r="I17" s="1370"/>
      <c r="J17" s="1369"/>
      <c r="K17" s="1399"/>
      <c r="L17" s="1372">
        <v>2700</v>
      </c>
      <c r="M17" s="1400">
        <v>2700</v>
      </c>
      <c r="N17" s="2289"/>
      <c r="O17" s="1401"/>
      <c r="P17" s="1401"/>
      <c r="Q17" s="1402"/>
      <c r="T17" s="1389"/>
    </row>
    <row r="18" spans="1:20" ht="16.5" customHeight="1" thickBot="1" x14ac:dyDescent="0.25">
      <c r="A18" s="2292"/>
      <c r="B18" s="2295"/>
      <c r="C18" s="2271"/>
      <c r="D18" s="2299"/>
      <c r="E18" s="2285"/>
      <c r="F18" s="2285"/>
      <c r="G18" s="1377" t="s">
        <v>421</v>
      </c>
      <c r="H18" s="1378">
        <f t="shared" ref="H18:M18" si="2">H16+H17</f>
        <v>15652</v>
      </c>
      <c r="I18" s="1378">
        <f t="shared" si="2"/>
        <v>0</v>
      </c>
      <c r="J18" s="1378">
        <f t="shared" si="2"/>
        <v>0</v>
      </c>
      <c r="K18" s="1378">
        <f t="shared" si="2"/>
        <v>0</v>
      </c>
      <c r="L18" s="1378">
        <f t="shared" si="2"/>
        <v>16400</v>
      </c>
      <c r="M18" s="1378">
        <f t="shared" si="2"/>
        <v>16400</v>
      </c>
      <c r="N18" s="1403"/>
      <c r="O18" s="1404"/>
      <c r="P18" s="1404"/>
      <c r="Q18" s="1405"/>
      <c r="T18" s="1389"/>
    </row>
    <row r="19" spans="1:20" ht="15.75" customHeight="1" x14ac:dyDescent="0.2">
      <c r="A19" s="2375" t="s">
        <v>420</v>
      </c>
      <c r="B19" s="2367" t="s">
        <v>422</v>
      </c>
      <c r="C19" s="2355" t="s">
        <v>422</v>
      </c>
      <c r="D19" s="2357" t="s">
        <v>218</v>
      </c>
      <c r="E19" s="2351" t="s">
        <v>498</v>
      </c>
      <c r="F19" s="2353" t="s">
        <v>766</v>
      </c>
      <c r="G19" s="1358" t="s">
        <v>524</v>
      </c>
      <c r="H19" s="1359">
        <v>50593.8</v>
      </c>
      <c r="I19" s="1360">
        <v>0</v>
      </c>
      <c r="J19" s="1361">
        <v>0</v>
      </c>
      <c r="K19" s="1362">
        <v>0</v>
      </c>
      <c r="L19" s="1363">
        <v>53000</v>
      </c>
      <c r="M19" s="1395">
        <v>53000</v>
      </c>
      <c r="N19" s="1407" t="s">
        <v>219</v>
      </c>
      <c r="O19" s="1408" t="s">
        <v>220</v>
      </c>
      <c r="P19" s="1408" t="s">
        <v>221</v>
      </c>
      <c r="Q19" s="1409" t="s">
        <v>222</v>
      </c>
      <c r="R19" s="1398"/>
      <c r="T19" s="1389"/>
    </row>
    <row r="20" spans="1:20" ht="13.5" customHeight="1" thickBot="1" x14ac:dyDescent="0.25">
      <c r="A20" s="2376"/>
      <c r="B20" s="2368"/>
      <c r="C20" s="2356"/>
      <c r="D20" s="2358"/>
      <c r="E20" s="2352"/>
      <c r="F20" s="2354"/>
      <c r="G20" s="1412" t="s">
        <v>421</v>
      </c>
      <c r="H20" s="1413">
        <f t="shared" ref="H20:M20" si="3">SUM(H19:H19)</f>
        <v>50593.8</v>
      </c>
      <c r="I20" s="1413">
        <f t="shared" si="3"/>
        <v>0</v>
      </c>
      <c r="J20" s="1413">
        <f t="shared" si="3"/>
        <v>0</v>
      </c>
      <c r="K20" s="1414">
        <f t="shared" si="3"/>
        <v>0</v>
      </c>
      <c r="L20" s="1386">
        <f t="shared" si="3"/>
        <v>53000</v>
      </c>
      <c r="M20" s="1386">
        <f t="shared" si="3"/>
        <v>53000</v>
      </c>
      <c r="N20" s="1415"/>
      <c r="O20" s="1404"/>
      <c r="P20" s="1404"/>
      <c r="Q20" s="1405"/>
      <c r="T20" s="1389"/>
    </row>
    <row r="21" spans="1:20" ht="15.75" customHeight="1" x14ac:dyDescent="0.2">
      <c r="A21" s="2290" t="s">
        <v>420</v>
      </c>
      <c r="B21" s="2293" t="s">
        <v>422</v>
      </c>
      <c r="C21" s="2270" t="s">
        <v>467</v>
      </c>
      <c r="D21" s="2297" t="s">
        <v>223</v>
      </c>
      <c r="E21" s="2226" t="s">
        <v>498</v>
      </c>
      <c r="F21" s="2374" t="s">
        <v>766</v>
      </c>
      <c r="G21" s="1416" t="s">
        <v>470</v>
      </c>
      <c r="H21" s="1359">
        <v>14</v>
      </c>
      <c r="I21" s="1417"/>
      <c r="J21" s="1418">
        <v>0</v>
      </c>
      <c r="K21" s="1362">
        <v>0</v>
      </c>
      <c r="L21" s="1363">
        <v>15</v>
      </c>
      <c r="M21" s="1395">
        <v>15</v>
      </c>
      <c r="N21" s="2371" t="s">
        <v>224</v>
      </c>
      <c r="O21" s="1419" t="s">
        <v>225</v>
      </c>
      <c r="P21" s="1419" t="s">
        <v>226</v>
      </c>
      <c r="Q21" s="1420" t="s">
        <v>161</v>
      </c>
      <c r="R21" s="1398"/>
      <c r="T21" s="1389"/>
    </row>
    <row r="22" spans="1:20" ht="15.75" customHeight="1" thickBot="1" x14ac:dyDescent="0.25">
      <c r="A22" s="2292"/>
      <c r="B22" s="2295"/>
      <c r="C22" s="2271"/>
      <c r="D22" s="2299"/>
      <c r="E22" s="2227"/>
      <c r="F22" s="2274"/>
      <c r="G22" s="1421" t="s">
        <v>421</v>
      </c>
      <c r="H22" s="1378">
        <f t="shared" ref="H22:M22" si="4">SUM(H21:H21)</f>
        <v>14</v>
      </c>
      <c r="I22" s="1378">
        <f t="shared" si="4"/>
        <v>0</v>
      </c>
      <c r="J22" s="1378">
        <f t="shared" si="4"/>
        <v>0</v>
      </c>
      <c r="K22" s="1379">
        <f t="shared" si="4"/>
        <v>0</v>
      </c>
      <c r="L22" s="1380">
        <f t="shared" si="4"/>
        <v>15</v>
      </c>
      <c r="M22" s="1380">
        <f t="shared" si="4"/>
        <v>15</v>
      </c>
      <c r="N22" s="2373"/>
      <c r="O22" s="1422"/>
      <c r="P22" s="1422"/>
      <c r="Q22" s="1423"/>
      <c r="T22" s="1389"/>
    </row>
    <row r="23" spans="1:20" ht="12" customHeight="1" thickBot="1" x14ac:dyDescent="0.25">
      <c r="A23" s="1424" t="s">
        <v>420</v>
      </c>
      <c r="B23" s="1390" t="s">
        <v>422</v>
      </c>
      <c r="C23" s="2277" t="s">
        <v>423</v>
      </c>
      <c r="D23" s="2278"/>
      <c r="E23" s="2377"/>
      <c r="F23" s="2377"/>
      <c r="G23" s="2279"/>
      <c r="H23" s="1391">
        <f t="shared" ref="H23:N23" si="5">H18+H20+H22</f>
        <v>66259.8</v>
      </c>
      <c r="I23" s="1391">
        <f t="shared" si="5"/>
        <v>0</v>
      </c>
      <c r="J23" s="1391">
        <f t="shared" si="5"/>
        <v>0</v>
      </c>
      <c r="K23" s="1391">
        <f t="shared" si="5"/>
        <v>0</v>
      </c>
      <c r="L23" s="1391">
        <f t="shared" si="5"/>
        <v>69415</v>
      </c>
      <c r="M23" s="1391">
        <f t="shared" si="5"/>
        <v>69415</v>
      </c>
      <c r="N23" s="1391">
        <f t="shared" si="5"/>
        <v>0</v>
      </c>
      <c r="O23" s="1393"/>
      <c r="P23" s="1393"/>
      <c r="Q23" s="1394"/>
      <c r="T23" s="1389"/>
    </row>
    <row r="24" spans="1:20" ht="15" customHeight="1" thickBot="1" x14ac:dyDescent="0.25">
      <c r="A24" s="1356" t="s">
        <v>420</v>
      </c>
      <c r="B24" s="1357" t="s">
        <v>467</v>
      </c>
      <c r="C24" s="2280" t="s">
        <v>227</v>
      </c>
      <c r="D24" s="2281"/>
      <c r="E24" s="2281"/>
      <c r="F24" s="2281"/>
      <c r="G24" s="2281"/>
      <c r="H24" s="2281"/>
      <c r="I24" s="2281"/>
      <c r="J24" s="2281"/>
      <c r="K24" s="2281"/>
      <c r="L24" s="2281"/>
      <c r="M24" s="2281"/>
      <c r="N24" s="2281"/>
      <c r="O24" s="2281"/>
      <c r="P24" s="2281"/>
      <c r="Q24" s="2282"/>
      <c r="T24" s="1389"/>
    </row>
    <row r="25" spans="1:20" ht="12" customHeight="1" x14ac:dyDescent="0.2">
      <c r="A25" s="2290" t="s">
        <v>420</v>
      </c>
      <c r="B25" s="2293" t="s">
        <v>467</v>
      </c>
      <c r="C25" s="2270" t="s">
        <v>420</v>
      </c>
      <c r="D25" s="2297" t="s">
        <v>228</v>
      </c>
      <c r="E25" s="2226" t="s">
        <v>498</v>
      </c>
      <c r="F25" s="2365" t="s">
        <v>766</v>
      </c>
      <c r="G25" s="1416" t="s">
        <v>470</v>
      </c>
      <c r="H25" s="1359">
        <v>5632.4</v>
      </c>
      <c r="I25" s="1360">
        <v>0</v>
      </c>
      <c r="J25" s="1361">
        <v>0</v>
      </c>
      <c r="K25" s="1362">
        <v>0</v>
      </c>
      <c r="L25" s="1363">
        <v>5900</v>
      </c>
      <c r="M25" s="1364">
        <v>5900</v>
      </c>
      <c r="N25" s="2371" t="s">
        <v>229</v>
      </c>
      <c r="O25" s="1425">
        <v>4</v>
      </c>
      <c r="P25" s="1419" t="s">
        <v>752</v>
      </c>
      <c r="Q25" s="1420" t="s">
        <v>752</v>
      </c>
    </row>
    <row r="26" spans="1:20" ht="14.25" customHeight="1" x14ac:dyDescent="0.2">
      <c r="A26" s="2291"/>
      <c r="B26" s="2294"/>
      <c r="C26" s="2296"/>
      <c r="D26" s="2298"/>
      <c r="E26" s="2314"/>
      <c r="F26" s="2378"/>
      <c r="G26" s="1426" t="s">
        <v>577</v>
      </c>
      <c r="H26" s="1369">
        <v>74.400000000000006</v>
      </c>
      <c r="I26" s="1370"/>
      <c r="J26" s="1369"/>
      <c r="K26" s="1399"/>
      <c r="L26" s="1372">
        <v>78</v>
      </c>
      <c r="M26" s="1373">
        <v>78</v>
      </c>
      <c r="N26" s="2372"/>
      <c r="O26" s="1427"/>
      <c r="P26" s="1401"/>
      <c r="Q26" s="1402"/>
    </row>
    <row r="27" spans="1:20" ht="14.25" customHeight="1" thickBot="1" x14ac:dyDescent="0.25">
      <c r="A27" s="2292"/>
      <c r="B27" s="2295"/>
      <c r="C27" s="2271"/>
      <c r="D27" s="2299"/>
      <c r="E27" s="2227"/>
      <c r="F27" s="2366"/>
      <c r="G27" s="1421" t="s">
        <v>421</v>
      </c>
      <c r="H27" s="1378">
        <f t="shared" ref="H27:M27" si="6">SUM(H25:H26)</f>
        <v>5706.7999999999993</v>
      </c>
      <c r="I27" s="1378">
        <f t="shared" si="6"/>
        <v>0</v>
      </c>
      <c r="J27" s="1378">
        <f t="shared" si="6"/>
        <v>0</v>
      </c>
      <c r="K27" s="1378">
        <f t="shared" si="6"/>
        <v>0</v>
      </c>
      <c r="L27" s="1378">
        <f t="shared" si="6"/>
        <v>5978</v>
      </c>
      <c r="M27" s="1378">
        <f t="shared" si="6"/>
        <v>5978</v>
      </c>
      <c r="N27" s="2373"/>
      <c r="O27" s="1428"/>
      <c r="P27" s="1428"/>
      <c r="Q27" s="1429"/>
      <c r="T27" s="1389"/>
    </row>
    <row r="28" spans="1:20" ht="14.25" customHeight="1" x14ac:dyDescent="0.2">
      <c r="A28" s="2290" t="s">
        <v>420</v>
      </c>
      <c r="B28" s="2293" t="s">
        <v>467</v>
      </c>
      <c r="C28" s="2270" t="s">
        <v>422</v>
      </c>
      <c r="D28" s="2297" t="s">
        <v>230</v>
      </c>
      <c r="E28" s="2226" t="s">
        <v>498</v>
      </c>
      <c r="F28" s="2365" t="s">
        <v>766</v>
      </c>
      <c r="G28" s="1416" t="s">
        <v>524</v>
      </c>
      <c r="H28" s="1359">
        <v>2057.1999999999998</v>
      </c>
      <c r="I28" s="1360">
        <v>0</v>
      </c>
      <c r="J28" s="1361">
        <v>0</v>
      </c>
      <c r="K28" s="1362">
        <v>0</v>
      </c>
      <c r="L28" s="1363">
        <v>2150</v>
      </c>
      <c r="M28" s="1364">
        <v>2150</v>
      </c>
      <c r="N28" s="2371" t="s">
        <v>231</v>
      </c>
      <c r="O28" s="1425">
        <v>115</v>
      </c>
      <c r="P28" s="1419" t="s">
        <v>232</v>
      </c>
      <c r="Q28" s="1420" t="s">
        <v>232</v>
      </c>
      <c r="T28" s="1389"/>
    </row>
    <row r="29" spans="1:20" ht="12" customHeight="1" thickBot="1" x14ac:dyDescent="0.25">
      <c r="A29" s="2292"/>
      <c r="B29" s="2295"/>
      <c r="C29" s="2271"/>
      <c r="D29" s="2299"/>
      <c r="E29" s="2227"/>
      <c r="F29" s="2366"/>
      <c r="G29" s="1421" t="s">
        <v>421</v>
      </c>
      <c r="H29" s="1378">
        <f t="shared" ref="H29:M29" si="7">SUM(H28:H28)</f>
        <v>2057.1999999999998</v>
      </c>
      <c r="I29" s="1378">
        <f t="shared" si="7"/>
        <v>0</v>
      </c>
      <c r="J29" s="1378">
        <f t="shared" si="7"/>
        <v>0</v>
      </c>
      <c r="K29" s="1379">
        <f t="shared" si="7"/>
        <v>0</v>
      </c>
      <c r="L29" s="1380">
        <f t="shared" si="7"/>
        <v>2150</v>
      </c>
      <c r="M29" s="1381">
        <f t="shared" si="7"/>
        <v>2150</v>
      </c>
      <c r="N29" s="2373"/>
      <c r="O29" s="1428"/>
      <c r="P29" s="1428"/>
      <c r="Q29" s="1429"/>
      <c r="T29" s="1389"/>
    </row>
    <row r="30" spans="1:20" ht="14.25" customHeight="1" thickBot="1" x14ac:dyDescent="0.25">
      <c r="A30" s="1424" t="s">
        <v>420</v>
      </c>
      <c r="B30" s="1390" t="s">
        <v>467</v>
      </c>
      <c r="C30" s="2277" t="s">
        <v>423</v>
      </c>
      <c r="D30" s="2278"/>
      <c r="E30" s="2377"/>
      <c r="F30" s="2377"/>
      <c r="G30" s="2279"/>
      <c r="H30" s="1391">
        <f t="shared" ref="H30:M30" si="8">H27+H29</f>
        <v>7763.9999999999991</v>
      </c>
      <c r="I30" s="1391">
        <f t="shared" si="8"/>
        <v>0</v>
      </c>
      <c r="J30" s="1391">
        <f t="shared" si="8"/>
        <v>0</v>
      </c>
      <c r="K30" s="1430">
        <f t="shared" si="8"/>
        <v>0</v>
      </c>
      <c r="L30" s="1431">
        <f t="shared" si="8"/>
        <v>8128</v>
      </c>
      <c r="M30" s="1432">
        <f t="shared" si="8"/>
        <v>8128</v>
      </c>
      <c r="N30" s="1392"/>
      <c r="O30" s="1393"/>
      <c r="P30" s="1393"/>
      <c r="Q30" s="1394"/>
      <c r="T30" s="1389"/>
    </row>
    <row r="31" spans="1:20" ht="11.25" customHeight="1" thickBot="1" x14ac:dyDescent="0.25">
      <c r="A31" s="1356" t="s">
        <v>420</v>
      </c>
      <c r="B31" s="1357" t="s">
        <v>468</v>
      </c>
      <c r="C31" s="2280" t="s">
        <v>233</v>
      </c>
      <c r="D31" s="2281"/>
      <c r="E31" s="2281"/>
      <c r="F31" s="2281"/>
      <c r="G31" s="2281"/>
      <c r="H31" s="2281"/>
      <c r="I31" s="2281"/>
      <c r="J31" s="2281"/>
      <c r="K31" s="2281"/>
      <c r="L31" s="2281"/>
      <c r="M31" s="2281"/>
      <c r="N31" s="2281"/>
      <c r="O31" s="2281"/>
      <c r="P31" s="2281"/>
      <c r="Q31" s="2282"/>
      <c r="T31" s="1389"/>
    </row>
    <row r="32" spans="1:20" ht="14.25" customHeight="1" x14ac:dyDescent="0.2">
      <c r="A32" s="2290" t="s">
        <v>420</v>
      </c>
      <c r="B32" s="2293" t="s">
        <v>468</v>
      </c>
      <c r="C32" s="2270" t="s">
        <v>420</v>
      </c>
      <c r="D32" s="2297" t="s">
        <v>234</v>
      </c>
      <c r="E32" s="2226" t="s">
        <v>498</v>
      </c>
      <c r="F32" s="2374" t="s">
        <v>471</v>
      </c>
      <c r="G32" s="1416" t="s">
        <v>524</v>
      </c>
      <c r="H32" s="1359">
        <v>535</v>
      </c>
      <c r="I32" s="1360">
        <v>0</v>
      </c>
      <c r="J32" s="1361">
        <v>0</v>
      </c>
      <c r="K32" s="1362">
        <v>0</v>
      </c>
      <c r="L32" s="1363">
        <v>560</v>
      </c>
      <c r="M32" s="1395">
        <v>560</v>
      </c>
      <c r="N32" s="2371" t="s">
        <v>235</v>
      </c>
      <c r="O32" s="1419" t="s">
        <v>236</v>
      </c>
      <c r="P32" s="1419" t="s">
        <v>236</v>
      </c>
      <c r="Q32" s="1420" t="s">
        <v>236</v>
      </c>
    </row>
    <row r="33" spans="1:20" ht="14.25" customHeight="1" x14ac:dyDescent="0.2">
      <c r="A33" s="2291"/>
      <c r="B33" s="2294"/>
      <c r="C33" s="2296"/>
      <c r="D33" s="2298"/>
      <c r="E33" s="2314"/>
      <c r="F33" s="2379"/>
      <c r="G33" s="1426" t="s">
        <v>470</v>
      </c>
      <c r="H33" s="1433">
        <v>81.2</v>
      </c>
      <c r="I33" s="1370"/>
      <c r="J33" s="1434"/>
      <c r="K33" s="1399"/>
      <c r="L33" s="1372">
        <v>85</v>
      </c>
      <c r="M33" s="1400">
        <v>85</v>
      </c>
      <c r="N33" s="2372"/>
      <c r="O33" s="1401"/>
      <c r="P33" s="1401"/>
      <c r="Q33" s="1402"/>
    </row>
    <row r="34" spans="1:20" ht="12.75" customHeight="1" thickBot="1" x14ac:dyDescent="0.25">
      <c r="A34" s="2292"/>
      <c r="B34" s="2295"/>
      <c r="C34" s="2271"/>
      <c r="D34" s="2299"/>
      <c r="E34" s="2227"/>
      <c r="F34" s="2274"/>
      <c r="G34" s="1421" t="s">
        <v>421</v>
      </c>
      <c r="H34" s="1435">
        <f t="shared" ref="H34:M34" si="9">SUM(H32:H33)</f>
        <v>616.20000000000005</v>
      </c>
      <c r="I34" s="1435">
        <f t="shared" si="9"/>
        <v>0</v>
      </c>
      <c r="J34" s="1435">
        <f t="shared" si="9"/>
        <v>0</v>
      </c>
      <c r="K34" s="1436">
        <f t="shared" si="9"/>
        <v>0</v>
      </c>
      <c r="L34" s="1380">
        <f t="shared" si="9"/>
        <v>645</v>
      </c>
      <c r="M34" s="1380">
        <f t="shared" si="9"/>
        <v>645</v>
      </c>
      <c r="N34" s="2373"/>
      <c r="O34" s="1404"/>
      <c r="P34" s="1404"/>
      <c r="Q34" s="1405"/>
      <c r="T34" s="1389"/>
    </row>
    <row r="35" spans="1:20" ht="12.75" customHeight="1" x14ac:dyDescent="0.2">
      <c r="A35" s="2375" t="s">
        <v>420</v>
      </c>
      <c r="B35" s="2367" t="s">
        <v>468</v>
      </c>
      <c r="C35" s="2355" t="s">
        <v>422</v>
      </c>
      <c r="D35" s="2357" t="s">
        <v>237</v>
      </c>
      <c r="E35" s="2226" t="s">
        <v>498</v>
      </c>
      <c r="F35" s="2353" t="s">
        <v>471</v>
      </c>
      <c r="G35" s="1416" t="s">
        <v>470</v>
      </c>
      <c r="H35" s="1359">
        <v>452.5</v>
      </c>
      <c r="I35" s="1360">
        <v>0</v>
      </c>
      <c r="J35" s="1361">
        <v>0</v>
      </c>
      <c r="K35" s="1362">
        <v>0</v>
      </c>
      <c r="L35" s="1395">
        <v>475</v>
      </c>
      <c r="M35" s="1395">
        <v>475</v>
      </c>
      <c r="N35" s="2371" t="s">
        <v>235</v>
      </c>
      <c r="O35" s="1419" t="s">
        <v>238</v>
      </c>
      <c r="P35" s="1419" t="s">
        <v>238</v>
      </c>
      <c r="Q35" s="1420" t="s">
        <v>238</v>
      </c>
      <c r="T35" s="1389"/>
    </row>
    <row r="36" spans="1:20" ht="12" customHeight="1" thickBot="1" x14ac:dyDescent="0.25">
      <c r="A36" s="2376"/>
      <c r="B36" s="2368"/>
      <c r="C36" s="2356"/>
      <c r="D36" s="2358"/>
      <c r="E36" s="2227"/>
      <c r="F36" s="2354"/>
      <c r="G36" s="1421" t="s">
        <v>421</v>
      </c>
      <c r="H36" s="1378">
        <f t="shared" ref="H36:M36" si="10">SUM(H35:H35)</f>
        <v>452.5</v>
      </c>
      <c r="I36" s="1378">
        <f t="shared" si="10"/>
        <v>0</v>
      </c>
      <c r="J36" s="1378">
        <f t="shared" si="10"/>
        <v>0</v>
      </c>
      <c r="K36" s="1379">
        <f t="shared" si="10"/>
        <v>0</v>
      </c>
      <c r="L36" s="1380">
        <f t="shared" si="10"/>
        <v>475</v>
      </c>
      <c r="M36" s="1380">
        <f t="shared" si="10"/>
        <v>475</v>
      </c>
      <c r="N36" s="2373"/>
      <c r="O36" s="1404"/>
      <c r="P36" s="1404"/>
      <c r="Q36" s="1405"/>
      <c r="T36" s="1389"/>
    </row>
    <row r="37" spans="1:20" ht="13.5" customHeight="1" thickBot="1" x14ac:dyDescent="0.25">
      <c r="A37" s="1424" t="s">
        <v>420</v>
      </c>
      <c r="B37" s="1390" t="s">
        <v>468</v>
      </c>
      <c r="C37" s="2277" t="s">
        <v>423</v>
      </c>
      <c r="D37" s="2278"/>
      <c r="E37" s="2377"/>
      <c r="F37" s="2377"/>
      <c r="G37" s="2279"/>
      <c r="H37" s="1391">
        <f t="shared" ref="H37:M37" si="11">H36+H34</f>
        <v>1068.7</v>
      </c>
      <c r="I37" s="1391">
        <f t="shared" si="11"/>
        <v>0</v>
      </c>
      <c r="J37" s="1391">
        <f t="shared" si="11"/>
        <v>0</v>
      </c>
      <c r="K37" s="1430">
        <f t="shared" si="11"/>
        <v>0</v>
      </c>
      <c r="L37" s="1431">
        <f t="shared" si="11"/>
        <v>1120</v>
      </c>
      <c r="M37" s="1431">
        <f t="shared" si="11"/>
        <v>1120</v>
      </c>
      <c r="N37" s="1392"/>
      <c r="O37" s="1393"/>
      <c r="P37" s="1393"/>
      <c r="Q37" s="1394"/>
      <c r="T37" s="1389"/>
    </row>
    <row r="38" spans="1:20" ht="12" customHeight="1" thickBot="1" x14ac:dyDescent="0.25">
      <c r="A38" s="1424" t="s">
        <v>420</v>
      </c>
      <c r="B38" s="2202" t="s">
        <v>424</v>
      </c>
      <c r="C38" s="2203"/>
      <c r="D38" s="2203"/>
      <c r="E38" s="2203"/>
      <c r="F38" s="2203"/>
      <c r="G38" s="2204"/>
      <c r="H38" s="1437">
        <f t="shared" ref="H38:M38" si="12">H23+H14+H30+H37</f>
        <v>113892.40000000001</v>
      </c>
      <c r="I38" s="1437">
        <f t="shared" si="12"/>
        <v>0</v>
      </c>
      <c r="J38" s="1437">
        <f t="shared" si="12"/>
        <v>0</v>
      </c>
      <c r="K38" s="1437">
        <f t="shared" si="12"/>
        <v>0</v>
      </c>
      <c r="L38" s="1437">
        <f t="shared" si="12"/>
        <v>119063</v>
      </c>
      <c r="M38" s="1437">
        <f t="shared" si="12"/>
        <v>119063</v>
      </c>
      <c r="N38" s="1438"/>
      <c r="O38" s="1438"/>
      <c r="P38" s="1438"/>
      <c r="Q38" s="1439"/>
      <c r="T38" s="1389"/>
    </row>
    <row r="39" spans="1:20" ht="12.75" customHeight="1" thickBot="1" x14ac:dyDescent="0.25">
      <c r="A39" s="1355" t="s">
        <v>422</v>
      </c>
      <c r="B39" s="2305" t="s">
        <v>239</v>
      </c>
      <c r="C39" s="2306"/>
      <c r="D39" s="2306"/>
      <c r="E39" s="2306"/>
      <c r="F39" s="2306"/>
      <c r="G39" s="2306"/>
      <c r="H39" s="2306"/>
      <c r="I39" s="2306"/>
      <c r="J39" s="2306"/>
      <c r="K39" s="2306"/>
      <c r="L39" s="2306"/>
      <c r="M39" s="2306"/>
      <c r="N39" s="2306"/>
      <c r="O39" s="2306"/>
      <c r="P39" s="2306"/>
      <c r="Q39" s="2307"/>
    </row>
    <row r="40" spans="1:20" ht="14.25" customHeight="1" thickBot="1" x14ac:dyDescent="0.25">
      <c r="A40" s="1356" t="s">
        <v>422</v>
      </c>
      <c r="B40" s="1357" t="s">
        <v>420</v>
      </c>
      <c r="C40" s="2308" t="s">
        <v>240</v>
      </c>
      <c r="D40" s="2309"/>
      <c r="E40" s="2309"/>
      <c r="F40" s="2309"/>
      <c r="G40" s="2309"/>
      <c r="H40" s="2309"/>
      <c r="I40" s="2309"/>
      <c r="J40" s="2309"/>
      <c r="K40" s="2309"/>
      <c r="L40" s="2309"/>
      <c r="M40" s="2309"/>
      <c r="N40" s="2309"/>
      <c r="O40" s="2309"/>
      <c r="P40" s="2309"/>
      <c r="Q40" s="2310"/>
    </row>
    <row r="41" spans="1:20" ht="12" customHeight="1" x14ac:dyDescent="0.2">
      <c r="A41" s="2380" t="s">
        <v>422</v>
      </c>
      <c r="B41" s="2382" t="s">
        <v>420</v>
      </c>
      <c r="C41" s="2222" t="s">
        <v>420</v>
      </c>
      <c r="D41" s="2363" t="s">
        <v>241</v>
      </c>
      <c r="E41" s="2387" t="s">
        <v>498</v>
      </c>
      <c r="F41" s="2228" t="s">
        <v>766</v>
      </c>
      <c r="G41" s="1440" t="s">
        <v>470</v>
      </c>
      <c r="H41" s="1361">
        <v>40</v>
      </c>
      <c r="I41" s="1417"/>
      <c r="J41" s="1417"/>
      <c r="K41" s="1362">
        <v>0</v>
      </c>
      <c r="L41" s="1395">
        <v>40</v>
      </c>
      <c r="M41" s="1441">
        <v>40</v>
      </c>
      <c r="N41" s="2221" t="s">
        <v>242</v>
      </c>
      <c r="O41" s="1443">
        <v>70</v>
      </c>
      <c r="P41" s="1443">
        <v>80</v>
      </c>
      <c r="Q41" s="1444">
        <v>80</v>
      </c>
      <c r="R41" s="1398"/>
    </row>
    <row r="42" spans="1:20" ht="26.25" customHeight="1" thickBot="1" x14ac:dyDescent="0.25">
      <c r="A42" s="2384"/>
      <c r="B42" s="2383"/>
      <c r="C42" s="2223"/>
      <c r="D42" s="2364"/>
      <c r="E42" s="2388"/>
      <c r="F42" s="2229"/>
      <c r="G42" s="1445" t="s">
        <v>421</v>
      </c>
      <c r="H42" s="1446">
        <f t="shared" ref="H42:M42" si="13">SUM(H41:H41)</f>
        <v>40</v>
      </c>
      <c r="I42" s="1446">
        <f t="shared" si="13"/>
        <v>0</v>
      </c>
      <c r="J42" s="1446">
        <f t="shared" si="13"/>
        <v>0</v>
      </c>
      <c r="K42" s="1446">
        <f t="shared" si="13"/>
        <v>0</v>
      </c>
      <c r="L42" s="1446">
        <f t="shared" si="13"/>
        <v>40</v>
      </c>
      <c r="M42" s="1446">
        <f t="shared" si="13"/>
        <v>40</v>
      </c>
      <c r="N42" s="2220"/>
      <c r="O42" s="1447"/>
      <c r="P42" s="1447"/>
      <c r="Q42" s="1448"/>
    </row>
    <row r="43" spans="1:20" ht="26.25" customHeight="1" x14ac:dyDescent="0.2">
      <c r="A43" s="1406" t="s">
        <v>422</v>
      </c>
      <c r="B43" s="1449" t="s">
        <v>420</v>
      </c>
      <c r="C43" s="2222" t="s">
        <v>422</v>
      </c>
      <c r="D43" s="2230" t="s">
        <v>243</v>
      </c>
      <c r="E43" s="2226" t="s">
        <v>498</v>
      </c>
      <c r="F43" s="2228" t="s">
        <v>766</v>
      </c>
      <c r="G43" s="1440" t="s">
        <v>470</v>
      </c>
      <c r="H43" s="1361">
        <v>0</v>
      </c>
      <c r="I43" s="1417"/>
      <c r="J43" s="1417"/>
      <c r="K43" s="1362">
        <v>0</v>
      </c>
      <c r="L43" s="1395">
        <v>5</v>
      </c>
      <c r="M43" s="1441">
        <v>5</v>
      </c>
      <c r="N43" s="1442" t="s">
        <v>244</v>
      </c>
      <c r="O43" s="1443">
        <v>0</v>
      </c>
      <c r="P43" s="1443">
        <v>20</v>
      </c>
      <c r="Q43" s="1444">
        <v>20</v>
      </c>
      <c r="R43" s="1398"/>
    </row>
    <row r="44" spans="1:20" ht="16.5" customHeight="1" thickBot="1" x14ac:dyDescent="0.25">
      <c r="A44" s="1450"/>
      <c r="B44" s="1451"/>
      <c r="C44" s="2223"/>
      <c r="D44" s="2231"/>
      <c r="E44" s="2227"/>
      <c r="F44" s="2229"/>
      <c r="G44" s="1445" t="s">
        <v>421</v>
      </c>
      <c r="H44" s="1446">
        <f t="shared" ref="H44:M44" si="14">SUM(H43:H43)</f>
        <v>0</v>
      </c>
      <c r="I44" s="1446">
        <f t="shared" si="14"/>
        <v>0</v>
      </c>
      <c r="J44" s="1446">
        <f t="shared" si="14"/>
        <v>0</v>
      </c>
      <c r="K44" s="1446">
        <f t="shared" si="14"/>
        <v>0</v>
      </c>
      <c r="L44" s="1446">
        <f t="shared" si="14"/>
        <v>5</v>
      </c>
      <c r="M44" s="1446">
        <f t="shared" si="14"/>
        <v>5</v>
      </c>
      <c r="N44" s="1452"/>
      <c r="O44" s="1447"/>
      <c r="P44" s="1453"/>
      <c r="Q44" s="1448"/>
      <c r="T44" s="1389"/>
    </row>
    <row r="45" spans="1:20" ht="14.25" customHeight="1" x14ac:dyDescent="0.2">
      <c r="A45" s="1406" t="s">
        <v>422</v>
      </c>
      <c r="B45" s="1449" t="s">
        <v>420</v>
      </c>
      <c r="C45" s="2222" t="s">
        <v>467</v>
      </c>
      <c r="D45" s="2230" t="s">
        <v>245</v>
      </c>
      <c r="E45" s="2361" t="s">
        <v>498</v>
      </c>
      <c r="F45" s="2228" t="s">
        <v>766</v>
      </c>
      <c r="G45" s="1440" t="s">
        <v>470</v>
      </c>
      <c r="H45" s="1361">
        <v>25</v>
      </c>
      <c r="I45" s="1417"/>
      <c r="J45" s="1417"/>
      <c r="K45" s="1362">
        <v>0</v>
      </c>
      <c r="L45" s="1395">
        <v>0</v>
      </c>
      <c r="M45" s="1441">
        <v>0</v>
      </c>
      <c r="N45" s="2385" t="s">
        <v>246</v>
      </c>
      <c r="O45" s="1443" t="s">
        <v>247</v>
      </c>
      <c r="P45" s="1443"/>
      <c r="Q45" s="1444" t="s">
        <v>248</v>
      </c>
      <c r="T45" s="1389"/>
    </row>
    <row r="46" spans="1:20" ht="22.5" customHeight="1" thickBot="1" x14ac:dyDescent="0.25">
      <c r="A46" s="1450"/>
      <c r="B46" s="1451"/>
      <c r="C46" s="2223"/>
      <c r="D46" s="2231"/>
      <c r="E46" s="2362"/>
      <c r="F46" s="2229"/>
      <c r="G46" s="1445" t="s">
        <v>421</v>
      </c>
      <c r="H46" s="1446">
        <f t="shared" ref="H46:M46" si="15">SUM(H45:H45)</f>
        <v>25</v>
      </c>
      <c r="I46" s="1446">
        <f t="shared" si="15"/>
        <v>0</v>
      </c>
      <c r="J46" s="1446">
        <f t="shared" si="15"/>
        <v>0</v>
      </c>
      <c r="K46" s="1446">
        <f t="shared" si="15"/>
        <v>0</v>
      </c>
      <c r="L46" s="1446">
        <f t="shared" si="15"/>
        <v>0</v>
      </c>
      <c r="M46" s="1446">
        <f t="shared" si="15"/>
        <v>0</v>
      </c>
      <c r="N46" s="2386"/>
      <c r="O46" s="1447"/>
      <c r="P46" s="1453"/>
      <c r="Q46" s="1448"/>
      <c r="T46" s="1389"/>
    </row>
    <row r="47" spans="1:20" ht="14.25" customHeight="1" thickBot="1" x14ac:dyDescent="0.25">
      <c r="A47" s="1410" t="s">
        <v>422</v>
      </c>
      <c r="B47" s="1411" t="s">
        <v>420</v>
      </c>
      <c r="C47" s="2232" t="s">
        <v>423</v>
      </c>
      <c r="D47" s="2233"/>
      <c r="E47" s="2233"/>
      <c r="F47" s="2233"/>
      <c r="G47" s="2233"/>
      <c r="H47" s="1454">
        <f t="shared" ref="H47:M47" si="16">H42+H44+H46</f>
        <v>65</v>
      </c>
      <c r="I47" s="1454">
        <f t="shared" si="16"/>
        <v>0</v>
      </c>
      <c r="J47" s="1454">
        <f t="shared" si="16"/>
        <v>0</v>
      </c>
      <c r="K47" s="1454">
        <f t="shared" si="16"/>
        <v>0</v>
      </c>
      <c r="L47" s="1454">
        <f t="shared" si="16"/>
        <v>45</v>
      </c>
      <c r="M47" s="1454">
        <f t="shared" si="16"/>
        <v>45</v>
      </c>
      <c r="N47" s="1455"/>
      <c r="O47" s="1456"/>
      <c r="P47" s="1456"/>
      <c r="Q47" s="1457"/>
      <c r="T47" s="1389"/>
    </row>
    <row r="48" spans="1:20" ht="15.75" customHeight="1" thickBot="1" x14ac:dyDescent="0.25">
      <c r="A48" s="1356" t="s">
        <v>422</v>
      </c>
      <c r="B48" s="1357" t="s">
        <v>422</v>
      </c>
      <c r="C48" s="2280" t="s">
        <v>249</v>
      </c>
      <c r="D48" s="2281"/>
      <c r="E48" s="2281"/>
      <c r="F48" s="2281"/>
      <c r="G48" s="2281"/>
      <c r="H48" s="2281"/>
      <c r="I48" s="2281"/>
      <c r="J48" s="2281"/>
      <c r="K48" s="2281"/>
      <c r="L48" s="2281"/>
      <c r="M48" s="2281"/>
      <c r="N48" s="2281"/>
      <c r="O48" s="2281"/>
      <c r="P48" s="2281"/>
      <c r="Q48" s="2282"/>
      <c r="T48" s="1389"/>
    </row>
    <row r="49" spans="1:20" ht="12" customHeight="1" x14ac:dyDescent="0.2">
      <c r="A49" s="2380" t="s">
        <v>422</v>
      </c>
      <c r="B49" s="2382" t="s">
        <v>422</v>
      </c>
      <c r="C49" s="2222" t="s">
        <v>420</v>
      </c>
      <c r="D49" s="2363" t="s">
        <v>250</v>
      </c>
      <c r="E49" s="2226" t="s">
        <v>498</v>
      </c>
      <c r="F49" s="2228" t="s">
        <v>766</v>
      </c>
      <c r="G49" s="1440" t="s">
        <v>470</v>
      </c>
      <c r="H49" s="1361">
        <v>45</v>
      </c>
      <c r="I49" s="1417"/>
      <c r="J49" s="1417"/>
      <c r="K49" s="1362">
        <v>0</v>
      </c>
      <c r="L49" s="1395">
        <v>50</v>
      </c>
      <c r="M49" s="1441">
        <v>55</v>
      </c>
      <c r="N49" s="1442" t="s">
        <v>219</v>
      </c>
      <c r="O49" s="1443">
        <v>5000</v>
      </c>
      <c r="P49" s="1443">
        <v>5500</v>
      </c>
      <c r="Q49" s="1444">
        <v>6000</v>
      </c>
      <c r="T49" s="1389"/>
    </row>
    <row r="50" spans="1:20" ht="12.75" customHeight="1" thickBot="1" x14ac:dyDescent="0.25">
      <c r="A50" s="2381"/>
      <c r="B50" s="2383"/>
      <c r="C50" s="2223"/>
      <c r="D50" s="2364"/>
      <c r="E50" s="2227"/>
      <c r="F50" s="2229"/>
      <c r="G50" s="1445" t="s">
        <v>421</v>
      </c>
      <c r="H50" s="1446">
        <f t="shared" ref="H50:M50" si="17">SUM(H49:H49)</f>
        <v>45</v>
      </c>
      <c r="I50" s="1446">
        <f t="shared" si="17"/>
        <v>0</v>
      </c>
      <c r="J50" s="1446">
        <f t="shared" si="17"/>
        <v>0</v>
      </c>
      <c r="K50" s="1446">
        <f t="shared" si="17"/>
        <v>0</v>
      </c>
      <c r="L50" s="1446">
        <f t="shared" si="17"/>
        <v>50</v>
      </c>
      <c r="M50" s="1446">
        <f t="shared" si="17"/>
        <v>55</v>
      </c>
      <c r="N50" s="1458"/>
      <c r="O50" s="1447"/>
      <c r="P50" s="1447"/>
      <c r="Q50" s="1448"/>
      <c r="T50" s="1389"/>
    </row>
    <row r="51" spans="1:20" ht="14.25" customHeight="1" x14ac:dyDescent="0.2">
      <c r="A51" s="1406" t="s">
        <v>422</v>
      </c>
      <c r="B51" s="1449" t="s">
        <v>422</v>
      </c>
      <c r="C51" s="2222" t="s">
        <v>422</v>
      </c>
      <c r="D51" s="2230" t="s">
        <v>251</v>
      </c>
      <c r="E51" s="2226" t="s">
        <v>498</v>
      </c>
      <c r="F51" s="2228" t="s">
        <v>766</v>
      </c>
      <c r="G51" s="1440" t="s">
        <v>470</v>
      </c>
      <c r="H51" s="1361">
        <v>1</v>
      </c>
      <c r="I51" s="1417"/>
      <c r="J51" s="1417"/>
      <c r="K51" s="1362">
        <v>0</v>
      </c>
      <c r="L51" s="1395">
        <v>1</v>
      </c>
      <c r="M51" s="1441">
        <v>1</v>
      </c>
      <c r="N51" s="1442" t="s">
        <v>219</v>
      </c>
      <c r="O51" s="1443">
        <v>20</v>
      </c>
      <c r="P51" s="1443">
        <v>20</v>
      </c>
      <c r="Q51" s="1444">
        <v>10</v>
      </c>
    </row>
    <row r="52" spans="1:20" ht="11.25" customHeight="1" thickBot="1" x14ac:dyDescent="0.25">
      <c r="A52" s="1450"/>
      <c r="B52" s="1451"/>
      <c r="C52" s="2223"/>
      <c r="D52" s="2231"/>
      <c r="E52" s="2227"/>
      <c r="F52" s="2229"/>
      <c r="G52" s="1445" t="s">
        <v>421</v>
      </c>
      <c r="H52" s="1446">
        <f t="shared" ref="H52:M52" si="18">SUM(H51:H51)</f>
        <v>1</v>
      </c>
      <c r="I52" s="1446">
        <f t="shared" si="18"/>
        <v>0</v>
      </c>
      <c r="J52" s="1446">
        <f t="shared" si="18"/>
        <v>0</v>
      </c>
      <c r="K52" s="1446">
        <f t="shared" si="18"/>
        <v>0</v>
      </c>
      <c r="L52" s="1446">
        <f t="shared" si="18"/>
        <v>1</v>
      </c>
      <c r="M52" s="1446">
        <f t="shared" si="18"/>
        <v>1</v>
      </c>
      <c r="N52" s="1452"/>
      <c r="O52" s="1447"/>
      <c r="P52" s="1453"/>
      <c r="Q52" s="1448"/>
      <c r="T52" s="1389"/>
    </row>
    <row r="53" spans="1:20" ht="14.25" customHeight="1" x14ac:dyDescent="0.2">
      <c r="A53" s="1406" t="s">
        <v>422</v>
      </c>
      <c r="B53" s="1449" t="s">
        <v>422</v>
      </c>
      <c r="C53" s="2222" t="s">
        <v>467</v>
      </c>
      <c r="D53" s="2230" t="s">
        <v>252</v>
      </c>
      <c r="E53" s="2226" t="s">
        <v>498</v>
      </c>
      <c r="F53" s="2228" t="s">
        <v>766</v>
      </c>
      <c r="G53" s="1440" t="s">
        <v>470</v>
      </c>
      <c r="H53" s="1359">
        <v>6</v>
      </c>
      <c r="I53" s="1417"/>
      <c r="J53" s="1360"/>
      <c r="K53" s="1459">
        <v>0</v>
      </c>
      <c r="L53" s="1441">
        <v>6</v>
      </c>
      <c r="M53" s="1395">
        <v>6</v>
      </c>
      <c r="N53" s="1442" t="s">
        <v>219</v>
      </c>
      <c r="O53" s="1443">
        <v>60</v>
      </c>
      <c r="P53" s="1443">
        <v>60</v>
      </c>
      <c r="Q53" s="1444">
        <v>60</v>
      </c>
      <c r="T53" s="1389"/>
    </row>
    <row r="54" spans="1:20" ht="12" customHeight="1" thickBot="1" x14ac:dyDescent="0.25">
      <c r="A54" s="1450"/>
      <c r="B54" s="1451"/>
      <c r="C54" s="2223"/>
      <c r="D54" s="2231"/>
      <c r="E54" s="2227"/>
      <c r="F54" s="2229"/>
      <c r="G54" s="1445" t="s">
        <v>421</v>
      </c>
      <c r="H54" s="1460">
        <f t="shared" ref="H54:M54" si="19">SUM(H53:H53)</f>
        <v>6</v>
      </c>
      <c r="I54" s="1446">
        <f t="shared" si="19"/>
        <v>0</v>
      </c>
      <c r="J54" s="1446">
        <f t="shared" si="19"/>
        <v>0</v>
      </c>
      <c r="K54" s="1461">
        <f t="shared" si="19"/>
        <v>0</v>
      </c>
      <c r="L54" s="1462">
        <f t="shared" si="19"/>
        <v>6</v>
      </c>
      <c r="M54" s="1386">
        <f t="shared" si="19"/>
        <v>6</v>
      </c>
      <c r="N54" s="1452"/>
      <c r="O54" s="1447"/>
      <c r="P54" s="1453"/>
      <c r="Q54" s="1448"/>
      <c r="T54" s="1389"/>
    </row>
    <row r="55" spans="1:20" ht="14.25" customHeight="1" x14ac:dyDescent="0.2">
      <c r="A55" s="1406" t="s">
        <v>422</v>
      </c>
      <c r="B55" s="1449" t="s">
        <v>422</v>
      </c>
      <c r="C55" s="2222" t="s">
        <v>468</v>
      </c>
      <c r="D55" s="2224" t="s">
        <v>253</v>
      </c>
      <c r="E55" s="2226" t="s">
        <v>498</v>
      </c>
      <c r="F55" s="2228" t="s">
        <v>766</v>
      </c>
      <c r="G55" s="1440" t="s">
        <v>470</v>
      </c>
      <c r="H55" s="1361">
        <v>9</v>
      </c>
      <c r="I55" s="1417"/>
      <c r="J55" s="1417"/>
      <c r="K55" s="1362">
        <v>0</v>
      </c>
      <c r="L55" s="1395">
        <v>10</v>
      </c>
      <c r="M55" s="1441">
        <v>10</v>
      </c>
      <c r="N55" s="2219" t="s">
        <v>254</v>
      </c>
      <c r="O55" s="1443">
        <v>1</v>
      </c>
      <c r="P55" s="1443">
        <v>1</v>
      </c>
      <c r="Q55" s="1444">
        <v>1</v>
      </c>
      <c r="T55" s="1389"/>
    </row>
    <row r="56" spans="1:20" ht="10.5" customHeight="1" thickBot="1" x14ac:dyDescent="0.25">
      <c r="A56" s="1450"/>
      <c r="B56" s="1451"/>
      <c r="C56" s="2223"/>
      <c r="D56" s="2225"/>
      <c r="E56" s="2227"/>
      <c r="F56" s="2229"/>
      <c r="G56" s="1445" t="s">
        <v>421</v>
      </c>
      <c r="H56" s="1446">
        <f t="shared" ref="H56:M56" si="20">SUM(H55:H55)</f>
        <v>9</v>
      </c>
      <c r="I56" s="1446">
        <f t="shared" si="20"/>
        <v>0</v>
      </c>
      <c r="J56" s="1446">
        <f t="shared" si="20"/>
        <v>0</v>
      </c>
      <c r="K56" s="1446">
        <f t="shared" si="20"/>
        <v>0</v>
      </c>
      <c r="L56" s="1446">
        <f t="shared" si="20"/>
        <v>10</v>
      </c>
      <c r="M56" s="1446">
        <f t="shared" si="20"/>
        <v>10</v>
      </c>
      <c r="N56" s="2220"/>
      <c r="O56" s="1447"/>
      <c r="P56" s="1453"/>
      <c r="Q56" s="1448"/>
      <c r="T56" s="1389"/>
    </row>
    <row r="57" spans="1:20" ht="14.25" customHeight="1" x14ac:dyDescent="0.2">
      <c r="A57" s="2380" t="s">
        <v>422</v>
      </c>
      <c r="B57" s="2382" t="s">
        <v>422</v>
      </c>
      <c r="C57" s="2222" t="s">
        <v>472</v>
      </c>
      <c r="D57" s="2363" t="s">
        <v>255</v>
      </c>
      <c r="E57" s="2226" t="s">
        <v>498</v>
      </c>
      <c r="F57" s="2228" t="s">
        <v>766</v>
      </c>
      <c r="G57" s="1440" t="s">
        <v>470</v>
      </c>
      <c r="H57" s="1361">
        <v>0</v>
      </c>
      <c r="I57" s="1417"/>
      <c r="J57" s="1360"/>
      <c r="K57" s="1362">
        <v>0</v>
      </c>
      <c r="L57" s="1395">
        <v>5</v>
      </c>
      <c r="M57" s="1441">
        <v>10</v>
      </c>
      <c r="N57" s="2221" t="s">
        <v>256</v>
      </c>
      <c r="O57" s="1443">
        <v>0</v>
      </c>
      <c r="P57" s="1443">
        <v>50</v>
      </c>
      <c r="Q57" s="1444">
        <v>60</v>
      </c>
      <c r="T57" s="1389"/>
    </row>
    <row r="58" spans="1:20" ht="12" customHeight="1" thickBot="1" x14ac:dyDescent="0.25">
      <c r="A58" s="2381"/>
      <c r="B58" s="2383"/>
      <c r="C58" s="2223"/>
      <c r="D58" s="2364"/>
      <c r="E58" s="2227"/>
      <c r="F58" s="2229"/>
      <c r="G58" s="1445" t="s">
        <v>421</v>
      </c>
      <c r="H58" s="1446">
        <f t="shared" ref="H58:M58" si="21">SUM(H57:H57)</f>
        <v>0</v>
      </c>
      <c r="I58" s="1446">
        <f t="shared" si="21"/>
        <v>0</v>
      </c>
      <c r="J58" s="1446">
        <f t="shared" si="21"/>
        <v>0</v>
      </c>
      <c r="K58" s="1446">
        <f t="shared" si="21"/>
        <v>0</v>
      </c>
      <c r="L58" s="1446">
        <f t="shared" si="21"/>
        <v>5</v>
      </c>
      <c r="M58" s="1446">
        <f t="shared" si="21"/>
        <v>10</v>
      </c>
      <c r="N58" s="2220"/>
      <c r="O58" s="1447"/>
      <c r="P58" s="1447"/>
      <c r="Q58" s="1448"/>
      <c r="T58" s="1389"/>
    </row>
    <row r="59" spans="1:20" ht="15" customHeight="1" x14ac:dyDescent="0.2">
      <c r="A59" s="1406" t="s">
        <v>422</v>
      </c>
      <c r="B59" s="1449" t="s">
        <v>422</v>
      </c>
      <c r="C59" s="2222" t="s">
        <v>473</v>
      </c>
      <c r="D59" s="2230" t="s">
        <v>257</v>
      </c>
      <c r="E59" s="2226" t="s">
        <v>498</v>
      </c>
      <c r="F59" s="2228" t="s">
        <v>766</v>
      </c>
      <c r="G59" s="1440" t="s">
        <v>470</v>
      </c>
      <c r="H59" s="1361">
        <v>1</v>
      </c>
      <c r="I59" s="1417"/>
      <c r="J59" s="1417"/>
      <c r="K59" s="1362">
        <v>0</v>
      </c>
      <c r="L59" s="1395">
        <v>1</v>
      </c>
      <c r="M59" s="1441">
        <v>1</v>
      </c>
      <c r="N59" s="1442" t="s">
        <v>258</v>
      </c>
      <c r="O59" s="1443">
        <v>1</v>
      </c>
      <c r="P59" s="1443">
        <v>1</v>
      </c>
      <c r="Q59" s="1444">
        <v>1</v>
      </c>
    </row>
    <row r="60" spans="1:20" ht="13.5" customHeight="1" thickBot="1" x14ac:dyDescent="0.25">
      <c r="A60" s="1450"/>
      <c r="B60" s="1451"/>
      <c r="C60" s="2223"/>
      <c r="D60" s="2231"/>
      <c r="E60" s="2227"/>
      <c r="F60" s="2229"/>
      <c r="G60" s="1445" t="s">
        <v>421</v>
      </c>
      <c r="H60" s="1446">
        <f t="shared" ref="H60:M60" si="22">SUM(H59:H59)</f>
        <v>1</v>
      </c>
      <c r="I60" s="1446">
        <f t="shared" si="22"/>
        <v>0</v>
      </c>
      <c r="J60" s="1446">
        <f t="shared" si="22"/>
        <v>0</v>
      </c>
      <c r="K60" s="1446">
        <f t="shared" si="22"/>
        <v>0</v>
      </c>
      <c r="L60" s="1446">
        <f t="shared" si="22"/>
        <v>1</v>
      </c>
      <c r="M60" s="1446">
        <f t="shared" si="22"/>
        <v>1</v>
      </c>
      <c r="N60" s="1452"/>
      <c r="O60" s="1463"/>
      <c r="P60" s="1464"/>
      <c r="Q60" s="1465"/>
      <c r="T60" s="1389"/>
    </row>
    <row r="61" spans="1:20" ht="14.25" customHeight="1" x14ac:dyDescent="0.2">
      <c r="A61" s="1406" t="s">
        <v>422</v>
      </c>
      <c r="B61" s="1449" t="s">
        <v>422</v>
      </c>
      <c r="C61" s="2222" t="s">
        <v>474</v>
      </c>
      <c r="D61" s="2230" t="s">
        <v>259</v>
      </c>
      <c r="E61" s="2226" t="s">
        <v>498</v>
      </c>
      <c r="F61" s="2228" t="s">
        <v>766</v>
      </c>
      <c r="G61" s="1440" t="s">
        <v>470</v>
      </c>
      <c r="H61" s="1361">
        <v>0</v>
      </c>
      <c r="I61" s="1417"/>
      <c r="J61" s="1360"/>
      <c r="K61" s="1362">
        <v>0</v>
      </c>
      <c r="L61" s="1395">
        <v>4</v>
      </c>
      <c r="M61" s="1441">
        <v>5</v>
      </c>
      <c r="N61" s="1442" t="s">
        <v>258</v>
      </c>
      <c r="O61" s="1443">
        <v>22</v>
      </c>
      <c r="P61" s="1443">
        <v>23</v>
      </c>
      <c r="Q61" s="1444">
        <v>25</v>
      </c>
      <c r="R61" s="1398"/>
      <c r="T61" s="1389"/>
    </row>
    <row r="62" spans="1:20" ht="12.75" customHeight="1" thickBot="1" x14ac:dyDescent="0.25">
      <c r="A62" s="1450"/>
      <c r="B62" s="1451"/>
      <c r="C62" s="2223"/>
      <c r="D62" s="2231"/>
      <c r="E62" s="2227"/>
      <c r="F62" s="2229"/>
      <c r="G62" s="1445" t="s">
        <v>421</v>
      </c>
      <c r="H62" s="1446">
        <f t="shared" ref="H62:M62" si="23">SUM(H61:H61)</f>
        <v>0</v>
      </c>
      <c r="I62" s="1446">
        <f t="shared" si="23"/>
        <v>0</v>
      </c>
      <c r="J62" s="1446">
        <f t="shared" si="23"/>
        <v>0</v>
      </c>
      <c r="K62" s="1446">
        <f t="shared" si="23"/>
        <v>0</v>
      </c>
      <c r="L62" s="1446">
        <f t="shared" si="23"/>
        <v>4</v>
      </c>
      <c r="M62" s="1446">
        <f t="shared" si="23"/>
        <v>5</v>
      </c>
      <c r="N62" s="1452"/>
      <c r="O62" s="1447"/>
      <c r="P62" s="1453"/>
      <c r="Q62" s="1448"/>
      <c r="T62" s="1389"/>
    </row>
    <row r="63" spans="1:20" ht="12.75" customHeight="1" x14ac:dyDescent="0.2">
      <c r="A63" s="1406" t="s">
        <v>422</v>
      </c>
      <c r="B63" s="1449" t="s">
        <v>422</v>
      </c>
      <c r="C63" s="2222" t="s">
        <v>475</v>
      </c>
      <c r="D63" s="2224" t="s">
        <v>260</v>
      </c>
      <c r="E63" s="2226" t="s">
        <v>498</v>
      </c>
      <c r="F63" s="2228" t="s">
        <v>766</v>
      </c>
      <c r="G63" s="1440" t="s">
        <v>470</v>
      </c>
      <c r="H63" s="1361">
        <v>33</v>
      </c>
      <c r="I63" s="1417"/>
      <c r="J63" s="1417"/>
      <c r="K63" s="1362">
        <v>0</v>
      </c>
      <c r="L63" s="1395">
        <v>35</v>
      </c>
      <c r="M63" s="1441">
        <v>35</v>
      </c>
      <c r="N63" s="2219" t="s">
        <v>261</v>
      </c>
      <c r="O63" s="1443">
        <v>45</v>
      </c>
      <c r="P63" s="1443">
        <v>48</v>
      </c>
      <c r="Q63" s="1444">
        <v>50</v>
      </c>
      <c r="R63" s="1398"/>
      <c r="T63" s="1389"/>
    </row>
    <row r="64" spans="1:20" ht="12.75" customHeight="1" thickBot="1" x14ac:dyDescent="0.25">
      <c r="A64" s="1450"/>
      <c r="B64" s="1451"/>
      <c r="C64" s="2223"/>
      <c r="D64" s="2225"/>
      <c r="E64" s="2227"/>
      <c r="F64" s="2229"/>
      <c r="G64" s="1445" t="s">
        <v>421</v>
      </c>
      <c r="H64" s="1446">
        <f t="shared" ref="H64:M64" si="24">SUM(H63:H63)</f>
        <v>33</v>
      </c>
      <c r="I64" s="1446">
        <f t="shared" si="24"/>
        <v>0</v>
      </c>
      <c r="J64" s="1446">
        <f t="shared" si="24"/>
        <v>0</v>
      </c>
      <c r="K64" s="1446">
        <f t="shared" si="24"/>
        <v>0</v>
      </c>
      <c r="L64" s="1446">
        <f t="shared" si="24"/>
        <v>35</v>
      </c>
      <c r="M64" s="1446">
        <f t="shared" si="24"/>
        <v>35</v>
      </c>
      <c r="N64" s="2220"/>
      <c r="O64" s="1447"/>
      <c r="P64" s="1453"/>
      <c r="Q64" s="1448"/>
      <c r="T64" s="1389"/>
    </row>
    <row r="65" spans="1:39" ht="12.75" customHeight="1" x14ac:dyDescent="0.2">
      <c r="A65" s="1406" t="s">
        <v>422</v>
      </c>
      <c r="B65" s="1449" t="s">
        <v>422</v>
      </c>
      <c r="C65" s="2222" t="s">
        <v>476</v>
      </c>
      <c r="D65" s="2230" t="s">
        <v>262</v>
      </c>
      <c r="E65" s="2226" t="s">
        <v>498</v>
      </c>
      <c r="F65" s="2228" t="s">
        <v>766</v>
      </c>
      <c r="G65" s="1440" t="s">
        <v>470</v>
      </c>
      <c r="H65" s="1361">
        <v>1</v>
      </c>
      <c r="I65" s="1417"/>
      <c r="J65" s="1417"/>
      <c r="K65" s="1362">
        <v>0</v>
      </c>
      <c r="L65" s="1395">
        <v>1</v>
      </c>
      <c r="M65" s="1441">
        <v>1</v>
      </c>
      <c r="N65" s="2221" t="s">
        <v>263</v>
      </c>
      <c r="O65" s="1443">
        <v>1</v>
      </c>
      <c r="P65" s="1443">
        <v>1</v>
      </c>
      <c r="Q65" s="1444">
        <v>1</v>
      </c>
      <c r="R65" s="1398"/>
      <c r="T65" s="1389"/>
    </row>
    <row r="66" spans="1:39" ht="12.75" customHeight="1" thickBot="1" x14ac:dyDescent="0.25">
      <c r="A66" s="1450"/>
      <c r="B66" s="1451"/>
      <c r="C66" s="2223"/>
      <c r="D66" s="2231"/>
      <c r="E66" s="2227"/>
      <c r="F66" s="2229"/>
      <c r="G66" s="1445" t="s">
        <v>421</v>
      </c>
      <c r="H66" s="1446">
        <f t="shared" ref="H66:M66" si="25">SUM(H65:H65)</f>
        <v>1</v>
      </c>
      <c r="I66" s="1446">
        <f t="shared" si="25"/>
        <v>0</v>
      </c>
      <c r="J66" s="1446">
        <f t="shared" si="25"/>
        <v>0</v>
      </c>
      <c r="K66" s="1446">
        <f t="shared" si="25"/>
        <v>0</v>
      </c>
      <c r="L66" s="1446">
        <f t="shared" si="25"/>
        <v>1</v>
      </c>
      <c r="M66" s="1446">
        <f t="shared" si="25"/>
        <v>1</v>
      </c>
      <c r="N66" s="2220"/>
      <c r="O66" s="1447"/>
      <c r="P66" s="1453"/>
      <c r="Q66" s="1448"/>
      <c r="T66" s="1389"/>
    </row>
    <row r="67" spans="1:39" ht="12.75" customHeight="1" thickBot="1" x14ac:dyDescent="0.25">
      <c r="A67" s="1410" t="s">
        <v>422</v>
      </c>
      <c r="B67" s="1411" t="s">
        <v>422</v>
      </c>
      <c r="C67" s="2232" t="s">
        <v>423</v>
      </c>
      <c r="D67" s="2233"/>
      <c r="E67" s="2233"/>
      <c r="F67" s="2233"/>
      <c r="G67" s="2233"/>
      <c r="H67" s="1454">
        <f t="shared" ref="H67:M67" si="26">H50+H52+H54+H56+H58+H60+H62+H64+H66</f>
        <v>96</v>
      </c>
      <c r="I67" s="1454">
        <f t="shared" si="26"/>
        <v>0</v>
      </c>
      <c r="J67" s="1454">
        <f t="shared" si="26"/>
        <v>0</v>
      </c>
      <c r="K67" s="1454">
        <f t="shared" si="26"/>
        <v>0</v>
      </c>
      <c r="L67" s="1454">
        <f t="shared" si="26"/>
        <v>113</v>
      </c>
      <c r="M67" s="1454">
        <f t="shared" si="26"/>
        <v>124</v>
      </c>
      <c r="N67" s="1455"/>
      <c r="O67" s="1456"/>
      <c r="P67" s="1456"/>
      <c r="Q67" s="1457"/>
      <c r="T67" s="1389"/>
    </row>
    <row r="68" spans="1:39" ht="4.5" hidden="1" customHeight="1" thickBot="1" x14ac:dyDescent="0.25">
      <c r="A68" s="1410" t="s">
        <v>422</v>
      </c>
      <c r="B68" s="1411" t="s">
        <v>422</v>
      </c>
      <c r="C68" s="2232" t="s">
        <v>423</v>
      </c>
      <c r="D68" s="2233"/>
      <c r="E68" s="2233"/>
      <c r="F68" s="2233"/>
      <c r="G68" s="2233"/>
      <c r="H68" s="1454" t="e">
        <f>H50+H52+H54+H56+H58+H60+#REF!+#REF!+H62+H64+H66</f>
        <v>#REF!</v>
      </c>
      <c r="I68" s="1454" t="e">
        <f>I50+I52+I54+I56+I58+I60+#REF!+#REF!+I62+I64+I66</f>
        <v>#REF!</v>
      </c>
      <c r="J68" s="1454" t="e">
        <f>J50+J52+J54+J56+J58+J60+#REF!+#REF!+J62+J64+J66</f>
        <v>#REF!</v>
      </c>
      <c r="K68" s="1454" t="e">
        <f>K50+K52+K54+K56+K58+K60+#REF!+#REF!+K62+K64+K66</f>
        <v>#REF!</v>
      </c>
      <c r="L68" s="1454" t="e">
        <f>L50+L52+L54+L56+L58+L60+#REF!+#REF!+L62+L64+L66</f>
        <v>#REF!</v>
      </c>
      <c r="M68" s="1454" t="e">
        <f>M50+M52+M54+M56+M58+M60+#REF!+#REF!+M62+M64+M66</f>
        <v>#REF!</v>
      </c>
      <c r="N68" s="1455"/>
      <c r="O68" s="1456"/>
      <c r="P68" s="1456"/>
      <c r="Q68" s="1457"/>
      <c r="T68" s="1389"/>
    </row>
    <row r="69" spans="1:39" ht="21" hidden="1" customHeight="1" thickBot="1" x14ac:dyDescent="0.25">
      <c r="A69" s="1356" t="s">
        <v>422</v>
      </c>
      <c r="B69" s="2202" t="s">
        <v>424</v>
      </c>
      <c r="C69" s="2203"/>
      <c r="D69" s="2203"/>
      <c r="E69" s="2203"/>
      <c r="F69" s="2203"/>
      <c r="G69" s="2203"/>
      <c r="H69" s="1466" t="e">
        <f>H47+H68</f>
        <v>#REF!</v>
      </c>
      <c r="I69" s="1466" t="e">
        <f>I47+I68</f>
        <v>#REF!</v>
      </c>
      <c r="J69" s="1466">
        <v>75536.2</v>
      </c>
      <c r="K69" s="1466">
        <v>95.4</v>
      </c>
      <c r="L69" s="1466" t="e">
        <f>L47+L68</f>
        <v>#REF!</v>
      </c>
      <c r="M69" s="1466" t="e">
        <f>M47+M68</f>
        <v>#REF!</v>
      </c>
      <c r="N69" s="1467"/>
      <c r="O69" s="1438"/>
      <c r="P69" s="1438"/>
      <c r="Q69" s="1439"/>
      <c r="T69" s="1389"/>
    </row>
    <row r="70" spans="1:39" ht="21" customHeight="1" thickBot="1" x14ac:dyDescent="0.25">
      <c r="A70" s="1424" t="s">
        <v>420</v>
      </c>
      <c r="B70" s="2202" t="s">
        <v>424</v>
      </c>
      <c r="C70" s="2203"/>
      <c r="D70" s="2203"/>
      <c r="E70" s="2203"/>
      <c r="F70" s="2203"/>
      <c r="G70" s="2204"/>
      <c r="H70" s="1437">
        <f t="shared" ref="H70:M70" si="27">H67+H47</f>
        <v>161</v>
      </c>
      <c r="I70" s="1437">
        <f t="shared" si="27"/>
        <v>0</v>
      </c>
      <c r="J70" s="1437">
        <f t="shared" si="27"/>
        <v>0</v>
      </c>
      <c r="K70" s="1437">
        <f t="shared" si="27"/>
        <v>0</v>
      </c>
      <c r="L70" s="1437">
        <f t="shared" si="27"/>
        <v>158</v>
      </c>
      <c r="M70" s="1437">
        <f t="shared" si="27"/>
        <v>169</v>
      </c>
      <c r="N70" s="1438"/>
      <c r="O70" s="1438"/>
      <c r="P70" s="1438"/>
      <c r="Q70" s="1439"/>
      <c r="T70" s="1389"/>
    </row>
    <row r="71" spans="1:39" ht="14.25" customHeight="1" x14ac:dyDescent="0.2">
      <c r="A71" s="1406"/>
      <c r="B71" s="1449"/>
      <c r="C71" s="2222"/>
      <c r="D71" s="2230" t="s">
        <v>264</v>
      </c>
      <c r="E71" s="2226" t="s">
        <v>498</v>
      </c>
      <c r="F71" s="2228" t="s">
        <v>766</v>
      </c>
      <c r="G71" s="1440" t="s">
        <v>470</v>
      </c>
      <c r="H71" s="1361">
        <v>25</v>
      </c>
      <c r="I71" s="1417"/>
      <c r="J71" s="1417"/>
      <c r="K71" s="1362">
        <v>0</v>
      </c>
      <c r="L71" s="1395">
        <v>30</v>
      </c>
      <c r="M71" s="1441">
        <v>35</v>
      </c>
      <c r="N71" s="1442"/>
      <c r="O71" s="1443"/>
      <c r="P71" s="1443"/>
      <c r="Q71" s="1444"/>
    </row>
    <row r="72" spans="1:39" ht="14.25" customHeight="1" thickBot="1" x14ac:dyDescent="0.25">
      <c r="A72" s="1450"/>
      <c r="B72" s="1451"/>
      <c r="C72" s="2223"/>
      <c r="D72" s="2231"/>
      <c r="E72" s="2227"/>
      <c r="F72" s="2229"/>
      <c r="G72" s="1445" t="s">
        <v>421</v>
      </c>
      <c r="H72" s="1446">
        <f t="shared" ref="H72:M72" si="28">SUM(H71:H71)</f>
        <v>25</v>
      </c>
      <c r="I72" s="1446">
        <f t="shared" si="28"/>
        <v>0</v>
      </c>
      <c r="J72" s="1446">
        <f t="shared" si="28"/>
        <v>0</v>
      </c>
      <c r="K72" s="1446">
        <f t="shared" si="28"/>
        <v>0</v>
      </c>
      <c r="L72" s="1446">
        <f t="shared" si="28"/>
        <v>30</v>
      </c>
      <c r="M72" s="1446">
        <f t="shared" si="28"/>
        <v>35</v>
      </c>
      <c r="N72" s="1468" t="s">
        <v>265</v>
      </c>
      <c r="O72" s="1469">
        <v>6</v>
      </c>
      <c r="P72" s="1470">
        <v>7</v>
      </c>
      <c r="Q72" s="1471">
        <v>8</v>
      </c>
      <c r="R72" s="1472"/>
    </row>
    <row r="73" spans="1:39" ht="14.25" customHeight="1" thickBot="1" x14ac:dyDescent="0.25">
      <c r="A73" s="1473" t="s">
        <v>420</v>
      </c>
      <c r="B73" s="2205" t="s">
        <v>425</v>
      </c>
      <c r="C73" s="2205"/>
      <c r="D73" s="2205"/>
      <c r="E73" s="2205"/>
      <c r="F73" s="2205"/>
      <c r="G73" s="2205"/>
      <c r="H73" s="1474">
        <f>H70+H72+H38</f>
        <v>114078.40000000001</v>
      </c>
      <c r="I73" s="1474">
        <f>I70+I72+I38</f>
        <v>0</v>
      </c>
      <c r="J73" s="1474">
        <v>78128.600000000006</v>
      </c>
      <c r="K73" s="1475">
        <v>256.60000000000002</v>
      </c>
      <c r="L73" s="1474">
        <f>L70+L72+L38</f>
        <v>119251</v>
      </c>
      <c r="M73" s="1474">
        <f>M70+M72+M38</f>
        <v>119267</v>
      </c>
      <c r="N73" s="2369"/>
      <c r="O73" s="2369"/>
      <c r="P73" s="2369"/>
      <c r="Q73" s="2370"/>
    </row>
    <row r="74" spans="1:39" ht="29.25" customHeight="1" x14ac:dyDescent="0.2">
      <c r="A74" s="1476"/>
      <c r="B74" s="1477"/>
      <c r="C74" s="1477"/>
      <c r="D74" s="1477"/>
      <c r="E74" s="1477"/>
      <c r="F74" s="2359"/>
      <c r="G74" s="2360"/>
      <c r="H74" s="2360"/>
      <c r="I74" s="2360"/>
      <c r="J74" s="2360"/>
      <c r="K74" s="2360"/>
      <c r="L74" s="2360"/>
      <c r="M74" s="2360"/>
      <c r="N74" s="1480"/>
      <c r="O74" s="1480"/>
      <c r="P74" s="1480"/>
      <c r="Q74" s="1480"/>
    </row>
    <row r="75" spans="1:39" ht="14.25" customHeight="1" x14ac:dyDescent="0.2">
      <c r="A75" s="1476"/>
      <c r="B75" s="1477"/>
      <c r="C75" s="1477"/>
      <c r="D75" s="1477"/>
      <c r="E75" s="1477"/>
      <c r="F75" s="1478"/>
      <c r="G75" s="1479"/>
      <c r="H75" s="1479"/>
      <c r="I75" s="1479"/>
      <c r="J75" s="1479"/>
      <c r="K75" s="1479"/>
      <c r="L75" s="1479"/>
      <c r="M75" s="1479"/>
      <c r="N75" s="1480"/>
      <c r="O75" s="1480"/>
      <c r="P75" s="1480"/>
      <c r="Q75" s="1480"/>
    </row>
    <row r="76" spans="1:39" ht="14.25" customHeight="1" x14ac:dyDescent="0.2">
      <c r="A76" s="1476"/>
      <c r="B76" s="1477"/>
      <c r="C76" s="1477"/>
      <c r="D76" s="1477"/>
      <c r="E76" s="1477"/>
      <c r="F76" s="1478"/>
      <c r="G76" s="1479"/>
      <c r="H76" s="1479"/>
      <c r="I76" s="1479"/>
      <c r="J76" s="1479"/>
      <c r="K76" s="1479"/>
      <c r="L76" s="1479"/>
      <c r="M76" s="1479"/>
      <c r="N76" s="1480"/>
      <c r="O76" s="1480"/>
      <c r="P76" s="1480"/>
      <c r="Q76" s="1480"/>
    </row>
    <row r="77" spans="1:39" ht="14.25" customHeight="1" x14ac:dyDescent="0.2">
      <c r="A77" s="1476"/>
      <c r="B77" s="1477"/>
      <c r="C77" s="1477"/>
      <c r="D77" s="1477"/>
      <c r="E77" s="1477"/>
      <c r="F77" s="1478"/>
      <c r="G77" s="1479"/>
      <c r="H77" s="1479"/>
      <c r="I77" s="1479"/>
      <c r="J77" s="1479"/>
      <c r="K77" s="1479"/>
      <c r="L77" s="1479"/>
      <c r="M77" s="1479"/>
      <c r="N77" s="1480"/>
      <c r="O77" s="1480"/>
      <c r="P77" s="1480"/>
      <c r="Q77" s="1480"/>
    </row>
    <row r="78" spans="1:39" ht="14.25" customHeight="1" x14ac:dyDescent="0.2">
      <c r="A78" s="1476"/>
      <c r="B78" s="1477"/>
      <c r="C78" s="1477"/>
      <c r="D78" s="1477"/>
      <c r="E78" s="1477"/>
      <c r="F78" s="1478"/>
      <c r="G78" s="1479"/>
      <c r="H78" s="1479"/>
      <c r="I78" s="1479"/>
      <c r="J78" s="1479"/>
      <c r="K78" s="1479"/>
      <c r="L78" s="1479"/>
      <c r="M78" s="1479"/>
      <c r="N78" s="1480"/>
      <c r="O78" s="1480"/>
      <c r="P78" s="1480"/>
      <c r="Q78" s="1480"/>
    </row>
    <row r="79" spans="1:39" ht="14.25" customHeight="1" x14ac:dyDescent="0.2">
      <c r="A79" s="1476"/>
      <c r="B79" s="1477"/>
      <c r="C79" s="1477"/>
      <c r="D79" s="1477"/>
      <c r="E79" s="1477"/>
      <c r="F79" s="1478"/>
      <c r="G79" s="1479"/>
      <c r="H79" s="1479"/>
      <c r="I79" s="1479"/>
      <c r="J79" s="1479"/>
      <c r="K79" s="1479"/>
      <c r="L79" s="1479"/>
      <c r="M79" s="1479"/>
      <c r="N79" s="1480"/>
      <c r="O79" s="1480"/>
      <c r="P79" s="1480"/>
      <c r="Q79" s="1480"/>
    </row>
    <row r="80" spans="1:39" s="1482" customFormat="1" ht="15.75" customHeight="1" x14ac:dyDescent="0.2">
      <c r="A80" s="1476"/>
      <c r="B80" s="1477"/>
      <c r="C80" s="1477"/>
      <c r="D80" s="1477"/>
      <c r="E80" s="1477"/>
      <c r="F80" s="1478"/>
      <c r="G80" s="1479"/>
      <c r="H80" s="1479"/>
      <c r="I80" s="1479"/>
      <c r="J80" s="1479"/>
      <c r="K80" s="1479"/>
      <c r="L80" s="1479"/>
      <c r="M80" s="1479"/>
      <c r="N80" s="1480"/>
      <c r="O80" s="1480"/>
      <c r="P80" s="1480"/>
      <c r="Q80" s="1480"/>
      <c r="R80" s="1481"/>
      <c r="S80" s="1481"/>
      <c r="T80" s="1481"/>
      <c r="U80" s="1481"/>
      <c r="V80" s="1481"/>
      <c r="W80" s="1481"/>
      <c r="X80" s="1481"/>
      <c r="Y80" s="1481"/>
      <c r="Z80" s="1481"/>
      <c r="AA80" s="1481"/>
      <c r="AB80" s="1481"/>
      <c r="AC80" s="1481"/>
      <c r="AD80" s="1481"/>
      <c r="AE80" s="1481"/>
      <c r="AF80" s="1481"/>
      <c r="AG80" s="1481"/>
      <c r="AH80" s="1481"/>
      <c r="AI80" s="1481"/>
      <c r="AJ80" s="1481"/>
      <c r="AK80" s="1481"/>
      <c r="AL80" s="1481"/>
      <c r="AM80" s="1481"/>
    </row>
    <row r="81" spans="1:39" s="1482" customFormat="1" ht="15.75" customHeight="1" x14ac:dyDescent="0.2">
      <c r="A81" s="1476"/>
      <c r="B81" s="1477"/>
      <c r="C81" s="1477"/>
      <c r="D81" s="1477"/>
      <c r="E81" s="1477"/>
      <c r="F81" s="1478"/>
      <c r="G81" s="1479"/>
      <c r="H81" s="1479"/>
      <c r="I81" s="1479"/>
      <c r="J81" s="1479"/>
      <c r="K81" s="1479"/>
      <c r="L81" s="1479"/>
      <c r="M81" s="1479"/>
      <c r="N81" s="1480"/>
      <c r="O81" s="1480"/>
      <c r="P81" s="1480"/>
      <c r="Q81" s="1480"/>
      <c r="R81" s="1481"/>
      <c r="S81" s="1481"/>
      <c r="T81" s="1481"/>
      <c r="U81" s="1481"/>
      <c r="V81" s="1481"/>
      <c r="W81" s="1481"/>
      <c r="X81" s="1481"/>
      <c r="Y81" s="1481"/>
      <c r="Z81" s="1481"/>
      <c r="AA81" s="1481"/>
      <c r="AB81" s="1481"/>
      <c r="AC81" s="1481"/>
      <c r="AD81" s="1481"/>
      <c r="AE81" s="1481"/>
      <c r="AF81" s="1481"/>
      <c r="AG81" s="1481"/>
      <c r="AH81" s="1481"/>
      <c r="AI81" s="1481"/>
      <c r="AJ81" s="1481"/>
      <c r="AK81" s="1481"/>
      <c r="AL81" s="1481"/>
      <c r="AM81" s="1481"/>
    </row>
    <row r="82" spans="1:39" s="1482" customFormat="1" ht="15.75" customHeight="1" x14ac:dyDescent="0.2">
      <c r="A82" s="1476"/>
      <c r="B82" s="1477"/>
      <c r="C82" s="1477"/>
      <c r="D82" s="1477"/>
      <c r="E82" s="1477"/>
      <c r="F82" s="1478"/>
      <c r="G82" s="1479"/>
      <c r="H82" s="1479"/>
      <c r="I82" s="1479"/>
      <c r="J82" s="1479"/>
      <c r="K82" s="1479"/>
      <c r="L82" s="1479"/>
      <c r="M82" s="1479"/>
      <c r="N82" s="1480"/>
      <c r="O82" s="1480"/>
      <c r="P82" s="1480"/>
      <c r="Q82" s="1480"/>
      <c r="R82" s="1481"/>
      <c r="S82" s="1481"/>
      <c r="T82" s="1481"/>
      <c r="U82" s="1481"/>
      <c r="V82" s="1481"/>
      <c r="W82" s="1481"/>
      <c r="X82" s="1481"/>
      <c r="Y82" s="1481"/>
      <c r="Z82" s="1481"/>
      <c r="AA82" s="1481"/>
      <c r="AB82" s="1481"/>
      <c r="AC82" s="1481"/>
      <c r="AD82" s="1481"/>
      <c r="AE82" s="1481"/>
      <c r="AF82" s="1481"/>
      <c r="AG82" s="1481"/>
      <c r="AH82" s="1481"/>
      <c r="AI82" s="1481"/>
      <c r="AJ82" s="1481"/>
      <c r="AK82" s="1481"/>
      <c r="AL82" s="1481"/>
      <c r="AM82" s="1481"/>
    </row>
    <row r="83" spans="1:39" s="1482" customFormat="1" ht="15.75" customHeight="1" thickBot="1" x14ac:dyDescent="0.25">
      <c r="A83" s="1476"/>
      <c r="B83" s="1477"/>
      <c r="C83" s="1477"/>
      <c r="D83" s="1477"/>
      <c r="E83" s="1477"/>
      <c r="F83" s="2359" t="s">
        <v>426</v>
      </c>
      <c r="G83" s="2360"/>
      <c r="H83" s="2360"/>
      <c r="I83" s="2360"/>
      <c r="J83" s="2360"/>
      <c r="K83" s="2360"/>
      <c r="L83" s="2360"/>
      <c r="M83" s="2360"/>
      <c r="N83" s="1480"/>
      <c r="O83" s="1480"/>
      <c r="P83" s="1480"/>
      <c r="Q83" s="1480"/>
      <c r="R83" s="1481"/>
      <c r="S83" s="1481"/>
      <c r="T83" s="1481"/>
      <c r="U83" s="1481"/>
      <c r="V83" s="1481"/>
      <c r="W83" s="1481"/>
      <c r="X83" s="1481"/>
      <c r="Y83" s="1481"/>
      <c r="Z83" s="1481"/>
      <c r="AA83" s="1481"/>
      <c r="AB83" s="1481"/>
      <c r="AC83" s="1481"/>
      <c r="AD83" s="1481"/>
      <c r="AE83" s="1481"/>
      <c r="AF83" s="1481"/>
      <c r="AG83" s="1481"/>
      <c r="AH83" s="1481"/>
      <c r="AI83" s="1481"/>
      <c r="AJ83" s="1481"/>
      <c r="AK83" s="1481"/>
      <c r="AL83" s="1481"/>
      <c r="AM83" s="1481"/>
    </row>
    <row r="84" spans="1:39" s="1482" customFormat="1" ht="15.75" customHeight="1" thickBot="1" x14ac:dyDescent="0.25">
      <c r="A84" s="1340"/>
      <c r="B84" s="1340"/>
      <c r="C84" s="2234" t="s">
        <v>427</v>
      </c>
      <c r="D84" s="2235"/>
      <c r="E84" s="2235"/>
      <c r="F84" s="2235"/>
      <c r="G84" s="2236"/>
      <c r="H84" s="2237" t="s">
        <v>568</v>
      </c>
      <c r="I84" s="2238"/>
      <c r="J84" s="2238"/>
      <c r="K84" s="2239"/>
      <c r="L84" s="1345"/>
      <c r="M84" s="1345"/>
      <c r="N84" s="1340"/>
      <c r="O84" s="1483"/>
      <c r="P84" s="1340"/>
      <c r="Q84" s="1340"/>
      <c r="R84" s="1481"/>
      <c r="S84" s="1481"/>
      <c r="T84" s="1481"/>
      <c r="U84" s="1481"/>
      <c r="V84" s="1481"/>
      <c r="W84" s="1481"/>
      <c r="X84" s="1481"/>
      <c r="Y84" s="1481"/>
      <c r="Z84" s="1481"/>
      <c r="AA84" s="1481"/>
      <c r="AB84" s="1481"/>
      <c r="AC84" s="1481"/>
      <c r="AD84" s="1481"/>
      <c r="AE84" s="1481"/>
      <c r="AF84" s="1481"/>
      <c r="AG84" s="1481"/>
      <c r="AH84" s="1481"/>
      <c r="AI84" s="1481"/>
      <c r="AJ84" s="1481"/>
      <c r="AK84" s="1481"/>
      <c r="AL84" s="1481"/>
      <c r="AM84" s="1481"/>
    </row>
    <row r="85" spans="1:39" s="1482" customFormat="1" ht="15.75" customHeight="1" thickBot="1" x14ac:dyDescent="0.25">
      <c r="A85" s="1340"/>
      <c r="B85" s="1340"/>
      <c r="C85" s="2207" t="s">
        <v>428</v>
      </c>
      <c r="D85" s="2208"/>
      <c r="E85" s="2208"/>
      <c r="F85" s="2208"/>
      <c r="G85" s="2209"/>
      <c r="H85" s="2210">
        <f>H86+H87+H88+H89+H90</f>
        <v>114078.39999999999</v>
      </c>
      <c r="I85" s="2211"/>
      <c r="J85" s="2211"/>
      <c r="K85" s="2212"/>
      <c r="L85" s="1345"/>
      <c r="M85" s="1345"/>
      <c r="N85" s="1340"/>
      <c r="O85" s="1483"/>
      <c r="P85" s="1340"/>
      <c r="Q85" s="1340"/>
      <c r="R85" s="1481"/>
      <c r="S85" s="1481"/>
      <c r="T85" s="1481"/>
      <c r="U85" s="1481"/>
      <c r="V85" s="1481"/>
      <c r="W85" s="1481"/>
      <c r="X85" s="1481"/>
      <c r="Y85" s="1481"/>
      <c r="Z85" s="1481"/>
      <c r="AA85" s="1481"/>
      <c r="AB85" s="1481"/>
      <c r="AC85" s="1481"/>
      <c r="AD85" s="1481"/>
      <c r="AE85" s="1481"/>
      <c r="AF85" s="1481"/>
      <c r="AG85" s="1481"/>
      <c r="AH85" s="1481"/>
      <c r="AI85" s="1481"/>
      <c r="AJ85" s="1481"/>
      <c r="AK85" s="1481"/>
      <c r="AL85" s="1481"/>
      <c r="AM85" s="1481"/>
    </row>
    <row r="86" spans="1:39" ht="18.75" customHeight="1" x14ac:dyDescent="0.2">
      <c r="C86" s="2255" t="s">
        <v>559</v>
      </c>
      <c r="D86" s="2256"/>
      <c r="E86" s="2256"/>
      <c r="F86" s="2256"/>
      <c r="G86" s="2257"/>
      <c r="H86" s="2252">
        <v>46423.6</v>
      </c>
      <c r="I86" s="2253"/>
      <c r="J86" s="2253"/>
      <c r="K86" s="2254"/>
      <c r="L86" s="1345"/>
      <c r="M86" s="1345"/>
    </row>
    <row r="87" spans="1:39" ht="14.1" customHeight="1" x14ac:dyDescent="0.2">
      <c r="C87" s="2263" t="s">
        <v>560</v>
      </c>
      <c r="D87" s="2264"/>
      <c r="E87" s="2264"/>
      <c r="F87" s="2264"/>
      <c r="G87" s="2265"/>
      <c r="H87" s="2216"/>
      <c r="I87" s="2217"/>
      <c r="J87" s="2217"/>
      <c r="K87" s="2218"/>
      <c r="L87" s="1345"/>
      <c r="M87" s="1345"/>
    </row>
    <row r="88" spans="1:39" ht="14.1" customHeight="1" x14ac:dyDescent="0.2">
      <c r="C88" s="2213" t="s">
        <v>632</v>
      </c>
      <c r="D88" s="2214"/>
      <c r="E88" s="2214"/>
      <c r="F88" s="2214"/>
      <c r="G88" s="2215"/>
      <c r="H88" s="2216">
        <v>0</v>
      </c>
      <c r="I88" s="2217"/>
      <c r="J88" s="2217"/>
      <c r="K88" s="2218"/>
      <c r="L88" s="1345"/>
      <c r="M88" s="1345"/>
    </row>
    <row r="89" spans="1:39" ht="26.25" customHeight="1" x14ac:dyDescent="0.2">
      <c r="C89" s="2213" t="s">
        <v>561</v>
      </c>
      <c r="D89" s="2214"/>
      <c r="E89" s="2214"/>
      <c r="F89" s="2214"/>
      <c r="G89" s="2215"/>
      <c r="H89" s="2216">
        <v>65009.9</v>
      </c>
      <c r="I89" s="2217"/>
      <c r="J89" s="2217"/>
      <c r="K89" s="2218"/>
      <c r="L89" s="1345"/>
      <c r="M89" s="1345"/>
    </row>
    <row r="90" spans="1:39" ht="14.1" customHeight="1" thickBot="1" x14ac:dyDescent="0.25">
      <c r="C90" s="2263" t="s">
        <v>562</v>
      </c>
      <c r="D90" s="2264"/>
      <c r="E90" s="2264"/>
      <c r="F90" s="2264"/>
      <c r="G90" s="2265"/>
      <c r="H90" s="2216">
        <v>2644.9</v>
      </c>
      <c r="I90" s="2217"/>
      <c r="J90" s="2217"/>
      <c r="K90" s="2218"/>
      <c r="L90" s="1345"/>
      <c r="M90" s="1345"/>
    </row>
    <row r="91" spans="1:39" ht="14.1" customHeight="1" thickBot="1" x14ac:dyDescent="0.25">
      <c r="C91" s="2207" t="s">
        <v>429</v>
      </c>
      <c r="D91" s="2208"/>
      <c r="E91" s="2208"/>
      <c r="F91" s="2208"/>
      <c r="G91" s="2209"/>
      <c r="H91" s="2210">
        <f>H92+H93+H94+H95+H96</f>
        <v>0</v>
      </c>
      <c r="I91" s="2211"/>
      <c r="J91" s="2211"/>
      <c r="K91" s="2212"/>
      <c r="L91" s="1345"/>
      <c r="M91" s="1345"/>
    </row>
    <row r="92" spans="1:39" ht="12.75" customHeight="1" x14ac:dyDescent="0.2">
      <c r="C92" s="2246" t="s">
        <v>563</v>
      </c>
      <c r="D92" s="2247"/>
      <c r="E92" s="2247"/>
      <c r="F92" s="2247"/>
      <c r="G92" s="2248"/>
      <c r="H92" s="2261">
        <v>0</v>
      </c>
      <c r="I92" s="2261"/>
      <c r="J92" s="2261"/>
      <c r="K92" s="2262"/>
      <c r="L92" s="1345"/>
      <c r="M92" s="1345"/>
    </row>
    <row r="93" spans="1:39" ht="14.1" customHeight="1" x14ac:dyDescent="0.2">
      <c r="C93" s="2339" t="s">
        <v>564</v>
      </c>
      <c r="D93" s="2340"/>
      <c r="E93" s="2340"/>
      <c r="F93" s="2340"/>
      <c r="G93" s="2341"/>
      <c r="H93" s="2217">
        <v>0</v>
      </c>
      <c r="I93" s="2217"/>
      <c r="J93" s="2217"/>
      <c r="K93" s="2218"/>
      <c r="L93" s="1345"/>
      <c r="M93" s="1345"/>
    </row>
    <row r="94" spans="1:39" ht="14.1" customHeight="1" x14ac:dyDescent="0.2">
      <c r="C94" s="2258" t="s">
        <v>565</v>
      </c>
      <c r="D94" s="2259"/>
      <c r="E94" s="2259"/>
      <c r="F94" s="2259"/>
      <c r="G94" s="2260"/>
      <c r="H94" s="2217">
        <v>0</v>
      </c>
      <c r="I94" s="2217"/>
      <c r="J94" s="2217"/>
      <c r="K94" s="2218"/>
      <c r="L94" s="1345"/>
      <c r="M94" s="1345"/>
    </row>
    <row r="95" spans="1:39" ht="14.1" customHeight="1" x14ac:dyDescent="0.2">
      <c r="C95" s="2249" t="s">
        <v>566</v>
      </c>
      <c r="D95" s="2250"/>
      <c r="E95" s="2250"/>
      <c r="F95" s="2250"/>
      <c r="G95" s="2251"/>
      <c r="H95" s="2217">
        <v>0</v>
      </c>
      <c r="I95" s="2217"/>
      <c r="J95" s="2217"/>
      <c r="K95" s="2218"/>
      <c r="L95" s="1345"/>
      <c r="M95" s="1345"/>
    </row>
    <row r="96" spans="1:39" ht="14.1" customHeight="1" thickBot="1" x14ac:dyDescent="0.25">
      <c r="C96" s="2213" t="s">
        <v>567</v>
      </c>
      <c r="D96" s="2214"/>
      <c r="E96" s="2214"/>
      <c r="F96" s="2214"/>
      <c r="G96" s="2245"/>
      <c r="H96" s="2217">
        <v>0</v>
      </c>
      <c r="I96" s="2217"/>
      <c r="J96" s="2217"/>
      <c r="K96" s="2218"/>
      <c r="L96" s="1345"/>
      <c r="M96" s="1345"/>
    </row>
    <row r="97" spans="3:20" ht="14.1" customHeight="1" thickBot="1" x14ac:dyDescent="0.25">
      <c r="C97" s="2240" t="s">
        <v>430</v>
      </c>
      <c r="D97" s="2241"/>
      <c r="E97" s="2241"/>
      <c r="F97" s="2241"/>
      <c r="G97" s="2242"/>
      <c r="H97" s="2243">
        <f>H91+H85</f>
        <v>114078.39999999999</v>
      </c>
      <c r="I97" s="2243"/>
      <c r="J97" s="2243"/>
      <c r="K97" s="2244"/>
    </row>
    <row r="98" spans="3:20" ht="14.1" customHeight="1" x14ac:dyDescent="0.2"/>
    <row r="99" spans="3:20" ht="14.1" customHeight="1" x14ac:dyDescent="0.2"/>
    <row r="101" spans="3:20" ht="15.75" x14ac:dyDescent="0.25">
      <c r="E101" s="1484"/>
    </row>
    <row r="103" spans="3:20" ht="12.75" x14ac:dyDescent="0.2">
      <c r="D103" s="1485"/>
      <c r="E103" s="1485"/>
      <c r="F103" s="1485"/>
      <c r="G103" s="1485"/>
      <c r="H103" s="1485"/>
      <c r="I103" s="1485"/>
      <c r="J103" s="1485"/>
      <c r="K103" s="1485"/>
      <c r="L103" s="1485"/>
      <c r="M103" s="1485"/>
      <c r="N103" s="1485"/>
      <c r="O103" s="1485"/>
      <c r="P103" s="1485"/>
      <c r="Q103" s="1485"/>
    </row>
    <row r="105" spans="3:20" ht="15.75" x14ac:dyDescent="0.25">
      <c r="E105" s="1484"/>
      <c r="R105" s="1485"/>
      <c r="S105" s="1485"/>
      <c r="T105" s="1485"/>
    </row>
  </sheetData>
  <mergeCells count="192">
    <mergeCell ref="C65:C66"/>
    <mergeCell ref="D65:D66"/>
    <mergeCell ref="C49:C50"/>
    <mergeCell ref="C67:G67"/>
    <mergeCell ref="F49:F50"/>
    <mergeCell ref="E53:E54"/>
    <mergeCell ref="F53:F54"/>
    <mergeCell ref="E57:E58"/>
    <mergeCell ref="F57:F58"/>
    <mergeCell ref="F59:F60"/>
    <mergeCell ref="F45:F46"/>
    <mergeCell ref="D41:D42"/>
    <mergeCell ref="D51:D52"/>
    <mergeCell ref="E51:E52"/>
    <mergeCell ref="C51:C52"/>
    <mergeCell ref="C41:C42"/>
    <mergeCell ref="C45:C46"/>
    <mergeCell ref="D45:D46"/>
    <mergeCell ref="N35:N36"/>
    <mergeCell ref="E35:E36"/>
    <mergeCell ref="C31:Q31"/>
    <mergeCell ref="C28:C29"/>
    <mergeCell ref="D28:D29"/>
    <mergeCell ref="N45:N46"/>
    <mergeCell ref="C37:G37"/>
    <mergeCell ref="E41:E42"/>
    <mergeCell ref="B39:Q39"/>
    <mergeCell ref="C40:Q40"/>
    <mergeCell ref="A41:A42"/>
    <mergeCell ref="B41:B42"/>
    <mergeCell ref="F41:F42"/>
    <mergeCell ref="A28:A29"/>
    <mergeCell ref="N28:N29"/>
    <mergeCell ref="A32:A34"/>
    <mergeCell ref="A35:A36"/>
    <mergeCell ref="C30:G30"/>
    <mergeCell ref="B28:B29"/>
    <mergeCell ref="N32:N34"/>
    <mergeCell ref="E59:E60"/>
    <mergeCell ref="D53:D54"/>
    <mergeCell ref="E55:E56"/>
    <mergeCell ref="C53:C54"/>
    <mergeCell ref="C59:C60"/>
    <mergeCell ref="D59:D60"/>
    <mergeCell ref="C55:C56"/>
    <mergeCell ref="C32:C34"/>
    <mergeCell ref="D32:D34"/>
    <mergeCell ref="E32:E34"/>
    <mergeCell ref="F32:F34"/>
    <mergeCell ref="N41:N42"/>
    <mergeCell ref="A57:A58"/>
    <mergeCell ref="B57:B58"/>
    <mergeCell ref="F35:F36"/>
    <mergeCell ref="A49:A50"/>
    <mergeCell ref="B49:B50"/>
    <mergeCell ref="N55:N56"/>
    <mergeCell ref="F55:F56"/>
    <mergeCell ref="C47:G47"/>
    <mergeCell ref="D49:D50"/>
    <mergeCell ref="C48:Q48"/>
    <mergeCell ref="E49:E50"/>
    <mergeCell ref="F51:F52"/>
    <mergeCell ref="A19:A20"/>
    <mergeCell ref="C23:G23"/>
    <mergeCell ref="F25:F27"/>
    <mergeCell ref="B25:B27"/>
    <mergeCell ref="A21:A22"/>
    <mergeCell ref="B21:B22"/>
    <mergeCell ref="C21:C22"/>
    <mergeCell ref="D21:D22"/>
    <mergeCell ref="A25:A27"/>
    <mergeCell ref="E25:E27"/>
    <mergeCell ref="N73:Q73"/>
    <mergeCell ref="B19:B20"/>
    <mergeCell ref="N25:N27"/>
    <mergeCell ref="C25:C27"/>
    <mergeCell ref="D25:D27"/>
    <mergeCell ref="C24:Q24"/>
    <mergeCell ref="N21:N22"/>
    <mergeCell ref="E21:E22"/>
    <mergeCell ref="F21:F22"/>
    <mergeCell ref="N57:N58"/>
    <mergeCell ref="D57:D58"/>
    <mergeCell ref="D55:D56"/>
    <mergeCell ref="E28:E29"/>
    <mergeCell ref="F28:F29"/>
    <mergeCell ref="B38:G38"/>
    <mergeCell ref="B32:B34"/>
    <mergeCell ref="C57:C58"/>
    <mergeCell ref="D35:D36"/>
    <mergeCell ref="B35:B36"/>
    <mergeCell ref="C35:C36"/>
    <mergeCell ref="D19:D20"/>
    <mergeCell ref="F74:M74"/>
    <mergeCell ref="F83:M83"/>
    <mergeCell ref="C43:C44"/>
    <mergeCell ref="D43:D44"/>
    <mergeCell ref="E43:E44"/>
    <mergeCell ref="F43:F44"/>
    <mergeCell ref="E65:E66"/>
    <mergeCell ref="F65:F66"/>
    <mergeCell ref="E45:E46"/>
    <mergeCell ref="F9:F11"/>
    <mergeCell ref="L1:Q1"/>
    <mergeCell ref="C93:G93"/>
    <mergeCell ref="C4:C6"/>
    <mergeCell ref="D4:D6"/>
    <mergeCell ref="E4:E6"/>
    <mergeCell ref="F4:F6"/>
    <mergeCell ref="E19:E20"/>
    <mergeCell ref="F19:F20"/>
    <mergeCell ref="C19:C20"/>
    <mergeCell ref="H4:K4"/>
    <mergeCell ref="N5:N6"/>
    <mergeCell ref="A4:A6"/>
    <mergeCell ref="B4:B6"/>
    <mergeCell ref="G4:G6"/>
    <mergeCell ref="H5:H6"/>
    <mergeCell ref="L4:L6"/>
    <mergeCell ref="M4:M6"/>
    <mergeCell ref="N4:Q4"/>
    <mergeCell ref="A9:A11"/>
    <mergeCell ref="B9:B11"/>
    <mergeCell ref="I5:J5"/>
    <mergeCell ref="K5:K6"/>
    <mergeCell ref="B7:Q7"/>
    <mergeCell ref="C8:Q8"/>
    <mergeCell ref="C9:C11"/>
    <mergeCell ref="D9:D11"/>
    <mergeCell ref="O5:Q5"/>
    <mergeCell ref="E9:E11"/>
    <mergeCell ref="C14:G14"/>
    <mergeCell ref="C15:Q15"/>
    <mergeCell ref="E16:E18"/>
    <mergeCell ref="F16:F18"/>
    <mergeCell ref="N16:N17"/>
    <mergeCell ref="A16:A18"/>
    <mergeCell ref="B16:B18"/>
    <mergeCell ref="C16:C18"/>
    <mergeCell ref="D16:D18"/>
    <mergeCell ref="A12:A13"/>
    <mergeCell ref="B12:B13"/>
    <mergeCell ref="C12:C13"/>
    <mergeCell ref="D12:D13"/>
    <mergeCell ref="E12:E13"/>
    <mergeCell ref="F12:F13"/>
    <mergeCell ref="H86:K86"/>
    <mergeCell ref="C86:G86"/>
    <mergeCell ref="C94:G94"/>
    <mergeCell ref="H92:K92"/>
    <mergeCell ref="H93:K93"/>
    <mergeCell ref="C90:G90"/>
    <mergeCell ref="H90:K90"/>
    <mergeCell ref="C89:G89"/>
    <mergeCell ref="C87:G87"/>
    <mergeCell ref="H87:K87"/>
    <mergeCell ref="C97:G97"/>
    <mergeCell ref="H97:K97"/>
    <mergeCell ref="C96:G96"/>
    <mergeCell ref="C92:G92"/>
    <mergeCell ref="C95:G95"/>
    <mergeCell ref="H94:K94"/>
    <mergeCell ref="H95:K95"/>
    <mergeCell ref="H96:K96"/>
    <mergeCell ref="C68:G68"/>
    <mergeCell ref="B69:G69"/>
    <mergeCell ref="C85:G85"/>
    <mergeCell ref="H85:K85"/>
    <mergeCell ref="C84:G84"/>
    <mergeCell ref="H84:K84"/>
    <mergeCell ref="C71:C72"/>
    <mergeCell ref="D71:D72"/>
    <mergeCell ref="E71:E72"/>
    <mergeCell ref="F71:F72"/>
    <mergeCell ref="C63:C64"/>
    <mergeCell ref="D63:D64"/>
    <mergeCell ref="E63:E64"/>
    <mergeCell ref="F63:F64"/>
    <mergeCell ref="C61:C62"/>
    <mergeCell ref="D61:D62"/>
    <mergeCell ref="E61:E62"/>
    <mergeCell ref="F61:F62"/>
    <mergeCell ref="B70:G70"/>
    <mergeCell ref="B73:G73"/>
    <mergeCell ref="D3:W3"/>
    <mergeCell ref="C91:G91"/>
    <mergeCell ref="H91:K91"/>
    <mergeCell ref="C88:G88"/>
    <mergeCell ref="H88:K88"/>
    <mergeCell ref="N63:N64"/>
    <mergeCell ref="N65:N66"/>
    <mergeCell ref="H89:K89"/>
  </mergeCells>
  <phoneticPr fontId="1" type="noConversion"/>
  <pageMargins left="0.75" right="0.75" top="1" bottom="1" header="0.5" footer="0.5"/>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3"/>
  <sheetViews>
    <sheetView topLeftCell="A49" workbookViewId="0">
      <selection activeCell="N41" sqref="N41"/>
    </sheetView>
  </sheetViews>
  <sheetFormatPr defaultRowHeight="11.25" x14ac:dyDescent="0.2"/>
  <cols>
    <col min="1" max="1" width="2.7109375" style="1" customWidth="1"/>
    <col min="2" max="3" width="2.5703125" style="1" customWidth="1"/>
    <col min="4" max="4" width="39.42578125" style="1" customWidth="1"/>
    <col min="5" max="5" width="7.85546875" style="2" customWidth="1"/>
    <col min="6" max="6" width="3.42578125" style="1" customWidth="1"/>
    <col min="7" max="7" width="6" style="3" customWidth="1"/>
    <col min="8" max="8" width="7.140625" style="1" customWidth="1"/>
    <col min="9" max="10" width="4" style="1" customWidth="1"/>
    <col min="11" max="13" width="4.5703125" style="1" customWidth="1"/>
    <col min="14" max="14" width="29.140625" style="1" customWidth="1"/>
    <col min="15" max="15" width="3.42578125" style="4" customWidth="1"/>
    <col min="16" max="16" width="3.28515625" style="1" customWidth="1"/>
    <col min="17" max="17" width="3.42578125" style="1" customWidth="1"/>
    <col min="18" max="16384" width="9.140625" style="5"/>
  </cols>
  <sheetData>
    <row r="1" spans="1:23" ht="48" customHeight="1" x14ac:dyDescent="0.2">
      <c r="L1" s="1716" t="s">
        <v>266</v>
      </c>
      <c r="M1" s="1925"/>
      <c r="N1" s="1925"/>
      <c r="O1" s="1925"/>
      <c r="P1" s="1925"/>
      <c r="Q1" s="1925"/>
    </row>
    <row r="2" spans="1:23" ht="16.5" customHeight="1" x14ac:dyDescent="0.2">
      <c r="D2" s="598" t="s">
        <v>267</v>
      </c>
      <c r="L2" s="262"/>
      <c r="M2" s="597"/>
      <c r="N2" s="597"/>
      <c r="O2" s="597"/>
      <c r="P2" s="597"/>
      <c r="Q2" s="597"/>
    </row>
    <row r="3" spans="1:23" ht="14.25" customHeight="1" thickBot="1" x14ac:dyDescent="0.25">
      <c r="A3" s="288"/>
      <c r="B3" s="601"/>
      <c r="C3" s="601"/>
      <c r="D3" s="1862" t="s">
        <v>466</v>
      </c>
      <c r="E3" s="1862"/>
      <c r="F3" s="1862"/>
      <c r="G3" s="1862"/>
      <c r="H3" s="1862"/>
      <c r="I3" s="1862"/>
      <c r="J3" s="1862"/>
      <c r="K3" s="1862"/>
      <c r="L3" s="1862"/>
      <c r="M3" s="1862"/>
      <c r="N3" s="1862"/>
      <c r="O3" s="1862"/>
      <c r="P3" s="1862"/>
      <c r="Q3" s="1862"/>
      <c r="R3" s="1862"/>
      <c r="S3" s="1862"/>
      <c r="T3" s="1862"/>
      <c r="U3" s="1862"/>
      <c r="V3" s="1862"/>
      <c r="W3" s="1862"/>
    </row>
    <row r="4" spans="1:23" ht="36.75" customHeight="1" x14ac:dyDescent="0.2">
      <c r="A4" s="1704" t="s">
        <v>408</v>
      </c>
      <c r="B4" s="1707" t="s">
        <v>409</v>
      </c>
      <c r="C4" s="1707" t="s">
        <v>410</v>
      </c>
      <c r="D4" s="1710" t="s">
        <v>411</v>
      </c>
      <c r="E4" s="1721" t="s">
        <v>412</v>
      </c>
      <c r="F4" s="1741" t="s">
        <v>413</v>
      </c>
      <c r="G4" s="1766" t="s">
        <v>414</v>
      </c>
      <c r="H4" s="1749" t="s">
        <v>553</v>
      </c>
      <c r="I4" s="1750"/>
      <c r="J4" s="1750"/>
      <c r="K4" s="1751"/>
      <c r="L4" s="1763" t="s">
        <v>545</v>
      </c>
      <c r="M4" s="1752" t="s">
        <v>558</v>
      </c>
      <c r="N4" s="1728" t="s">
        <v>431</v>
      </c>
      <c r="O4" s="1729"/>
      <c r="P4" s="1729"/>
      <c r="Q4" s="1730"/>
    </row>
    <row r="5" spans="1:23" ht="15" customHeight="1" x14ac:dyDescent="0.2">
      <c r="A5" s="1705"/>
      <c r="B5" s="1708"/>
      <c r="C5" s="1708"/>
      <c r="D5" s="1711"/>
      <c r="E5" s="1722"/>
      <c r="F5" s="1742"/>
      <c r="G5" s="1767"/>
      <c r="H5" s="1713" t="s">
        <v>415</v>
      </c>
      <c r="I5" s="1715" t="s">
        <v>416</v>
      </c>
      <c r="J5" s="1715"/>
      <c r="K5" s="1747" t="s">
        <v>417</v>
      </c>
      <c r="L5" s="1764"/>
      <c r="M5" s="1753"/>
      <c r="N5" s="1759" t="s">
        <v>465</v>
      </c>
      <c r="O5" s="1761" t="s">
        <v>418</v>
      </c>
      <c r="P5" s="1761"/>
      <c r="Q5" s="1762"/>
    </row>
    <row r="6" spans="1:23" ht="94.5" customHeight="1" thickBot="1" x14ac:dyDescent="0.25">
      <c r="A6" s="1706"/>
      <c r="B6" s="1709"/>
      <c r="C6" s="1709"/>
      <c r="D6" s="1712"/>
      <c r="E6" s="1723"/>
      <c r="F6" s="1743"/>
      <c r="G6" s="1768"/>
      <c r="H6" s="1714"/>
      <c r="I6" s="180" t="s">
        <v>415</v>
      </c>
      <c r="J6" s="34" t="s">
        <v>419</v>
      </c>
      <c r="K6" s="1748"/>
      <c r="L6" s="1765"/>
      <c r="M6" s="1754"/>
      <c r="N6" s="1760"/>
      <c r="O6" s="7" t="s">
        <v>537</v>
      </c>
      <c r="P6" s="7" t="s">
        <v>546</v>
      </c>
      <c r="Q6" s="8" t="s">
        <v>554</v>
      </c>
    </row>
    <row r="7" spans="1:23" ht="24.75" customHeight="1" thickBot="1" x14ac:dyDescent="0.25">
      <c r="A7" s="119" t="s">
        <v>420</v>
      </c>
      <c r="B7" s="1662" t="s">
        <v>268</v>
      </c>
      <c r="C7" s="1663"/>
      <c r="D7" s="1663"/>
      <c r="E7" s="1663"/>
      <c r="F7" s="1663"/>
      <c r="G7" s="1663"/>
      <c r="H7" s="1663"/>
      <c r="I7" s="1663"/>
      <c r="J7" s="1663"/>
      <c r="K7" s="1663"/>
      <c r="L7" s="1663"/>
      <c r="M7" s="1663"/>
      <c r="N7" s="1663"/>
      <c r="O7" s="1663"/>
      <c r="P7" s="1663"/>
      <c r="Q7" s="1664"/>
    </row>
    <row r="8" spans="1:23" ht="14.25" customHeight="1" thickBot="1" x14ac:dyDescent="0.25">
      <c r="A8" s="120" t="s">
        <v>420</v>
      </c>
      <c r="B8" s="121" t="s">
        <v>420</v>
      </c>
      <c r="C8" s="1757" t="s">
        <v>269</v>
      </c>
      <c r="D8" s="1757"/>
      <c r="E8" s="1757"/>
      <c r="F8" s="1757"/>
      <c r="G8" s="1757"/>
      <c r="H8" s="1757"/>
      <c r="I8" s="1757"/>
      <c r="J8" s="1757"/>
      <c r="K8" s="1757"/>
      <c r="L8" s="1757"/>
      <c r="M8" s="1757"/>
      <c r="N8" s="1757"/>
      <c r="O8" s="1757"/>
      <c r="P8" s="1757"/>
      <c r="Q8" s="1758"/>
    </row>
    <row r="9" spans="1:23" ht="14.25" customHeight="1" x14ac:dyDescent="0.2">
      <c r="A9" s="1731" t="s">
        <v>420</v>
      </c>
      <c r="B9" s="1734" t="s">
        <v>420</v>
      </c>
      <c r="C9" s="1678" t="s">
        <v>420</v>
      </c>
      <c r="D9" s="1738" t="s">
        <v>270</v>
      </c>
      <c r="E9" s="2413" t="s">
        <v>271</v>
      </c>
      <c r="F9" s="1655" t="s">
        <v>28</v>
      </c>
      <c r="G9" s="1486"/>
      <c r="H9" s="338">
        <v>0</v>
      </c>
      <c r="I9" s="293">
        <v>0</v>
      </c>
      <c r="J9" s="293"/>
      <c r="K9" s="1027">
        <v>0</v>
      </c>
      <c r="L9" s="313">
        <v>0</v>
      </c>
      <c r="M9" s="313">
        <v>0</v>
      </c>
      <c r="N9" s="2414" t="s">
        <v>272</v>
      </c>
      <c r="O9" s="414">
        <v>8</v>
      </c>
      <c r="P9" s="414">
        <v>8</v>
      </c>
      <c r="Q9" s="415">
        <v>8</v>
      </c>
    </row>
    <row r="10" spans="1:23" ht="24" customHeight="1" thickBot="1" x14ac:dyDescent="0.25">
      <c r="A10" s="1732"/>
      <c r="B10" s="1735"/>
      <c r="C10" s="1888"/>
      <c r="D10" s="2412"/>
      <c r="E10" s="1697"/>
      <c r="F10" s="1697"/>
      <c r="G10" s="1488"/>
      <c r="H10" s="1489">
        <v>0</v>
      </c>
      <c r="I10" s="753">
        <v>0</v>
      </c>
      <c r="J10" s="753"/>
      <c r="K10" s="1490">
        <v>0</v>
      </c>
      <c r="L10" s="756">
        <v>0</v>
      </c>
      <c r="M10" s="756">
        <v>0</v>
      </c>
      <c r="N10" s="2415"/>
      <c r="O10" s="322"/>
      <c r="P10" s="322"/>
      <c r="Q10" s="323"/>
      <c r="T10" s="308"/>
    </row>
    <row r="11" spans="1:23" ht="24.75" customHeight="1" thickBot="1" x14ac:dyDescent="0.25">
      <c r="A11" s="270" t="s">
        <v>420</v>
      </c>
      <c r="B11" s="272" t="s">
        <v>420</v>
      </c>
      <c r="C11" s="1491" t="s">
        <v>422</v>
      </c>
      <c r="D11" s="1487" t="s">
        <v>273</v>
      </c>
      <c r="E11" s="352" t="s">
        <v>498</v>
      </c>
      <c r="F11" s="352" t="s">
        <v>28</v>
      </c>
      <c r="G11" s="1492"/>
      <c r="H11" s="376">
        <v>0</v>
      </c>
      <c r="I11" s="1110">
        <v>0</v>
      </c>
      <c r="J11" s="1110"/>
      <c r="K11" s="356">
        <v>0</v>
      </c>
      <c r="L11" s="358">
        <v>0</v>
      </c>
      <c r="M11" s="358">
        <v>0</v>
      </c>
      <c r="N11" s="1493" t="s">
        <v>274</v>
      </c>
      <c r="O11" s="1494">
        <v>15</v>
      </c>
      <c r="P11" s="1494">
        <v>20</v>
      </c>
      <c r="Q11" s="334">
        <v>30</v>
      </c>
      <c r="T11" s="308"/>
    </row>
    <row r="12" spans="1:23" ht="25.5" customHeight="1" x14ac:dyDescent="0.2">
      <c r="A12" s="1495" t="s">
        <v>420</v>
      </c>
      <c r="B12" s="273" t="s">
        <v>420</v>
      </c>
      <c r="C12" s="1496" t="s">
        <v>467</v>
      </c>
      <c r="D12" s="1333" t="s">
        <v>275</v>
      </c>
      <c r="E12" s="2413" t="s">
        <v>271</v>
      </c>
      <c r="F12" s="374" t="s">
        <v>28</v>
      </c>
      <c r="G12" s="1497"/>
      <c r="H12" s="380">
        <v>0</v>
      </c>
      <c r="I12" s="1113">
        <v>0</v>
      </c>
      <c r="J12" s="1113"/>
      <c r="K12" s="379">
        <v>0</v>
      </c>
      <c r="L12" s="204">
        <v>0</v>
      </c>
      <c r="M12" s="204">
        <v>0</v>
      </c>
      <c r="N12" s="1498" t="s">
        <v>276</v>
      </c>
      <c r="O12" s="1499">
        <v>0</v>
      </c>
      <c r="P12" s="1499">
        <v>1</v>
      </c>
      <c r="Q12" s="417">
        <v>1</v>
      </c>
      <c r="T12" s="308"/>
    </row>
    <row r="13" spans="1:23" ht="28.5" customHeight="1" thickBot="1" x14ac:dyDescent="0.25">
      <c r="A13" s="1500"/>
      <c r="B13" s="23"/>
      <c r="C13" s="1309"/>
      <c r="D13" s="251"/>
      <c r="E13" s="1697"/>
      <c r="F13" s="265"/>
      <c r="G13" s="1501"/>
      <c r="H13" s="996"/>
      <c r="I13" s="1502"/>
      <c r="J13" s="1502"/>
      <c r="K13" s="1503"/>
      <c r="L13" s="381"/>
      <c r="M13" s="381"/>
      <c r="N13" s="1504" t="s">
        <v>277</v>
      </c>
      <c r="O13" s="1056">
        <v>10</v>
      </c>
      <c r="P13" s="1056">
        <v>25</v>
      </c>
      <c r="Q13" s="421">
        <v>30</v>
      </c>
      <c r="T13" s="308"/>
    </row>
    <row r="14" spans="1:23" ht="14.25" customHeight="1" thickBot="1" x14ac:dyDescent="0.25">
      <c r="A14" s="120" t="s">
        <v>420</v>
      </c>
      <c r="B14" s="189" t="s">
        <v>420</v>
      </c>
      <c r="C14" s="1674" t="s">
        <v>423</v>
      </c>
      <c r="D14" s="1675"/>
      <c r="E14" s="1675"/>
      <c r="F14" s="1675"/>
      <c r="G14" s="1677"/>
      <c r="H14" s="190">
        <v>0</v>
      </c>
      <c r="I14" s="1324">
        <v>0</v>
      </c>
      <c r="J14" s="1324">
        <v>0</v>
      </c>
      <c r="K14" s="1505">
        <v>0</v>
      </c>
      <c r="L14" s="1506">
        <v>0</v>
      </c>
      <c r="M14" s="1271">
        <v>0</v>
      </c>
      <c r="N14" s="191"/>
      <c r="O14" s="222"/>
      <c r="P14" s="222"/>
      <c r="Q14" s="223"/>
    </row>
    <row r="15" spans="1:23" ht="14.25" customHeight="1" thickBot="1" x14ac:dyDescent="0.25">
      <c r="A15" s="21" t="s">
        <v>420</v>
      </c>
      <c r="B15" s="1139" t="s">
        <v>422</v>
      </c>
      <c r="C15" s="2196" t="s">
        <v>278</v>
      </c>
      <c r="D15" s="1695"/>
      <c r="E15" s="1695"/>
      <c r="F15" s="1695"/>
      <c r="G15" s="1695"/>
      <c r="H15" s="1695"/>
      <c r="I15" s="1695"/>
      <c r="J15" s="1695"/>
      <c r="K15" s="1695"/>
      <c r="L15" s="1695"/>
      <c r="M15" s="1695"/>
      <c r="N15" s="1695"/>
      <c r="O15" s="1695"/>
      <c r="P15" s="1695"/>
      <c r="Q15" s="1696"/>
    </row>
    <row r="16" spans="1:23" ht="22.5" customHeight="1" x14ac:dyDescent="0.2">
      <c r="A16" s="2405" t="s">
        <v>420</v>
      </c>
      <c r="B16" s="2083" t="s">
        <v>422</v>
      </c>
      <c r="C16" s="1726" t="s">
        <v>420</v>
      </c>
      <c r="D16" s="1938" t="s">
        <v>279</v>
      </c>
      <c r="E16" s="1772" t="s">
        <v>498</v>
      </c>
      <c r="F16" s="1724" t="s">
        <v>28</v>
      </c>
      <c r="G16" s="1507" t="s">
        <v>470</v>
      </c>
      <c r="H16" s="1508">
        <v>0</v>
      </c>
      <c r="I16" s="1508">
        <v>0</v>
      </c>
      <c r="J16" s="1509"/>
      <c r="K16" s="1510">
        <v>0</v>
      </c>
      <c r="L16" s="1511">
        <v>20</v>
      </c>
      <c r="M16" s="1254">
        <v>30</v>
      </c>
      <c r="N16" s="2093" t="s">
        <v>280</v>
      </c>
      <c r="O16" s="1512">
        <v>0</v>
      </c>
      <c r="P16" s="1513" t="s">
        <v>574</v>
      </c>
      <c r="Q16" s="1514">
        <v>25</v>
      </c>
      <c r="T16" s="308"/>
    </row>
    <row r="17" spans="1:20" ht="12.75" hidden="1" customHeight="1" thickBot="1" x14ac:dyDescent="0.25">
      <c r="A17" s="1700"/>
      <c r="B17" s="1701"/>
      <c r="C17" s="1702"/>
      <c r="D17" s="1703"/>
      <c r="E17" s="1658"/>
      <c r="F17" s="1946"/>
      <c r="G17" s="1515"/>
      <c r="H17" s="380"/>
      <c r="I17" s="981"/>
      <c r="J17" s="1218"/>
      <c r="K17" s="1218"/>
      <c r="L17" s="1516"/>
      <c r="M17" s="204"/>
      <c r="N17" s="2094"/>
      <c r="O17" s="1114"/>
      <c r="P17" s="1114"/>
      <c r="Q17" s="1112"/>
      <c r="T17" s="308"/>
    </row>
    <row r="18" spans="1:20" ht="14.25" hidden="1" customHeight="1" thickBot="1" x14ac:dyDescent="0.25">
      <c r="A18" s="1700"/>
      <c r="B18" s="1701"/>
      <c r="C18" s="1702"/>
      <c r="D18" s="1703"/>
      <c r="E18" s="1658"/>
      <c r="F18" s="1946"/>
      <c r="G18" s="1517" t="s">
        <v>421</v>
      </c>
      <c r="H18" s="1518">
        <f>H16</f>
        <v>0</v>
      </c>
      <c r="I18" s="1518">
        <f>SUM(I16:I17)</f>
        <v>0</v>
      </c>
      <c r="J18" s="1519"/>
      <c r="K18" s="1519">
        <f>SUM(K16:K17)</f>
        <v>0</v>
      </c>
      <c r="L18" s="1520">
        <f>L16</f>
        <v>20</v>
      </c>
      <c r="M18" s="1520">
        <f>M16</f>
        <v>30</v>
      </c>
      <c r="N18" s="2417"/>
      <c r="O18" s="1521"/>
      <c r="P18" s="1521"/>
      <c r="Q18" s="1522"/>
      <c r="T18" s="308"/>
    </row>
    <row r="19" spans="1:20" ht="27" customHeight="1" thickBot="1" x14ac:dyDescent="0.25">
      <c r="A19" s="695"/>
      <c r="B19" s="162"/>
      <c r="C19" s="267"/>
      <c r="D19" s="1523"/>
      <c r="E19" s="278"/>
      <c r="F19" s="265"/>
      <c r="G19" s="1524"/>
      <c r="H19" s="158"/>
      <c r="I19" s="158"/>
      <c r="J19" s="156"/>
      <c r="K19" s="156"/>
      <c r="L19" s="157">
        <f>L16*1</f>
        <v>20</v>
      </c>
      <c r="M19" s="157">
        <f>M16*1</f>
        <v>30</v>
      </c>
      <c r="N19" s="255" t="s">
        <v>281</v>
      </c>
      <c r="O19" s="1525">
        <v>15</v>
      </c>
      <c r="P19" s="1525">
        <v>20</v>
      </c>
      <c r="Q19" s="1526">
        <v>25</v>
      </c>
      <c r="T19" s="308"/>
    </row>
    <row r="20" spans="1:20" ht="17.25" customHeight="1" x14ac:dyDescent="0.2">
      <c r="A20" s="1527" t="s">
        <v>420</v>
      </c>
      <c r="B20" s="1528" t="s">
        <v>422</v>
      </c>
      <c r="C20" s="1491" t="s">
        <v>422</v>
      </c>
      <c r="D20" s="1529" t="s">
        <v>282</v>
      </c>
      <c r="E20" s="351" t="s">
        <v>498</v>
      </c>
      <c r="F20" s="352" t="s">
        <v>28</v>
      </c>
      <c r="G20" s="1530"/>
      <c r="H20" s="1531">
        <v>0</v>
      </c>
      <c r="I20" s="1532">
        <v>0</v>
      </c>
      <c r="J20" s="1532"/>
      <c r="K20" s="1532">
        <v>0</v>
      </c>
      <c r="L20" s="1533">
        <v>0</v>
      </c>
      <c r="M20" s="556">
        <v>0</v>
      </c>
      <c r="N20" s="1152" t="s">
        <v>283</v>
      </c>
      <c r="O20" s="1137">
        <v>100</v>
      </c>
      <c r="P20" s="1137">
        <v>80</v>
      </c>
      <c r="Q20" s="1303">
        <v>60</v>
      </c>
    </row>
    <row r="21" spans="1:20" ht="17.25" customHeight="1" x14ac:dyDescent="0.2">
      <c r="A21" s="2406" t="s">
        <v>420</v>
      </c>
      <c r="B21" s="2407" t="s">
        <v>422</v>
      </c>
      <c r="C21" s="2407" t="s">
        <v>467</v>
      </c>
      <c r="D21" s="2416" t="s">
        <v>284</v>
      </c>
      <c r="E21" s="2081" t="s">
        <v>498</v>
      </c>
      <c r="F21" s="1858" t="s">
        <v>28</v>
      </c>
      <c r="G21" s="1515" t="s">
        <v>470</v>
      </c>
      <c r="H21" s="380">
        <v>20</v>
      </c>
      <c r="I21" s="1113"/>
      <c r="J21" s="1218"/>
      <c r="K21" s="1113">
        <v>0</v>
      </c>
      <c r="L21" s="204">
        <v>20</v>
      </c>
      <c r="M21" s="204">
        <v>25</v>
      </c>
      <c r="N21" s="2409" t="s">
        <v>285</v>
      </c>
      <c r="O21" s="205" t="s">
        <v>495</v>
      </c>
      <c r="P21" s="205" t="s">
        <v>707</v>
      </c>
      <c r="Q21" s="206" t="s">
        <v>707</v>
      </c>
    </row>
    <row r="22" spans="1:20" ht="17.25" customHeight="1" x14ac:dyDescent="0.2">
      <c r="A22" s="1700"/>
      <c r="B22" s="1701"/>
      <c r="C22" s="1701"/>
      <c r="D22" s="1703"/>
      <c r="E22" s="1893"/>
      <c r="F22" s="1697"/>
      <c r="G22" s="1515"/>
      <c r="H22" s="380"/>
      <c r="I22" s="1218"/>
      <c r="J22" s="1218"/>
      <c r="K22" s="1218"/>
      <c r="L22" s="204"/>
      <c r="M22" s="204"/>
      <c r="N22" s="2410"/>
      <c r="O22" s="205"/>
      <c r="P22" s="205"/>
      <c r="Q22" s="206"/>
    </row>
    <row r="23" spans="1:20" ht="17.25" customHeight="1" thickBot="1" x14ac:dyDescent="0.25">
      <c r="A23" s="1690"/>
      <c r="B23" s="1692"/>
      <c r="C23" s="1692"/>
      <c r="D23" s="1681"/>
      <c r="E23" s="1886"/>
      <c r="F23" s="1652"/>
      <c r="G23" s="1501"/>
      <c r="H23" s="1534"/>
      <c r="I23" s="1535"/>
      <c r="J23" s="1535"/>
      <c r="K23" s="1535"/>
      <c r="L23" s="1536"/>
      <c r="M23" s="1536"/>
      <c r="N23" s="2411"/>
      <c r="O23" s="216" t="s">
        <v>523</v>
      </c>
      <c r="P23" s="216" t="s">
        <v>523</v>
      </c>
      <c r="Q23" s="217" t="s">
        <v>766</v>
      </c>
    </row>
    <row r="24" spans="1:20" ht="13.5" customHeight="1" x14ac:dyDescent="0.2">
      <c r="A24" s="2406" t="s">
        <v>420</v>
      </c>
      <c r="B24" s="2407" t="s">
        <v>422</v>
      </c>
      <c r="C24" s="2407" t="s">
        <v>468</v>
      </c>
      <c r="D24" s="2416" t="s">
        <v>286</v>
      </c>
      <c r="E24" s="2081" t="s">
        <v>498</v>
      </c>
      <c r="F24" s="1858" t="s">
        <v>28</v>
      </c>
      <c r="G24" s="1515" t="s">
        <v>470</v>
      </c>
      <c r="H24" s="380">
        <v>0</v>
      </c>
      <c r="I24" s="1113"/>
      <c r="J24" s="1218"/>
      <c r="K24" s="1113">
        <v>0</v>
      </c>
      <c r="L24" s="204">
        <v>0</v>
      </c>
      <c r="M24" s="204">
        <v>0</v>
      </c>
      <c r="N24" s="663" t="s">
        <v>287</v>
      </c>
      <c r="O24" s="314">
        <v>10</v>
      </c>
      <c r="P24" s="314">
        <v>15</v>
      </c>
      <c r="Q24" s="315">
        <v>20</v>
      </c>
      <c r="T24" s="308"/>
    </row>
    <row r="25" spans="1:20" ht="15.75" customHeight="1" x14ac:dyDescent="0.2">
      <c r="A25" s="1700"/>
      <c r="B25" s="1701"/>
      <c r="C25" s="1701"/>
      <c r="D25" s="1703"/>
      <c r="E25" s="1893"/>
      <c r="F25" s="1697"/>
      <c r="G25" s="1515"/>
      <c r="H25" s="380"/>
      <c r="I25" s="1218"/>
      <c r="J25" s="1218"/>
      <c r="K25" s="1218"/>
      <c r="L25" s="204"/>
      <c r="M25" s="204"/>
      <c r="N25" s="1127" t="s">
        <v>288</v>
      </c>
      <c r="O25" s="1537">
        <v>3</v>
      </c>
      <c r="P25" s="1537">
        <v>5</v>
      </c>
      <c r="Q25" s="1538">
        <v>5</v>
      </c>
      <c r="T25" s="308"/>
    </row>
    <row r="26" spans="1:20" ht="12" customHeight="1" thickBot="1" x14ac:dyDescent="0.25">
      <c r="A26" s="695"/>
      <c r="B26" s="162"/>
      <c r="C26" s="162"/>
      <c r="D26" s="1523"/>
      <c r="E26" s="278"/>
      <c r="F26" s="265"/>
      <c r="G26" s="1539" t="s">
        <v>421</v>
      </c>
      <c r="H26" s="210">
        <f>H16+H20+H24</f>
        <v>0</v>
      </c>
      <c r="I26" s="209"/>
      <c r="J26" s="210"/>
      <c r="K26" s="211">
        <f>SUM(K25:K25)</f>
        <v>0</v>
      </c>
      <c r="L26" s="212">
        <v>0</v>
      </c>
      <c r="M26" s="215">
        <v>0</v>
      </c>
      <c r="N26" s="1540"/>
      <c r="O26" s="1541"/>
      <c r="P26" s="1541"/>
      <c r="Q26" s="1542"/>
      <c r="T26" s="308"/>
    </row>
    <row r="27" spans="1:20" ht="12.75" customHeight="1" thickBot="1" x14ac:dyDescent="0.25">
      <c r="A27" s="221" t="s">
        <v>420</v>
      </c>
      <c r="B27" s="189" t="s">
        <v>422</v>
      </c>
      <c r="C27" s="1674" t="s">
        <v>423</v>
      </c>
      <c r="D27" s="1675"/>
      <c r="E27" s="1676"/>
      <c r="F27" s="1676"/>
      <c r="G27" s="1677"/>
      <c r="H27" s="208">
        <f t="shared" ref="H27:M27" si="0">H16+H24+H21</f>
        <v>20</v>
      </c>
      <c r="I27" s="208">
        <f t="shared" si="0"/>
        <v>0</v>
      </c>
      <c r="J27" s="208">
        <f t="shared" si="0"/>
        <v>0</v>
      </c>
      <c r="K27" s="208">
        <f t="shared" si="0"/>
        <v>0</v>
      </c>
      <c r="L27" s="208">
        <f t="shared" si="0"/>
        <v>40</v>
      </c>
      <c r="M27" s="208">
        <f t="shared" si="0"/>
        <v>55</v>
      </c>
      <c r="N27" s="191"/>
      <c r="O27" s="222"/>
      <c r="P27" s="222"/>
      <c r="Q27" s="223"/>
    </row>
    <row r="28" spans="1:20" ht="14.25" customHeight="1" thickBot="1" x14ac:dyDescent="0.25">
      <c r="A28" s="120" t="s">
        <v>420</v>
      </c>
      <c r="B28" s="121" t="s">
        <v>467</v>
      </c>
      <c r="C28" s="1693" t="s">
        <v>289</v>
      </c>
      <c r="D28" s="1694"/>
      <c r="E28" s="1695"/>
      <c r="F28" s="1695"/>
      <c r="G28" s="1694"/>
      <c r="H28" s="1694"/>
      <c r="I28" s="1694"/>
      <c r="J28" s="1694"/>
      <c r="K28" s="1694"/>
      <c r="L28" s="1694"/>
      <c r="M28" s="1694"/>
      <c r="N28" s="1694"/>
      <c r="O28" s="1694"/>
      <c r="P28" s="1694"/>
      <c r="Q28" s="1699"/>
    </row>
    <row r="29" spans="1:20" ht="19.5" customHeight="1" x14ac:dyDescent="0.2">
      <c r="A29" s="1863" t="s">
        <v>420</v>
      </c>
      <c r="B29" s="1865" t="s">
        <v>467</v>
      </c>
      <c r="C29" s="1682" t="s">
        <v>420</v>
      </c>
      <c r="D29" s="1872" t="s">
        <v>290</v>
      </c>
      <c r="E29" s="1870" t="s">
        <v>498</v>
      </c>
      <c r="F29" s="1667" t="s">
        <v>28</v>
      </c>
      <c r="G29" s="653" t="s">
        <v>470</v>
      </c>
      <c r="H29" s="443">
        <v>10</v>
      </c>
      <c r="I29" s="443"/>
      <c r="J29" s="443"/>
      <c r="K29" s="444">
        <v>0</v>
      </c>
      <c r="L29" s="445">
        <v>30</v>
      </c>
      <c r="M29" s="446">
        <v>35</v>
      </c>
      <c r="N29" s="663" t="s">
        <v>291</v>
      </c>
      <c r="O29" s="314">
        <v>10</v>
      </c>
      <c r="P29" s="314">
        <v>15</v>
      </c>
      <c r="Q29" s="315">
        <v>25</v>
      </c>
    </row>
    <row r="30" spans="1:20" ht="13.5" customHeight="1" thickBot="1" x14ac:dyDescent="0.25">
      <c r="A30" s="2389"/>
      <c r="B30" s="2390"/>
      <c r="C30" s="2391"/>
      <c r="D30" s="1873"/>
      <c r="E30" s="1871"/>
      <c r="F30" s="1668"/>
      <c r="G30" s="651" t="s">
        <v>421</v>
      </c>
      <c r="H30" s="209">
        <f t="shared" ref="H30:M30" si="1">H29*1</f>
        <v>10</v>
      </c>
      <c r="I30" s="209">
        <f t="shared" si="1"/>
        <v>0</v>
      </c>
      <c r="J30" s="209">
        <f t="shared" si="1"/>
        <v>0</v>
      </c>
      <c r="K30" s="209">
        <f t="shared" si="1"/>
        <v>0</v>
      </c>
      <c r="L30" s="209">
        <f t="shared" si="1"/>
        <v>30</v>
      </c>
      <c r="M30" s="209">
        <f t="shared" si="1"/>
        <v>35</v>
      </c>
      <c r="N30" s="451"/>
      <c r="O30" s="474"/>
      <c r="P30" s="474"/>
      <c r="Q30" s="476"/>
      <c r="T30" s="308"/>
    </row>
    <row r="31" spans="1:20" ht="23.25" customHeight="1" x14ac:dyDescent="0.2">
      <c r="A31" s="21" t="s">
        <v>420</v>
      </c>
      <c r="B31" s="22" t="s">
        <v>467</v>
      </c>
      <c r="C31" s="1682" t="s">
        <v>422</v>
      </c>
      <c r="D31" s="1686" t="s">
        <v>292</v>
      </c>
      <c r="E31" s="2396" t="s">
        <v>498</v>
      </c>
      <c r="F31" s="1667" t="s">
        <v>28</v>
      </c>
      <c r="G31" s="2399"/>
      <c r="H31" s="129">
        <v>0</v>
      </c>
      <c r="I31" s="129">
        <v>0</v>
      </c>
      <c r="J31" s="129"/>
      <c r="K31" s="130">
        <v>0</v>
      </c>
      <c r="L31" s="131">
        <v>0</v>
      </c>
      <c r="M31" s="219">
        <v>0</v>
      </c>
      <c r="N31" s="663" t="s">
        <v>293</v>
      </c>
      <c r="O31" s="314">
        <v>20</v>
      </c>
      <c r="P31" s="314">
        <v>40</v>
      </c>
      <c r="Q31" s="315">
        <v>40</v>
      </c>
      <c r="T31" s="308"/>
    </row>
    <row r="32" spans="1:20" ht="11.25" customHeight="1" x14ac:dyDescent="0.2">
      <c r="A32" s="122"/>
      <c r="B32" s="123"/>
      <c r="C32" s="2401"/>
      <c r="D32" s="1687"/>
      <c r="E32" s="2397"/>
      <c r="F32" s="2404"/>
      <c r="G32" s="2400"/>
      <c r="H32" s="1546"/>
      <c r="I32" s="1546"/>
      <c r="J32" s="1546"/>
      <c r="K32" s="1547"/>
      <c r="L32" s="1548"/>
      <c r="M32" s="1549"/>
      <c r="N32" s="1854" t="s">
        <v>294</v>
      </c>
      <c r="O32" s="470">
        <v>2</v>
      </c>
      <c r="P32" s="471">
        <v>2</v>
      </c>
      <c r="Q32" s="472">
        <v>5</v>
      </c>
      <c r="T32" s="308"/>
    </row>
    <row r="33" spans="1:20" ht="15" customHeight="1" thickBot="1" x14ac:dyDescent="0.25">
      <c r="A33" s="152"/>
      <c r="B33" s="23"/>
      <c r="C33" s="2391"/>
      <c r="D33" s="1688"/>
      <c r="E33" s="2398"/>
      <c r="F33" s="2395"/>
      <c r="G33" s="473" t="s">
        <v>421</v>
      </c>
      <c r="H33" s="155">
        <f t="shared" ref="H33:M33" si="2">H31</f>
        <v>0</v>
      </c>
      <c r="I33" s="155">
        <f t="shared" si="2"/>
        <v>0</v>
      </c>
      <c r="J33" s="155">
        <f t="shared" si="2"/>
        <v>0</v>
      </c>
      <c r="K33" s="155">
        <f t="shared" si="2"/>
        <v>0</v>
      </c>
      <c r="L33" s="155">
        <f t="shared" si="2"/>
        <v>0</v>
      </c>
      <c r="M33" s="155">
        <f t="shared" si="2"/>
        <v>0</v>
      </c>
      <c r="N33" s="2408"/>
      <c r="O33" s="474"/>
      <c r="P33" s="475"/>
      <c r="Q33" s="476"/>
      <c r="T33" s="308"/>
    </row>
    <row r="34" spans="1:20" ht="15" customHeight="1" x14ac:dyDescent="0.2">
      <c r="A34" s="21" t="s">
        <v>420</v>
      </c>
      <c r="B34" s="22" t="s">
        <v>467</v>
      </c>
      <c r="C34" s="1682" t="s">
        <v>467</v>
      </c>
      <c r="D34" s="1686" t="s">
        <v>295</v>
      </c>
      <c r="E34" s="2396" t="s">
        <v>498</v>
      </c>
      <c r="F34" s="1667" t="s">
        <v>28</v>
      </c>
      <c r="G34" s="1551"/>
      <c r="H34" s="129">
        <v>0</v>
      </c>
      <c r="I34" s="129">
        <v>0</v>
      </c>
      <c r="J34" s="129"/>
      <c r="K34" s="130">
        <v>0</v>
      </c>
      <c r="L34" s="131">
        <v>0</v>
      </c>
      <c r="M34" s="219">
        <v>0</v>
      </c>
      <c r="N34" s="447" t="s">
        <v>296</v>
      </c>
      <c r="O34" s="171">
        <v>3</v>
      </c>
      <c r="P34" s="171">
        <v>3</v>
      </c>
      <c r="Q34" s="172">
        <v>3</v>
      </c>
      <c r="T34" s="308"/>
    </row>
    <row r="35" spans="1:20" ht="15" customHeight="1" thickBot="1" x14ac:dyDescent="0.25">
      <c r="A35" s="152"/>
      <c r="B35" s="23"/>
      <c r="C35" s="2391"/>
      <c r="D35" s="1688"/>
      <c r="E35" s="2398"/>
      <c r="F35" s="1668"/>
      <c r="G35" s="473" t="s">
        <v>421</v>
      </c>
      <c r="H35" s="155">
        <f t="shared" ref="H35:M35" si="3">H34</f>
        <v>0</v>
      </c>
      <c r="I35" s="155">
        <f t="shared" si="3"/>
        <v>0</v>
      </c>
      <c r="J35" s="155">
        <f t="shared" si="3"/>
        <v>0</v>
      </c>
      <c r="K35" s="155">
        <f t="shared" si="3"/>
        <v>0</v>
      </c>
      <c r="L35" s="155">
        <f t="shared" si="3"/>
        <v>0</v>
      </c>
      <c r="M35" s="155">
        <f t="shared" si="3"/>
        <v>0</v>
      </c>
      <c r="N35" s="1552"/>
      <c r="O35" s="474"/>
      <c r="P35" s="475"/>
      <c r="Q35" s="476"/>
      <c r="T35" s="308"/>
    </row>
    <row r="36" spans="1:20" ht="21.75" customHeight="1" x14ac:dyDescent="0.2">
      <c r="A36" s="21" t="s">
        <v>420</v>
      </c>
      <c r="B36" s="22" t="s">
        <v>467</v>
      </c>
      <c r="C36" s="1682" t="s">
        <v>468</v>
      </c>
      <c r="D36" s="1686" t="s">
        <v>297</v>
      </c>
      <c r="E36" s="2396" t="s">
        <v>498</v>
      </c>
      <c r="F36" s="1667" t="s">
        <v>28</v>
      </c>
      <c r="G36" s="1551" t="s">
        <v>470</v>
      </c>
      <c r="H36" s="129">
        <v>20</v>
      </c>
      <c r="I36" s="129">
        <v>0</v>
      </c>
      <c r="J36" s="129"/>
      <c r="K36" s="130">
        <v>0</v>
      </c>
      <c r="L36" s="131">
        <v>0</v>
      </c>
      <c r="M36" s="219">
        <v>0</v>
      </c>
      <c r="N36" s="663" t="s">
        <v>298</v>
      </c>
      <c r="O36" s="1553">
        <v>1000</v>
      </c>
      <c r="P36" s="314"/>
      <c r="Q36" s="315"/>
      <c r="T36" s="308"/>
    </row>
    <row r="37" spans="1:20" ht="10.5" customHeight="1" thickBot="1" x14ac:dyDescent="0.25">
      <c r="A37" s="152"/>
      <c r="B37" s="23"/>
      <c r="C37" s="2391"/>
      <c r="D37" s="1688"/>
      <c r="E37" s="2398"/>
      <c r="F37" s="1668"/>
      <c r="G37" s="473" t="s">
        <v>421</v>
      </c>
      <c r="H37" s="155">
        <f t="shared" ref="H37:M37" si="4">H36</f>
        <v>20</v>
      </c>
      <c r="I37" s="155">
        <f t="shared" si="4"/>
        <v>0</v>
      </c>
      <c r="J37" s="155">
        <f t="shared" si="4"/>
        <v>0</v>
      </c>
      <c r="K37" s="155">
        <f t="shared" si="4"/>
        <v>0</v>
      </c>
      <c r="L37" s="155">
        <f t="shared" si="4"/>
        <v>0</v>
      </c>
      <c r="M37" s="155">
        <f t="shared" si="4"/>
        <v>0</v>
      </c>
      <c r="N37" s="1552"/>
      <c r="O37" s="474"/>
      <c r="P37" s="475"/>
      <c r="Q37" s="476"/>
      <c r="T37" s="308"/>
    </row>
    <row r="38" spans="1:20" ht="14.25" customHeight="1" thickBot="1" x14ac:dyDescent="0.25">
      <c r="A38" s="24" t="s">
        <v>420</v>
      </c>
      <c r="B38" s="162" t="s">
        <v>467</v>
      </c>
      <c r="C38" s="1807" t="s">
        <v>423</v>
      </c>
      <c r="D38" s="1808"/>
      <c r="E38" s="1808"/>
      <c r="F38" s="1808"/>
      <c r="G38" s="1808"/>
      <c r="H38" s="661">
        <f t="shared" ref="H38:M38" si="5">H37+H30+H33</f>
        <v>30</v>
      </c>
      <c r="I38" s="661">
        <f t="shared" si="5"/>
        <v>0</v>
      </c>
      <c r="J38" s="661">
        <f t="shared" si="5"/>
        <v>0</v>
      </c>
      <c r="K38" s="661">
        <f t="shared" si="5"/>
        <v>0</v>
      </c>
      <c r="L38" s="661">
        <f t="shared" si="5"/>
        <v>30</v>
      </c>
      <c r="M38" s="661">
        <f t="shared" si="5"/>
        <v>35</v>
      </c>
      <c r="N38" s="164"/>
      <c r="O38" s="165"/>
      <c r="P38" s="165"/>
      <c r="Q38" s="166"/>
    </row>
    <row r="39" spans="1:20" ht="24.75" customHeight="1" thickBot="1" x14ac:dyDescent="0.25">
      <c r="A39" s="120" t="s">
        <v>420</v>
      </c>
      <c r="B39" s="121" t="s">
        <v>468</v>
      </c>
      <c r="C39" s="1665" t="s">
        <v>316</v>
      </c>
      <c r="D39" s="1665"/>
      <c r="E39" s="1665"/>
      <c r="F39" s="1665"/>
      <c r="G39" s="1665"/>
      <c r="H39" s="1665"/>
      <c r="I39" s="1665"/>
      <c r="J39" s="1665"/>
      <c r="K39" s="1665"/>
      <c r="L39" s="1665"/>
      <c r="M39" s="1665"/>
      <c r="N39" s="1665"/>
      <c r="O39" s="1665"/>
      <c r="P39" s="1665"/>
      <c r="Q39" s="1666"/>
    </row>
    <row r="40" spans="1:20" ht="14.25" customHeight="1" x14ac:dyDescent="0.2">
      <c r="A40" s="1863" t="s">
        <v>420</v>
      </c>
      <c r="B40" s="1865" t="s">
        <v>468</v>
      </c>
      <c r="C40" s="1682" t="s">
        <v>420</v>
      </c>
      <c r="D40" s="1872" t="s">
        <v>299</v>
      </c>
      <c r="E40" s="1870" t="s">
        <v>498</v>
      </c>
      <c r="F40" s="1667" t="s">
        <v>766</v>
      </c>
      <c r="G40" s="653" t="s">
        <v>470</v>
      </c>
      <c r="H40" s="443">
        <v>15</v>
      </c>
      <c r="I40" s="443">
        <v>0</v>
      </c>
      <c r="J40" s="443"/>
      <c r="K40" s="444">
        <v>0</v>
      </c>
      <c r="L40" s="445">
        <v>15</v>
      </c>
      <c r="M40" s="446">
        <v>20</v>
      </c>
      <c r="N40" s="447" t="s">
        <v>300</v>
      </c>
      <c r="O40" s="171">
        <v>8</v>
      </c>
      <c r="P40" s="171">
        <v>10</v>
      </c>
      <c r="Q40" s="172">
        <v>15</v>
      </c>
    </row>
    <row r="41" spans="1:20" ht="12" customHeight="1" thickBot="1" x14ac:dyDescent="0.25">
      <c r="A41" s="2389"/>
      <c r="B41" s="2390"/>
      <c r="C41" s="2391"/>
      <c r="D41" s="1873"/>
      <c r="E41" s="1871"/>
      <c r="F41" s="1668"/>
      <c r="G41" s="651" t="s">
        <v>421</v>
      </c>
      <c r="H41" s="209">
        <f>H40</f>
        <v>15</v>
      </c>
      <c r="I41" s="209">
        <f>I40</f>
        <v>0</v>
      </c>
      <c r="J41" s="209"/>
      <c r="K41" s="652">
        <f>K40</f>
        <v>0</v>
      </c>
      <c r="L41" s="652">
        <f>L40</f>
        <v>15</v>
      </c>
      <c r="M41" s="652">
        <f>M40</f>
        <v>20</v>
      </c>
      <c r="N41" s="451"/>
      <c r="O41" s="474"/>
      <c r="P41" s="474"/>
      <c r="Q41" s="476"/>
      <c r="T41" s="308"/>
    </row>
    <row r="42" spans="1:20" ht="42" customHeight="1" x14ac:dyDescent="0.2">
      <c r="A42" s="437" t="s">
        <v>420</v>
      </c>
      <c r="B42" s="438" t="s">
        <v>468</v>
      </c>
      <c r="C42" s="246" t="s">
        <v>422</v>
      </c>
      <c r="D42" s="1872" t="s">
        <v>301</v>
      </c>
      <c r="E42" s="440" t="s">
        <v>498</v>
      </c>
      <c r="F42" s="236" t="s">
        <v>766</v>
      </c>
      <c r="G42" s="653"/>
      <c r="H42" s="443">
        <v>0</v>
      </c>
      <c r="I42" s="443">
        <v>0</v>
      </c>
      <c r="J42" s="443"/>
      <c r="K42" s="444">
        <v>0</v>
      </c>
      <c r="L42" s="445">
        <v>0</v>
      </c>
      <c r="M42" s="446">
        <v>0</v>
      </c>
      <c r="N42" s="447" t="s">
        <v>302</v>
      </c>
      <c r="O42" s="171">
        <v>8</v>
      </c>
      <c r="P42" s="171">
        <v>8</v>
      </c>
      <c r="Q42" s="172">
        <v>10</v>
      </c>
    </row>
    <row r="43" spans="1:20" ht="12.75" customHeight="1" thickBot="1" x14ac:dyDescent="0.25">
      <c r="A43" s="1543"/>
      <c r="B43" s="1544"/>
      <c r="C43" s="1545"/>
      <c r="D43" s="2129"/>
      <c r="E43" s="1554"/>
      <c r="F43" s="1550"/>
      <c r="G43" s="651" t="s">
        <v>421</v>
      </c>
      <c r="H43" s="209">
        <f>H42</f>
        <v>0</v>
      </c>
      <c r="I43" s="209">
        <f>I42</f>
        <v>0</v>
      </c>
      <c r="J43" s="209"/>
      <c r="K43" s="652">
        <f>K42</f>
        <v>0</v>
      </c>
      <c r="L43" s="215">
        <v>0</v>
      </c>
      <c r="M43" s="212">
        <v>0</v>
      </c>
      <c r="N43" s="451"/>
      <c r="O43" s="474"/>
      <c r="P43" s="474"/>
      <c r="Q43" s="476"/>
      <c r="T43" s="308"/>
    </row>
    <row r="44" spans="1:20" ht="14.25" customHeight="1" x14ac:dyDescent="0.2">
      <c r="A44" s="1863" t="s">
        <v>420</v>
      </c>
      <c r="B44" s="1865" t="s">
        <v>468</v>
      </c>
      <c r="C44" s="1682" t="s">
        <v>467</v>
      </c>
      <c r="D44" s="1872" t="s">
        <v>303</v>
      </c>
      <c r="E44" s="1870" t="s">
        <v>498</v>
      </c>
      <c r="F44" s="1667" t="s">
        <v>766</v>
      </c>
      <c r="G44" s="653"/>
      <c r="H44" s="443">
        <v>0</v>
      </c>
      <c r="I44" s="443">
        <v>0</v>
      </c>
      <c r="J44" s="443"/>
      <c r="K44" s="444">
        <v>0</v>
      </c>
      <c r="L44" s="445">
        <v>0</v>
      </c>
      <c r="M44" s="446">
        <v>0</v>
      </c>
      <c r="N44" s="447" t="s">
        <v>304</v>
      </c>
      <c r="O44" s="171">
        <v>1</v>
      </c>
      <c r="P44" s="171">
        <v>1</v>
      </c>
      <c r="Q44" s="172">
        <v>1</v>
      </c>
    </row>
    <row r="45" spans="1:20" ht="12" customHeight="1" thickBot="1" x14ac:dyDescent="0.25">
      <c r="A45" s="2389"/>
      <c r="B45" s="2390"/>
      <c r="C45" s="2391"/>
      <c r="D45" s="2392"/>
      <c r="E45" s="2394"/>
      <c r="F45" s="2395"/>
      <c r="G45" s="651" t="s">
        <v>421</v>
      </c>
      <c r="H45" s="209">
        <f>H44</f>
        <v>0</v>
      </c>
      <c r="I45" s="209">
        <f>I44</f>
        <v>0</v>
      </c>
      <c r="J45" s="209"/>
      <c r="K45" s="652">
        <f>K44</f>
        <v>0</v>
      </c>
      <c r="L45" s="215">
        <v>0</v>
      </c>
      <c r="M45" s="212">
        <v>0</v>
      </c>
      <c r="N45" s="451"/>
      <c r="O45" s="474"/>
      <c r="P45" s="474"/>
      <c r="Q45" s="476"/>
      <c r="T45" s="308"/>
    </row>
    <row r="46" spans="1:20" ht="53.25" customHeight="1" x14ac:dyDescent="0.2">
      <c r="A46" s="1863" t="s">
        <v>420</v>
      </c>
      <c r="B46" s="1865" t="s">
        <v>468</v>
      </c>
      <c r="C46" s="1682" t="s">
        <v>468</v>
      </c>
      <c r="D46" s="1872" t="s">
        <v>315</v>
      </c>
      <c r="E46" s="1870" t="s">
        <v>498</v>
      </c>
      <c r="F46" s="1667" t="s">
        <v>766</v>
      </c>
      <c r="G46" s="653" t="s">
        <v>470</v>
      </c>
      <c r="H46" s="443">
        <v>0</v>
      </c>
      <c r="I46" s="443">
        <v>0</v>
      </c>
      <c r="J46" s="443"/>
      <c r="K46" s="444">
        <v>0</v>
      </c>
      <c r="L46" s="445">
        <v>0</v>
      </c>
      <c r="M46" s="446">
        <v>0</v>
      </c>
      <c r="N46" s="447" t="s">
        <v>305</v>
      </c>
      <c r="O46" s="171">
        <v>6</v>
      </c>
      <c r="P46" s="171">
        <v>6</v>
      </c>
      <c r="Q46" s="172">
        <v>8</v>
      </c>
    </row>
    <row r="47" spans="1:20" ht="12" customHeight="1" thickBot="1" x14ac:dyDescent="0.25">
      <c r="A47" s="2389"/>
      <c r="B47" s="2390"/>
      <c r="C47" s="2391"/>
      <c r="D47" s="1873"/>
      <c r="E47" s="2394"/>
      <c r="F47" s="2395"/>
      <c r="G47" s="651" t="s">
        <v>421</v>
      </c>
      <c r="H47" s="209">
        <f>H46</f>
        <v>0</v>
      </c>
      <c r="I47" s="209">
        <f>I46</f>
        <v>0</v>
      </c>
      <c r="J47" s="209"/>
      <c r="K47" s="652">
        <f>K46</f>
        <v>0</v>
      </c>
      <c r="L47" s="215">
        <v>0</v>
      </c>
      <c r="M47" s="212">
        <v>0</v>
      </c>
      <c r="N47" s="451"/>
      <c r="O47" s="474"/>
      <c r="P47" s="474"/>
      <c r="Q47" s="476"/>
      <c r="T47" s="308"/>
    </row>
    <row r="48" spans="1:20" ht="15.75" customHeight="1" x14ac:dyDescent="0.2">
      <c r="A48" s="1863" t="s">
        <v>420</v>
      </c>
      <c r="B48" s="1865" t="s">
        <v>468</v>
      </c>
      <c r="C48" s="1682" t="s">
        <v>472</v>
      </c>
      <c r="D48" s="1872" t="s">
        <v>306</v>
      </c>
      <c r="E48" s="1870" t="s">
        <v>498</v>
      </c>
      <c r="F48" s="1667" t="s">
        <v>766</v>
      </c>
      <c r="G48" s="653"/>
      <c r="H48" s="443">
        <v>0</v>
      </c>
      <c r="I48" s="443">
        <v>0</v>
      </c>
      <c r="J48" s="443"/>
      <c r="K48" s="444">
        <v>0</v>
      </c>
      <c r="L48" s="445">
        <v>0</v>
      </c>
      <c r="M48" s="446">
        <v>0</v>
      </c>
      <c r="N48" s="447" t="s">
        <v>307</v>
      </c>
      <c r="O48" s="171">
        <v>10</v>
      </c>
      <c r="P48" s="171">
        <v>12</v>
      </c>
      <c r="Q48" s="172">
        <v>15</v>
      </c>
    </row>
    <row r="49" spans="1:39" ht="11.25" customHeight="1" thickBot="1" x14ac:dyDescent="0.25">
      <c r="A49" s="2389"/>
      <c r="B49" s="2390"/>
      <c r="C49" s="2391"/>
      <c r="D49" s="2392"/>
      <c r="E49" s="2394"/>
      <c r="F49" s="2395"/>
      <c r="G49" s="651" t="s">
        <v>421</v>
      </c>
      <c r="H49" s="209">
        <f>H48</f>
        <v>0</v>
      </c>
      <c r="I49" s="209">
        <f>I48</f>
        <v>0</v>
      </c>
      <c r="J49" s="209"/>
      <c r="K49" s="652">
        <f>K48</f>
        <v>0</v>
      </c>
      <c r="L49" s="215">
        <v>0</v>
      </c>
      <c r="M49" s="212">
        <v>0</v>
      </c>
      <c r="N49" s="451"/>
      <c r="O49" s="474"/>
      <c r="P49" s="474"/>
      <c r="Q49" s="476"/>
      <c r="T49" s="308"/>
    </row>
    <row r="50" spans="1:39" ht="24.75" customHeight="1" x14ac:dyDescent="0.2">
      <c r="A50" s="21" t="s">
        <v>420</v>
      </c>
      <c r="B50" s="22" t="s">
        <v>468</v>
      </c>
      <c r="C50" s="1682" t="s">
        <v>472</v>
      </c>
      <c r="D50" s="1686" t="s">
        <v>308</v>
      </c>
      <c r="E50" s="2396" t="s">
        <v>498</v>
      </c>
      <c r="F50" s="1667" t="s">
        <v>766</v>
      </c>
      <c r="G50" s="2399"/>
      <c r="H50" s="129">
        <v>0</v>
      </c>
      <c r="I50" s="129">
        <v>0</v>
      </c>
      <c r="J50" s="129"/>
      <c r="K50" s="130">
        <v>0</v>
      </c>
      <c r="L50" s="131">
        <v>0</v>
      </c>
      <c r="M50" s="219">
        <v>0</v>
      </c>
      <c r="N50" s="2393" t="s">
        <v>309</v>
      </c>
      <c r="O50" s="171">
        <v>80</v>
      </c>
      <c r="P50" s="171">
        <v>100</v>
      </c>
      <c r="Q50" s="172">
        <v>100</v>
      </c>
      <c r="T50" s="308"/>
    </row>
    <row r="51" spans="1:39" ht="3.75" hidden="1" customHeight="1" x14ac:dyDescent="0.2">
      <c r="A51" s="122"/>
      <c r="B51" s="123"/>
      <c r="C51" s="2401"/>
      <c r="D51" s="1687"/>
      <c r="E51" s="2397"/>
      <c r="F51" s="2404"/>
      <c r="G51" s="2400"/>
      <c r="H51" s="1546"/>
      <c r="I51" s="1546"/>
      <c r="J51" s="1546"/>
      <c r="K51" s="1547"/>
      <c r="L51" s="1548"/>
      <c r="M51" s="1549"/>
      <c r="N51" s="2402"/>
      <c r="O51" s="470"/>
      <c r="P51" s="471"/>
      <c r="Q51" s="472"/>
      <c r="T51" s="308"/>
    </row>
    <row r="52" spans="1:39" ht="14.25" customHeight="1" thickBot="1" x14ac:dyDescent="0.25">
      <c r="A52" s="152"/>
      <c r="B52" s="23"/>
      <c r="C52" s="2391"/>
      <c r="D52" s="1688"/>
      <c r="E52" s="2398"/>
      <c r="F52" s="2395"/>
      <c r="G52" s="473" t="s">
        <v>421</v>
      </c>
      <c r="H52" s="155">
        <f>H50</f>
        <v>0</v>
      </c>
      <c r="I52" s="155">
        <f>I50</f>
        <v>0</v>
      </c>
      <c r="J52" s="155"/>
      <c r="K52" s="156">
        <f>K50</f>
        <v>0</v>
      </c>
      <c r="L52" s="157">
        <f>L51+L50</f>
        <v>0</v>
      </c>
      <c r="M52" s="158">
        <f>M51+M50</f>
        <v>0</v>
      </c>
      <c r="N52" s="2403"/>
      <c r="O52" s="474"/>
      <c r="P52" s="475"/>
      <c r="Q52" s="476"/>
      <c r="T52" s="308"/>
    </row>
    <row r="53" spans="1:39" ht="11.25" customHeight="1" thickBot="1" x14ac:dyDescent="0.25">
      <c r="A53" s="24" t="s">
        <v>420</v>
      </c>
      <c r="B53" s="162" t="s">
        <v>468</v>
      </c>
      <c r="C53" s="1807" t="s">
        <v>423</v>
      </c>
      <c r="D53" s="1808"/>
      <c r="E53" s="1808"/>
      <c r="F53" s="1808"/>
      <c r="G53" s="1808"/>
      <c r="H53" s="1555">
        <f t="shared" ref="H53:M53" si="6">H52+H49+H47+H45+H43+H41</f>
        <v>15</v>
      </c>
      <c r="I53" s="1555">
        <f t="shared" si="6"/>
        <v>0</v>
      </c>
      <c r="J53" s="1555">
        <f t="shared" si="6"/>
        <v>0</v>
      </c>
      <c r="K53" s="1555">
        <f t="shared" si="6"/>
        <v>0</v>
      </c>
      <c r="L53" s="1555">
        <f t="shared" si="6"/>
        <v>15</v>
      </c>
      <c r="M53" s="1555">
        <f t="shared" si="6"/>
        <v>20</v>
      </c>
      <c r="N53" s="164"/>
      <c r="O53" s="165"/>
      <c r="P53" s="165"/>
      <c r="Q53" s="166"/>
    </row>
    <row r="54" spans="1:39" ht="14.25" customHeight="1" thickBot="1" x14ac:dyDescent="0.25">
      <c r="A54" s="120" t="s">
        <v>420</v>
      </c>
      <c r="B54" s="121" t="s">
        <v>472</v>
      </c>
      <c r="C54" s="1665" t="s">
        <v>310</v>
      </c>
      <c r="D54" s="1665"/>
      <c r="E54" s="1665"/>
      <c r="F54" s="1665"/>
      <c r="G54" s="1665"/>
      <c r="H54" s="1665"/>
      <c r="I54" s="1665"/>
      <c r="J54" s="1665"/>
      <c r="K54" s="1665"/>
      <c r="L54" s="1665"/>
      <c r="M54" s="1665"/>
      <c r="N54" s="1665"/>
      <c r="O54" s="1665"/>
      <c r="P54" s="1665"/>
      <c r="Q54" s="1666"/>
    </row>
    <row r="55" spans="1:39" ht="12" customHeight="1" x14ac:dyDescent="0.2">
      <c r="A55" s="1863" t="s">
        <v>420</v>
      </c>
      <c r="B55" s="1865" t="s">
        <v>472</v>
      </c>
      <c r="C55" s="1682" t="s">
        <v>422</v>
      </c>
      <c r="D55" s="1872" t="s">
        <v>311</v>
      </c>
      <c r="E55" s="1870" t="s">
        <v>498</v>
      </c>
      <c r="F55" s="1667" t="s">
        <v>28</v>
      </c>
      <c r="G55" s="653" t="s">
        <v>470</v>
      </c>
      <c r="H55" s="443">
        <v>0</v>
      </c>
      <c r="I55" s="443">
        <v>0</v>
      </c>
      <c r="J55" s="443"/>
      <c r="K55" s="444">
        <v>0</v>
      </c>
      <c r="L55" s="445">
        <v>0</v>
      </c>
      <c r="M55" s="446">
        <v>0</v>
      </c>
      <c r="N55" s="2393" t="s">
        <v>312</v>
      </c>
      <c r="O55" s="171">
        <v>4</v>
      </c>
      <c r="P55" s="171">
        <v>5</v>
      </c>
      <c r="Q55" s="172">
        <v>6</v>
      </c>
    </row>
    <row r="56" spans="1:39" ht="12" customHeight="1" thickBot="1" x14ac:dyDescent="0.25">
      <c r="A56" s="2389"/>
      <c r="B56" s="2390"/>
      <c r="C56" s="2391"/>
      <c r="D56" s="2392"/>
      <c r="E56" s="2394"/>
      <c r="F56" s="2395"/>
      <c r="G56" s="651" t="s">
        <v>421</v>
      </c>
      <c r="H56" s="209">
        <f t="shared" ref="H56:M56" si="7">H55</f>
        <v>0</v>
      </c>
      <c r="I56" s="209">
        <f t="shared" si="7"/>
        <v>0</v>
      </c>
      <c r="J56" s="209">
        <f t="shared" si="7"/>
        <v>0</v>
      </c>
      <c r="K56" s="209">
        <f t="shared" si="7"/>
        <v>0</v>
      </c>
      <c r="L56" s="209">
        <f t="shared" si="7"/>
        <v>0</v>
      </c>
      <c r="M56" s="209">
        <f t="shared" si="7"/>
        <v>0</v>
      </c>
      <c r="N56" s="2171"/>
      <c r="O56" s="474"/>
      <c r="P56" s="474"/>
      <c r="Q56" s="476"/>
      <c r="T56" s="308"/>
    </row>
    <row r="57" spans="1:39" ht="14.25" customHeight="1" x14ac:dyDescent="0.2">
      <c r="A57" s="1863" t="s">
        <v>420</v>
      </c>
      <c r="B57" s="1865" t="s">
        <v>472</v>
      </c>
      <c r="C57" s="1682" t="s">
        <v>467</v>
      </c>
      <c r="D57" s="1872" t="s">
        <v>313</v>
      </c>
      <c r="E57" s="1870" t="s">
        <v>498</v>
      </c>
      <c r="F57" s="1667" t="s">
        <v>28</v>
      </c>
      <c r="G57" s="653"/>
      <c r="H57" s="443">
        <v>0</v>
      </c>
      <c r="I57" s="443">
        <v>0</v>
      </c>
      <c r="J57" s="443"/>
      <c r="K57" s="444">
        <v>0</v>
      </c>
      <c r="L57" s="445">
        <v>0</v>
      </c>
      <c r="M57" s="446">
        <v>0</v>
      </c>
      <c r="N57" s="447" t="s">
        <v>314</v>
      </c>
      <c r="O57" s="171">
        <v>2</v>
      </c>
      <c r="P57" s="171">
        <v>3</v>
      </c>
      <c r="Q57" s="172">
        <v>4</v>
      </c>
    </row>
    <row r="58" spans="1:39" ht="15" customHeight="1" thickBot="1" x14ac:dyDescent="0.25">
      <c r="A58" s="2389"/>
      <c r="B58" s="2390"/>
      <c r="C58" s="2391"/>
      <c r="D58" s="2392"/>
      <c r="E58" s="2394"/>
      <c r="F58" s="2395"/>
      <c r="G58" s="651" t="s">
        <v>421</v>
      </c>
      <c r="H58" s="209">
        <f>H57</f>
        <v>0</v>
      </c>
      <c r="I58" s="209">
        <f>I57</f>
        <v>0</v>
      </c>
      <c r="J58" s="209"/>
      <c r="K58" s="652">
        <f>K57</f>
        <v>0</v>
      </c>
      <c r="L58" s="215">
        <v>0</v>
      </c>
      <c r="M58" s="212">
        <v>0</v>
      </c>
      <c r="N58" s="451"/>
      <c r="O58" s="474"/>
      <c r="P58" s="474"/>
      <c r="Q58" s="476"/>
      <c r="T58" s="308"/>
    </row>
    <row r="59" spans="1:39" ht="12" customHeight="1" thickBot="1" x14ac:dyDescent="0.25">
      <c r="A59" s="24" t="s">
        <v>420</v>
      </c>
      <c r="B59" s="162" t="s">
        <v>472</v>
      </c>
      <c r="C59" s="1807" t="s">
        <v>423</v>
      </c>
      <c r="D59" s="1808"/>
      <c r="E59" s="1808"/>
      <c r="F59" s="1808"/>
      <c r="G59" s="1808"/>
      <c r="H59" s="661">
        <f t="shared" ref="H59:M59" si="8">H58+H56</f>
        <v>0</v>
      </c>
      <c r="I59" s="661">
        <f t="shared" si="8"/>
        <v>0</v>
      </c>
      <c r="J59" s="661">
        <f t="shared" si="8"/>
        <v>0</v>
      </c>
      <c r="K59" s="661">
        <f t="shared" si="8"/>
        <v>0</v>
      </c>
      <c r="L59" s="661">
        <f t="shared" si="8"/>
        <v>0</v>
      </c>
      <c r="M59" s="661">
        <f t="shared" si="8"/>
        <v>0</v>
      </c>
      <c r="N59" s="164"/>
      <c r="O59" s="165"/>
      <c r="P59" s="165"/>
      <c r="Q59" s="166"/>
    </row>
    <row r="60" spans="1:39" ht="14.25" customHeight="1" thickBot="1" x14ac:dyDescent="0.25">
      <c r="A60" s="221" t="s">
        <v>420</v>
      </c>
      <c r="B60" s="1660" t="s">
        <v>424</v>
      </c>
      <c r="C60" s="1660"/>
      <c r="D60" s="1660"/>
      <c r="E60" s="1660"/>
      <c r="F60" s="1660"/>
      <c r="G60" s="1809"/>
      <c r="H60" s="1556">
        <f t="shared" ref="H60:M60" si="9">H59+H53+H38+H14+H27</f>
        <v>65</v>
      </c>
      <c r="I60" s="1556">
        <f t="shared" si="9"/>
        <v>0</v>
      </c>
      <c r="J60" s="1556">
        <f t="shared" si="9"/>
        <v>0</v>
      </c>
      <c r="K60" s="1556">
        <f t="shared" si="9"/>
        <v>0</v>
      </c>
      <c r="L60" s="1556">
        <f t="shared" si="9"/>
        <v>85</v>
      </c>
      <c r="M60" s="1556">
        <f t="shared" si="9"/>
        <v>110</v>
      </c>
      <c r="N60" s="169"/>
      <c r="O60" s="169"/>
      <c r="P60" s="169"/>
      <c r="Q60" s="170"/>
    </row>
    <row r="61" spans="1:39" ht="11.25" customHeight="1" thickBot="1" x14ac:dyDescent="0.25">
      <c r="A61" s="403" t="s">
        <v>420</v>
      </c>
      <c r="B61" s="1822" t="s">
        <v>425</v>
      </c>
      <c r="C61" s="1822"/>
      <c r="D61" s="1822"/>
      <c r="E61" s="1822"/>
      <c r="F61" s="1822"/>
      <c r="G61" s="1822"/>
      <c r="H61" s="225">
        <f t="shared" ref="H61:M61" si="10">H60*1</f>
        <v>65</v>
      </c>
      <c r="I61" s="225">
        <f t="shared" si="10"/>
        <v>0</v>
      </c>
      <c r="J61" s="225">
        <f t="shared" si="10"/>
        <v>0</v>
      </c>
      <c r="K61" s="225">
        <f t="shared" si="10"/>
        <v>0</v>
      </c>
      <c r="L61" s="225">
        <f t="shared" si="10"/>
        <v>85</v>
      </c>
      <c r="M61" s="225">
        <f t="shared" si="10"/>
        <v>110</v>
      </c>
      <c r="N61" s="1811"/>
      <c r="O61" s="1812"/>
      <c r="P61" s="1812"/>
      <c r="Q61" s="1813"/>
    </row>
    <row r="62" spans="1:39" s="26" customFormat="1" ht="15.75" customHeight="1" thickBot="1" x14ac:dyDescent="0.25">
      <c r="A62" s="408"/>
      <c r="B62" s="409"/>
      <c r="C62" s="409"/>
      <c r="D62" s="409"/>
      <c r="E62" s="409"/>
      <c r="F62" s="1826" t="s">
        <v>426</v>
      </c>
      <c r="G62" s="2027"/>
      <c r="H62" s="2027"/>
      <c r="I62" s="2027"/>
      <c r="J62" s="2027"/>
      <c r="K62" s="2027"/>
      <c r="L62" s="2027"/>
      <c r="M62" s="2027"/>
      <c r="N62" s="410"/>
      <c r="O62" s="410"/>
      <c r="P62" s="410"/>
      <c r="Q62" s="410"/>
      <c r="R62" s="25"/>
      <c r="S62" s="25"/>
      <c r="T62" s="25"/>
      <c r="U62" s="25"/>
      <c r="V62" s="25"/>
      <c r="W62" s="25"/>
      <c r="X62" s="25"/>
      <c r="Y62" s="25"/>
      <c r="Z62" s="25"/>
      <c r="AA62" s="25"/>
      <c r="AB62" s="25"/>
      <c r="AC62" s="25"/>
      <c r="AD62" s="25"/>
      <c r="AE62" s="25"/>
      <c r="AF62" s="25"/>
      <c r="AG62" s="25"/>
      <c r="AH62" s="25"/>
      <c r="AI62" s="25"/>
      <c r="AJ62" s="25"/>
      <c r="AK62" s="25"/>
      <c r="AL62" s="25"/>
      <c r="AM62" s="25"/>
    </row>
    <row r="63" spans="1:39" ht="35.25" customHeight="1" thickBot="1" x14ac:dyDescent="0.25">
      <c r="C63" s="1819" t="s">
        <v>427</v>
      </c>
      <c r="D63" s="1820"/>
      <c r="E63" s="1820"/>
      <c r="F63" s="1820"/>
      <c r="G63" s="1821"/>
      <c r="H63" s="1749" t="s">
        <v>568</v>
      </c>
      <c r="I63" s="1750"/>
      <c r="J63" s="1750"/>
      <c r="K63" s="1751"/>
      <c r="L63" s="5"/>
      <c r="M63" s="5"/>
    </row>
    <row r="64" spans="1:39" ht="14.1" customHeight="1" thickBot="1" x14ac:dyDescent="0.25">
      <c r="C64" s="1798" t="s">
        <v>428</v>
      </c>
      <c r="D64" s="2030"/>
      <c r="E64" s="2030"/>
      <c r="F64" s="2030"/>
      <c r="G64" s="2031"/>
      <c r="H64" s="1801">
        <v>65</v>
      </c>
      <c r="I64" s="1802"/>
      <c r="J64" s="1802"/>
      <c r="K64" s="1803"/>
      <c r="L64" s="5"/>
      <c r="M64" s="5"/>
    </row>
    <row r="65" spans="3:13" ht="11.25" customHeight="1" x14ac:dyDescent="0.2">
      <c r="C65" s="1828" t="s">
        <v>559</v>
      </c>
      <c r="D65" s="2037"/>
      <c r="E65" s="2037"/>
      <c r="F65" s="2037"/>
      <c r="G65" s="2038"/>
      <c r="H65" s="1774">
        <v>65</v>
      </c>
      <c r="I65" s="1775"/>
      <c r="J65" s="1775"/>
      <c r="K65" s="1776"/>
      <c r="L65" s="5"/>
      <c r="M65" s="5"/>
    </row>
    <row r="66" spans="3:13" ht="12.75" customHeight="1" x14ac:dyDescent="0.2">
      <c r="C66" s="1785" t="s">
        <v>560</v>
      </c>
      <c r="D66" s="2033"/>
      <c r="E66" s="2033"/>
      <c r="F66" s="2033"/>
      <c r="G66" s="2034"/>
      <c r="H66" s="1782">
        <v>0</v>
      </c>
      <c r="I66" s="1783"/>
      <c r="J66" s="1783"/>
      <c r="K66" s="1784"/>
      <c r="L66" s="5"/>
      <c r="M66" s="5"/>
    </row>
    <row r="67" spans="3:13" ht="14.1" customHeight="1" x14ac:dyDescent="0.2">
      <c r="C67" s="1779" t="s">
        <v>632</v>
      </c>
      <c r="D67" s="1881"/>
      <c r="E67" s="1881"/>
      <c r="F67" s="1881"/>
      <c r="G67" s="2032"/>
      <c r="H67" s="1782">
        <v>0</v>
      </c>
      <c r="I67" s="1783"/>
      <c r="J67" s="1783"/>
      <c r="K67" s="1784"/>
      <c r="L67" s="5"/>
      <c r="M67" s="5"/>
    </row>
    <row r="68" spans="3:13" ht="14.1" customHeight="1" x14ac:dyDescent="0.2">
      <c r="C68" s="1779" t="s">
        <v>561</v>
      </c>
      <c r="D68" s="1881"/>
      <c r="E68" s="1881"/>
      <c r="F68" s="1881"/>
      <c r="G68" s="2032"/>
      <c r="H68" s="1782">
        <v>0</v>
      </c>
      <c r="I68" s="1783"/>
      <c r="J68" s="1783"/>
      <c r="K68" s="1784"/>
      <c r="L68" s="5"/>
      <c r="M68" s="5"/>
    </row>
    <row r="69" spans="3:13" ht="12.75" customHeight="1" thickBot="1" x14ac:dyDescent="0.25">
      <c r="C69" s="1785" t="s">
        <v>562</v>
      </c>
      <c r="D69" s="2033"/>
      <c r="E69" s="2033"/>
      <c r="F69" s="2033"/>
      <c r="G69" s="2034"/>
      <c r="H69" s="1782">
        <v>0</v>
      </c>
      <c r="I69" s="1783"/>
      <c r="J69" s="1783"/>
      <c r="K69" s="1784"/>
      <c r="L69" s="5"/>
      <c r="M69" s="5"/>
    </row>
    <row r="70" spans="3:13" ht="14.1" customHeight="1" thickBot="1" x14ac:dyDescent="0.25">
      <c r="C70" s="1798" t="s">
        <v>429</v>
      </c>
      <c r="D70" s="2030"/>
      <c r="E70" s="2030"/>
      <c r="F70" s="2030"/>
      <c r="G70" s="2031"/>
      <c r="H70" s="1801">
        <f>H71+H72+H73+H74</f>
        <v>0</v>
      </c>
      <c r="I70" s="1802"/>
      <c r="J70" s="1802"/>
      <c r="K70" s="1803"/>
      <c r="L70" s="5"/>
      <c r="M70" s="5"/>
    </row>
    <row r="71" spans="3:13" ht="14.1" customHeight="1" x14ac:dyDescent="0.2">
      <c r="C71" s="1795" t="s">
        <v>563</v>
      </c>
      <c r="D71" s="2039"/>
      <c r="E71" s="2039"/>
      <c r="F71" s="2039"/>
      <c r="G71" s="2040"/>
      <c r="H71" s="1777">
        <v>0</v>
      </c>
      <c r="I71" s="1777"/>
      <c r="J71" s="1777"/>
      <c r="K71" s="1778"/>
      <c r="L71" s="5"/>
      <c r="M71" s="5"/>
    </row>
    <row r="72" spans="3:13" ht="14.1" customHeight="1" x14ac:dyDescent="0.2">
      <c r="C72" s="1718" t="s">
        <v>564</v>
      </c>
      <c r="D72" s="1719"/>
      <c r="E72" s="1719"/>
      <c r="F72" s="1719"/>
      <c r="G72" s="1720"/>
      <c r="H72" s="1783">
        <v>0</v>
      </c>
      <c r="I72" s="1783"/>
      <c r="J72" s="1783"/>
      <c r="K72" s="1784"/>
      <c r="L72" s="5"/>
      <c r="M72" s="5"/>
    </row>
    <row r="73" spans="3:13" ht="14.1" customHeight="1" x14ac:dyDescent="0.2">
      <c r="C73" s="1804" t="s">
        <v>565</v>
      </c>
      <c r="D73" s="1805"/>
      <c r="E73" s="1805"/>
      <c r="F73" s="1805"/>
      <c r="G73" s="1806"/>
      <c r="H73" s="1783">
        <v>0</v>
      </c>
      <c r="I73" s="1783"/>
      <c r="J73" s="1783"/>
      <c r="K73" s="1784"/>
      <c r="L73" s="5"/>
      <c r="M73" s="5"/>
    </row>
    <row r="74" spans="3:13" ht="14.1" customHeight="1" thickBot="1" x14ac:dyDescent="0.25">
      <c r="C74" s="1779" t="s">
        <v>567</v>
      </c>
      <c r="D74" s="1881"/>
      <c r="E74" s="1881"/>
      <c r="F74" s="1881"/>
      <c r="G74" s="1882"/>
      <c r="H74" s="1783"/>
      <c r="I74" s="1783"/>
      <c r="J74" s="1783"/>
      <c r="K74" s="1784"/>
      <c r="L74" s="5"/>
      <c r="M74" s="5"/>
    </row>
    <row r="75" spans="3:13" ht="14.1" customHeight="1" thickBot="1" x14ac:dyDescent="0.25">
      <c r="C75" s="1789" t="s">
        <v>430</v>
      </c>
      <c r="D75" s="2041"/>
      <c r="E75" s="2041"/>
      <c r="F75" s="2041"/>
      <c r="G75" s="2042"/>
      <c r="H75" s="1792">
        <v>65</v>
      </c>
      <c r="I75" s="1792"/>
      <c r="J75" s="1792"/>
      <c r="K75" s="1793"/>
    </row>
    <row r="79" spans="3:13" ht="15.75" x14ac:dyDescent="0.25">
      <c r="E79" s="27"/>
    </row>
    <row r="81" spans="4:20" ht="12.75" x14ac:dyDescent="0.2">
      <c r="D81" s="6"/>
      <c r="E81" s="6"/>
      <c r="F81" s="6"/>
      <c r="G81" s="6"/>
      <c r="H81" s="6"/>
      <c r="I81" s="6"/>
      <c r="J81" s="6"/>
      <c r="K81" s="6"/>
      <c r="L81" s="6"/>
      <c r="M81" s="6"/>
      <c r="N81" s="6"/>
      <c r="O81" s="6"/>
      <c r="P81" s="6"/>
      <c r="Q81" s="6"/>
      <c r="R81" s="6"/>
      <c r="S81" s="6"/>
      <c r="T81" s="6"/>
    </row>
    <row r="83" spans="4:20" ht="15.75" x14ac:dyDescent="0.25">
      <c r="E83" s="27"/>
    </row>
  </sheetData>
  <mergeCells count="151">
    <mergeCell ref="F16:F18"/>
    <mergeCell ref="N16:N18"/>
    <mergeCell ref="E21:E23"/>
    <mergeCell ref="D24:D25"/>
    <mergeCell ref="N9:N10"/>
    <mergeCell ref="A21:A23"/>
    <mergeCell ref="B21:B23"/>
    <mergeCell ref="C21:C23"/>
    <mergeCell ref="D21:D23"/>
    <mergeCell ref="C24:C25"/>
    <mergeCell ref="E12:E13"/>
    <mergeCell ref="C14:G14"/>
    <mergeCell ref="C15:Q15"/>
    <mergeCell ref="E16:E18"/>
    <mergeCell ref="A9:A10"/>
    <mergeCell ref="B9:B10"/>
    <mergeCell ref="C9:C10"/>
    <mergeCell ref="D9:D10"/>
    <mergeCell ref="E9:E10"/>
    <mergeCell ref="F9:F10"/>
    <mergeCell ref="O5:Q5"/>
    <mergeCell ref="L4:L6"/>
    <mergeCell ref="M4:M6"/>
    <mergeCell ref="N4:Q4"/>
    <mergeCell ref="B7:Q7"/>
    <mergeCell ref="C8:Q8"/>
    <mergeCell ref="A4:A6"/>
    <mergeCell ref="B4:B6"/>
    <mergeCell ref="C4:C6"/>
    <mergeCell ref="D4:D6"/>
    <mergeCell ref="H4:K4"/>
    <mergeCell ref="N5:N6"/>
    <mergeCell ref="N32:N33"/>
    <mergeCell ref="N21:N23"/>
    <mergeCell ref="L1:Q1"/>
    <mergeCell ref="C72:G72"/>
    <mergeCell ref="E4:E6"/>
    <mergeCell ref="F4:F6"/>
    <mergeCell ref="G4:G6"/>
    <mergeCell ref="H5:H6"/>
    <mergeCell ref="I5:J5"/>
    <mergeCell ref="K5:K6"/>
    <mergeCell ref="A29:A30"/>
    <mergeCell ref="F21:F23"/>
    <mergeCell ref="E24:E25"/>
    <mergeCell ref="F24:F25"/>
    <mergeCell ref="C27:G27"/>
    <mergeCell ref="F29:F30"/>
    <mergeCell ref="A24:A25"/>
    <mergeCell ref="B24:B25"/>
    <mergeCell ref="B29:B30"/>
    <mergeCell ref="C28:Q28"/>
    <mergeCell ref="C31:C33"/>
    <mergeCell ref="C36:C37"/>
    <mergeCell ref="F36:F37"/>
    <mergeCell ref="D31:D33"/>
    <mergeCell ref="C34:C35"/>
    <mergeCell ref="D34:D35"/>
    <mergeCell ref="E34:E35"/>
    <mergeCell ref="F34:F35"/>
    <mergeCell ref="C64:G64"/>
    <mergeCell ref="H64:K64"/>
    <mergeCell ref="C63:G63"/>
    <mergeCell ref="H68:K68"/>
    <mergeCell ref="A16:A18"/>
    <mergeCell ref="B16:B18"/>
    <mergeCell ref="C16:C18"/>
    <mergeCell ref="D16:D18"/>
    <mergeCell ref="C38:G38"/>
    <mergeCell ref="C29:C30"/>
    <mergeCell ref="F31:F33"/>
    <mergeCell ref="G31:G32"/>
    <mergeCell ref="D36:D37"/>
    <mergeCell ref="E36:E37"/>
    <mergeCell ref="H72:K72"/>
    <mergeCell ref="F62:M62"/>
    <mergeCell ref="C66:G66"/>
    <mergeCell ref="H66:K66"/>
    <mergeCell ref="C65:G65"/>
    <mergeCell ref="H65:K65"/>
    <mergeCell ref="N61:Q61"/>
    <mergeCell ref="N50:N52"/>
    <mergeCell ref="F50:F52"/>
    <mergeCell ref="C59:G59"/>
    <mergeCell ref="B60:G60"/>
    <mergeCell ref="D50:D52"/>
    <mergeCell ref="E50:E52"/>
    <mergeCell ref="E31:E33"/>
    <mergeCell ref="E44:E45"/>
    <mergeCell ref="D42:D43"/>
    <mergeCell ref="F46:F47"/>
    <mergeCell ref="B61:G61"/>
    <mergeCell ref="C54:Q54"/>
    <mergeCell ref="E57:E58"/>
    <mergeCell ref="F57:F58"/>
    <mergeCell ref="G50:G51"/>
    <mergeCell ref="C53:G53"/>
    <mergeCell ref="D29:D30"/>
    <mergeCell ref="E29:E30"/>
    <mergeCell ref="H74:K74"/>
    <mergeCell ref="H71:K71"/>
    <mergeCell ref="C67:G67"/>
    <mergeCell ref="H67:K67"/>
    <mergeCell ref="C69:G69"/>
    <mergeCell ref="H69:K69"/>
    <mergeCell ref="C68:G68"/>
    <mergeCell ref="H63:K63"/>
    <mergeCell ref="D44:D45"/>
    <mergeCell ref="D3:W3"/>
    <mergeCell ref="C75:G75"/>
    <mergeCell ref="H75:K75"/>
    <mergeCell ref="C74:G74"/>
    <mergeCell ref="C71:G71"/>
    <mergeCell ref="C70:G70"/>
    <mergeCell ref="H70:K70"/>
    <mergeCell ref="H73:K73"/>
    <mergeCell ref="C73:G73"/>
    <mergeCell ref="C40:C41"/>
    <mergeCell ref="D40:D41"/>
    <mergeCell ref="E40:E41"/>
    <mergeCell ref="F40:F41"/>
    <mergeCell ref="A46:A47"/>
    <mergeCell ref="B46:B47"/>
    <mergeCell ref="A44:A45"/>
    <mergeCell ref="B44:B45"/>
    <mergeCell ref="A40:A41"/>
    <mergeCell ref="B40:B41"/>
    <mergeCell ref="C44:C45"/>
    <mergeCell ref="C46:C47"/>
    <mergeCell ref="C39:Q39"/>
    <mergeCell ref="D55:D56"/>
    <mergeCell ref="F44:F45"/>
    <mergeCell ref="D46:D47"/>
    <mergeCell ref="E46:E47"/>
    <mergeCell ref="E48:E49"/>
    <mergeCell ref="F48:F49"/>
    <mergeCell ref="D48:D49"/>
    <mergeCell ref="N55:N56"/>
    <mergeCell ref="E55:E56"/>
    <mergeCell ref="F55:F56"/>
    <mergeCell ref="A48:A49"/>
    <mergeCell ref="B48:B49"/>
    <mergeCell ref="C48:C49"/>
    <mergeCell ref="C50:C52"/>
    <mergeCell ref="A57:A58"/>
    <mergeCell ref="B57:B58"/>
    <mergeCell ref="C57:C58"/>
    <mergeCell ref="D57:D58"/>
    <mergeCell ref="A55:A56"/>
    <mergeCell ref="B55:B56"/>
    <mergeCell ref="C55:C56"/>
  </mergeCells>
  <phoneticPr fontId="1" type="noConversion"/>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29"/>
  <sheetViews>
    <sheetView topLeftCell="S127" zoomScaleNormal="100" workbookViewId="0">
      <selection activeCell="D82" sqref="D82"/>
    </sheetView>
  </sheetViews>
  <sheetFormatPr defaultRowHeight="11.25" x14ac:dyDescent="0.2"/>
  <cols>
    <col min="1" max="1" width="2.7109375" style="1" customWidth="1"/>
    <col min="2" max="3" width="2.5703125" style="1" customWidth="1"/>
    <col min="4" max="4" width="36.42578125" style="1" customWidth="1"/>
    <col min="5" max="5" width="8.140625" style="2" customWidth="1"/>
    <col min="6" max="6" width="4.42578125" style="1" customWidth="1"/>
    <col min="7" max="7" width="6.5703125" style="3" customWidth="1"/>
    <col min="8" max="8" width="6.7109375" style="1" customWidth="1"/>
    <col min="9" max="9" width="6.5703125" style="1" customWidth="1"/>
    <col min="10" max="10" width="5.7109375" style="1" customWidth="1"/>
    <col min="11" max="11" width="4.85546875" style="1" customWidth="1"/>
    <col min="12" max="12" width="7.140625" style="1" customWidth="1"/>
    <col min="13" max="13" width="6.7109375" style="1" customWidth="1"/>
    <col min="14" max="14" width="17.42578125" style="1" customWidth="1"/>
    <col min="15" max="15" width="4.85546875" style="4" customWidth="1"/>
    <col min="16" max="16" width="4.140625" style="1" customWidth="1"/>
    <col min="17" max="17" width="4.7109375" style="1" customWidth="1"/>
    <col min="18" max="16384" width="9.140625" style="5"/>
  </cols>
  <sheetData>
    <row r="1" spans="1:23" ht="51" customHeight="1" x14ac:dyDescent="0.2">
      <c r="L1" s="1716" t="s">
        <v>317</v>
      </c>
      <c r="M1" s="1717"/>
      <c r="N1" s="1717"/>
      <c r="O1" s="1717"/>
      <c r="P1" s="1717"/>
      <c r="Q1" s="1717"/>
    </row>
    <row r="2" spans="1:23" ht="14.25" customHeight="1" x14ac:dyDescent="0.2">
      <c r="E2" s="984" t="s">
        <v>318</v>
      </c>
      <c r="L2" s="262"/>
      <c r="M2" s="263"/>
      <c r="N2" s="263"/>
      <c r="O2" s="263"/>
      <c r="P2" s="263"/>
      <c r="Q2" s="263"/>
    </row>
    <row r="3" spans="1:23" ht="14.25" customHeight="1" x14ac:dyDescent="0.2">
      <c r="D3" s="2444" t="s">
        <v>466</v>
      </c>
      <c r="E3" s="2444"/>
      <c r="F3" s="2444"/>
      <c r="G3" s="2444"/>
      <c r="H3" s="2444"/>
      <c r="I3" s="2444"/>
      <c r="J3" s="2444"/>
      <c r="K3" s="2444"/>
      <c r="L3" s="2444"/>
      <c r="M3" s="2444"/>
      <c r="N3" s="2444"/>
      <c r="O3" s="2444"/>
      <c r="P3" s="2444"/>
      <c r="Q3" s="2444"/>
      <c r="R3" s="2444"/>
      <c r="S3" s="2444"/>
      <c r="T3" s="2444"/>
      <c r="U3" s="2444"/>
      <c r="V3" s="2444"/>
      <c r="W3" s="2444"/>
    </row>
    <row r="4" spans="1:23" ht="15.75" customHeight="1" thickBot="1" x14ac:dyDescent="0.25">
      <c r="A4" s="288"/>
      <c r="B4" s="289"/>
      <c r="C4" s="289"/>
      <c r="D4" s="5"/>
      <c r="E4" s="5"/>
      <c r="F4" s="5"/>
      <c r="G4" s="5"/>
      <c r="H4" s="5"/>
      <c r="I4" s="5"/>
      <c r="J4" s="5"/>
      <c r="K4" s="5"/>
      <c r="L4" s="5"/>
      <c r="M4" s="5"/>
      <c r="N4" s="5"/>
      <c r="O4" s="5"/>
      <c r="P4" s="5"/>
      <c r="Q4" s="5"/>
    </row>
    <row r="5" spans="1:23" ht="36.75" customHeight="1" x14ac:dyDescent="0.2">
      <c r="A5" s="1704" t="s">
        <v>408</v>
      </c>
      <c r="B5" s="1707" t="s">
        <v>409</v>
      </c>
      <c r="C5" s="1707" t="s">
        <v>410</v>
      </c>
      <c r="D5" s="1710" t="s">
        <v>411</v>
      </c>
      <c r="E5" s="1721" t="s">
        <v>412</v>
      </c>
      <c r="F5" s="1741" t="s">
        <v>413</v>
      </c>
      <c r="G5" s="1766" t="s">
        <v>414</v>
      </c>
      <c r="H5" s="1749" t="s">
        <v>319</v>
      </c>
      <c r="I5" s="1750"/>
      <c r="J5" s="1750"/>
      <c r="K5" s="1751"/>
      <c r="L5" s="1763" t="s">
        <v>320</v>
      </c>
      <c r="M5" s="1752" t="s">
        <v>321</v>
      </c>
      <c r="N5" s="1728" t="s">
        <v>431</v>
      </c>
      <c r="O5" s="1729"/>
      <c r="P5" s="1729"/>
      <c r="Q5" s="1730"/>
    </row>
    <row r="6" spans="1:23" ht="15" customHeight="1" x14ac:dyDescent="0.2">
      <c r="A6" s="1705"/>
      <c r="B6" s="1708"/>
      <c r="C6" s="1708"/>
      <c r="D6" s="1711"/>
      <c r="E6" s="1722"/>
      <c r="F6" s="1742"/>
      <c r="G6" s="1767"/>
      <c r="H6" s="1713" t="s">
        <v>415</v>
      </c>
      <c r="I6" s="1715" t="s">
        <v>416</v>
      </c>
      <c r="J6" s="1715"/>
      <c r="K6" s="1747" t="s">
        <v>417</v>
      </c>
      <c r="L6" s="1764"/>
      <c r="M6" s="1753"/>
      <c r="N6" s="1759" t="s">
        <v>465</v>
      </c>
      <c r="O6" s="1761" t="s">
        <v>418</v>
      </c>
      <c r="P6" s="1761"/>
      <c r="Q6" s="1762"/>
    </row>
    <row r="7" spans="1:23" ht="91.5" customHeight="1" thickBot="1" x14ac:dyDescent="0.25">
      <c r="A7" s="1706"/>
      <c r="B7" s="1709"/>
      <c r="C7" s="1709"/>
      <c r="D7" s="1712"/>
      <c r="E7" s="1723"/>
      <c r="F7" s="1743"/>
      <c r="G7" s="1768"/>
      <c r="H7" s="1714"/>
      <c r="I7" s="180" t="s">
        <v>415</v>
      </c>
      <c r="J7" s="34" t="s">
        <v>419</v>
      </c>
      <c r="K7" s="1748"/>
      <c r="L7" s="1765"/>
      <c r="M7" s="1754"/>
      <c r="N7" s="1760"/>
      <c r="O7" s="7" t="s">
        <v>537</v>
      </c>
      <c r="P7" s="7" t="s">
        <v>546</v>
      </c>
      <c r="Q7" s="8" t="s">
        <v>554</v>
      </c>
    </row>
    <row r="8" spans="1:23" ht="21.75" customHeight="1" thickBot="1" x14ac:dyDescent="0.25">
      <c r="A8" s="119" t="s">
        <v>420</v>
      </c>
      <c r="B8" s="1755" t="s">
        <v>322</v>
      </c>
      <c r="C8" s="1755"/>
      <c r="D8" s="1755"/>
      <c r="E8" s="1755"/>
      <c r="F8" s="1755"/>
      <c r="G8" s="1755"/>
      <c r="H8" s="1755"/>
      <c r="I8" s="1755"/>
      <c r="J8" s="1755"/>
      <c r="K8" s="1755"/>
      <c r="L8" s="1755"/>
      <c r="M8" s="1755"/>
      <c r="N8" s="1755"/>
      <c r="O8" s="1755"/>
      <c r="P8" s="1755"/>
      <c r="Q8" s="1756"/>
    </row>
    <row r="9" spans="1:23" ht="45" customHeight="1" thickBot="1" x14ac:dyDescent="0.25">
      <c r="A9" s="120" t="s">
        <v>420</v>
      </c>
      <c r="B9" s="121" t="s">
        <v>420</v>
      </c>
      <c r="C9" s="1757" t="s">
        <v>377</v>
      </c>
      <c r="D9" s="1757"/>
      <c r="E9" s="1757"/>
      <c r="F9" s="1757"/>
      <c r="G9" s="1757"/>
      <c r="H9" s="1757"/>
      <c r="I9" s="1757"/>
      <c r="J9" s="1757"/>
      <c r="K9" s="1757"/>
      <c r="L9" s="1757"/>
      <c r="M9" s="1757"/>
      <c r="N9" s="1757"/>
      <c r="O9" s="1757"/>
      <c r="P9" s="1757"/>
      <c r="Q9" s="1758"/>
    </row>
    <row r="10" spans="1:23" ht="14.25" customHeight="1" x14ac:dyDescent="0.2">
      <c r="A10" s="1731" t="s">
        <v>420</v>
      </c>
      <c r="B10" s="1734" t="s">
        <v>420</v>
      </c>
      <c r="C10" s="1678" t="s">
        <v>420</v>
      </c>
      <c r="D10" s="1738" t="s">
        <v>323</v>
      </c>
      <c r="E10" s="1655" t="s">
        <v>498</v>
      </c>
      <c r="F10" s="1986" t="s">
        <v>523</v>
      </c>
      <c r="G10" s="183" t="s">
        <v>524</v>
      </c>
      <c r="H10" s="292">
        <v>1241.8</v>
      </c>
      <c r="I10" s="293">
        <v>1241.8</v>
      </c>
      <c r="J10" s="293"/>
      <c r="K10" s="294">
        <v>0</v>
      </c>
      <c r="L10" s="295">
        <v>1241.8</v>
      </c>
      <c r="M10" s="313">
        <v>1241.8</v>
      </c>
      <c r="N10" s="1844" t="s">
        <v>324</v>
      </c>
      <c r="O10" s="414">
        <v>1194</v>
      </c>
      <c r="P10" s="414">
        <v>1194</v>
      </c>
      <c r="Q10" s="415">
        <v>1194</v>
      </c>
    </row>
    <row r="11" spans="1:23" ht="14.25" customHeight="1" x14ac:dyDescent="0.2">
      <c r="A11" s="1732"/>
      <c r="B11" s="1735"/>
      <c r="C11" s="1737"/>
      <c r="D11" s="1739"/>
      <c r="E11" s="1659"/>
      <c r="F11" s="1987"/>
      <c r="G11" s="301"/>
      <c r="H11" s="232">
        <v>0</v>
      </c>
      <c r="I11" s="233">
        <v>0</v>
      </c>
      <c r="J11" s="233"/>
      <c r="K11" s="234">
        <v>0</v>
      </c>
      <c r="L11" s="302">
        <v>0</v>
      </c>
      <c r="M11" s="332">
        <v>0</v>
      </c>
      <c r="N11" s="1845"/>
      <c r="O11" s="416"/>
      <c r="P11" s="416"/>
      <c r="Q11" s="417"/>
      <c r="T11" s="308"/>
    </row>
    <row r="12" spans="1:23" ht="38.25" customHeight="1" thickBot="1" x14ac:dyDescent="0.25">
      <c r="A12" s="1733"/>
      <c r="B12" s="1736"/>
      <c r="C12" s="1679"/>
      <c r="D12" s="1740"/>
      <c r="E12" s="1652"/>
      <c r="F12" s="1988"/>
      <c r="G12" s="9" t="s">
        <v>421</v>
      </c>
      <c r="H12" s="11">
        <f>SUM(H10:H11)</f>
        <v>1241.8</v>
      </c>
      <c r="I12" s="10">
        <f>I10</f>
        <v>1241.8</v>
      </c>
      <c r="J12" s="10"/>
      <c r="K12" s="12">
        <f>SUM(K10:K11)</f>
        <v>0</v>
      </c>
      <c r="L12" s="419">
        <f>SUM(L10)</f>
        <v>1241.8</v>
      </c>
      <c r="M12" s="13">
        <f>M11+M10</f>
        <v>1241.8</v>
      </c>
      <c r="N12" s="1846"/>
      <c r="O12" s="420"/>
      <c r="P12" s="420"/>
      <c r="Q12" s="421"/>
      <c r="R12" s="312"/>
      <c r="T12" s="308"/>
    </row>
    <row r="13" spans="1:23" ht="14.25" customHeight="1" x14ac:dyDescent="0.2">
      <c r="A13" s="122" t="s">
        <v>420</v>
      </c>
      <c r="B13" s="123" t="s">
        <v>420</v>
      </c>
      <c r="C13" s="259" t="s">
        <v>422</v>
      </c>
      <c r="D13" s="1738" t="s">
        <v>325</v>
      </c>
      <c r="E13" s="1655" t="s">
        <v>498</v>
      </c>
      <c r="F13" s="1557" t="s">
        <v>523</v>
      </c>
      <c r="G13" s="183" t="s">
        <v>470</v>
      </c>
      <c r="H13" s="292">
        <v>16200</v>
      </c>
      <c r="I13" s="293">
        <v>16200</v>
      </c>
      <c r="J13" s="293"/>
      <c r="K13" s="294">
        <v>0</v>
      </c>
      <c r="L13" s="295">
        <v>16200</v>
      </c>
      <c r="M13" s="313">
        <v>16200</v>
      </c>
      <c r="N13" s="1844" t="s">
        <v>326</v>
      </c>
      <c r="O13" s="414">
        <v>6800</v>
      </c>
      <c r="P13" s="414">
        <v>6800</v>
      </c>
      <c r="Q13" s="415">
        <v>6800</v>
      </c>
      <c r="R13" s="312"/>
      <c r="T13" s="308"/>
    </row>
    <row r="14" spans="1:23" ht="30" customHeight="1" x14ac:dyDescent="0.2">
      <c r="A14" s="122"/>
      <c r="B14" s="123"/>
      <c r="C14" s="259"/>
      <c r="D14" s="1739"/>
      <c r="E14" s="1659"/>
      <c r="F14" s="1557"/>
      <c r="G14" s="301"/>
      <c r="H14" s="232">
        <v>0</v>
      </c>
      <c r="I14" s="233">
        <v>0</v>
      </c>
      <c r="J14" s="233"/>
      <c r="K14" s="234">
        <v>0</v>
      </c>
      <c r="L14" s="302">
        <v>0</v>
      </c>
      <c r="M14" s="332">
        <v>0</v>
      </c>
      <c r="N14" s="1845"/>
      <c r="O14" s="416"/>
      <c r="P14" s="416"/>
      <c r="Q14" s="417"/>
      <c r="R14" s="312"/>
      <c r="T14" s="308"/>
    </row>
    <row r="15" spans="1:23" ht="33.75" customHeight="1" thickBot="1" x14ac:dyDescent="0.25">
      <c r="A15" s="24"/>
      <c r="B15" s="23"/>
      <c r="C15" s="267"/>
      <c r="D15" s="1740"/>
      <c r="E15" s="1652"/>
      <c r="F15" s="1558"/>
      <c r="G15" s="9" t="s">
        <v>421</v>
      </c>
      <c r="H15" s="11">
        <f>SUM(H13:H14)</f>
        <v>16200</v>
      </c>
      <c r="I15" s="10">
        <f>I13</f>
        <v>16200</v>
      </c>
      <c r="J15" s="10"/>
      <c r="K15" s="12">
        <f>SUM(K13:K14)</f>
        <v>0</v>
      </c>
      <c r="L15" s="419">
        <f>SUM(L13)</f>
        <v>16200</v>
      </c>
      <c r="M15" s="13">
        <f>M14+M13</f>
        <v>16200</v>
      </c>
      <c r="N15" s="1846"/>
      <c r="O15" s="420"/>
      <c r="P15" s="420"/>
      <c r="Q15" s="421"/>
      <c r="R15" s="312"/>
      <c r="T15" s="308"/>
    </row>
    <row r="16" spans="1:23" ht="15" customHeight="1" thickBot="1" x14ac:dyDescent="0.25">
      <c r="A16" s="21" t="s">
        <v>420</v>
      </c>
      <c r="B16" s="22" t="s">
        <v>420</v>
      </c>
      <c r="C16" s="1726" t="s">
        <v>467</v>
      </c>
      <c r="D16" s="1738" t="s">
        <v>327</v>
      </c>
      <c r="E16" s="1655" t="s">
        <v>498</v>
      </c>
      <c r="F16" s="2427" t="s">
        <v>328</v>
      </c>
      <c r="G16" s="14" t="s">
        <v>577</v>
      </c>
      <c r="H16" s="16">
        <v>26862</v>
      </c>
      <c r="I16" s="15">
        <v>26862</v>
      </c>
      <c r="J16" s="15"/>
      <c r="K16" s="17">
        <v>0</v>
      </c>
      <c r="L16" s="18">
        <v>27303</v>
      </c>
      <c r="M16" s="19">
        <v>27629</v>
      </c>
      <c r="N16" s="1844" t="s">
        <v>324</v>
      </c>
      <c r="O16" s="426">
        <v>4378</v>
      </c>
      <c r="P16" s="426">
        <v>4358</v>
      </c>
      <c r="Q16" s="427">
        <v>4325</v>
      </c>
      <c r="R16" s="312"/>
      <c r="T16" s="308"/>
    </row>
    <row r="17" spans="1:20" ht="15" customHeight="1" x14ac:dyDescent="0.2">
      <c r="A17" s="122"/>
      <c r="B17" s="123"/>
      <c r="C17" s="1702"/>
      <c r="D17" s="1739"/>
      <c r="E17" s="1659"/>
      <c r="F17" s="2431"/>
      <c r="G17" s="14" t="s">
        <v>577</v>
      </c>
      <c r="H17" s="16">
        <v>537.20000000000005</v>
      </c>
      <c r="I17" s="15">
        <v>537.20000000000005</v>
      </c>
      <c r="J17" s="15">
        <v>270</v>
      </c>
      <c r="K17" s="17">
        <v>0</v>
      </c>
      <c r="L17" s="18">
        <v>546.1</v>
      </c>
      <c r="M17" s="19">
        <v>552.6</v>
      </c>
      <c r="N17" s="1845"/>
      <c r="O17" s="423"/>
      <c r="P17" s="423"/>
      <c r="Q17" s="424"/>
      <c r="R17" s="312"/>
      <c r="T17" s="308"/>
    </row>
    <row r="18" spans="1:20" ht="54.75" customHeight="1" thickBot="1" x14ac:dyDescent="0.25">
      <c r="A18" s="1559"/>
      <c r="B18" s="1560"/>
      <c r="C18" s="2430"/>
      <c r="D18" s="1740"/>
      <c r="E18" s="1652"/>
      <c r="F18" s="2428"/>
      <c r="G18" s="9" t="s">
        <v>421</v>
      </c>
      <c r="H18" s="11">
        <v>27399.200000000001</v>
      </c>
      <c r="I18" s="10">
        <v>27399.200000000001</v>
      </c>
      <c r="J18" s="10">
        <v>270</v>
      </c>
      <c r="K18" s="12">
        <f>K16</f>
        <v>0</v>
      </c>
      <c r="L18" s="20">
        <v>27849.1</v>
      </c>
      <c r="M18" s="13">
        <v>28181.599999999999</v>
      </c>
      <c r="N18" s="1846"/>
      <c r="O18" s="1137"/>
      <c r="P18" s="1137"/>
      <c r="Q18" s="1303"/>
      <c r="R18" s="312"/>
      <c r="T18" s="308"/>
    </row>
    <row r="19" spans="1:20" ht="16.5" customHeight="1" thickBot="1" x14ac:dyDescent="0.25">
      <c r="A19" s="271" t="s">
        <v>420</v>
      </c>
      <c r="B19" s="273" t="s">
        <v>420</v>
      </c>
      <c r="C19" s="1737" t="s">
        <v>468</v>
      </c>
      <c r="D19" s="1738" t="s">
        <v>329</v>
      </c>
      <c r="E19" s="1655" t="s">
        <v>498</v>
      </c>
      <c r="F19" s="2427" t="s">
        <v>328</v>
      </c>
      <c r="G19" s="14" t="s">
        <v>577</v>
      </c>
      <c r="H19" s="16">
        <v>5246.4</v>
      </c>
      <c r="I19" s="15">
        <v>5246.4</v>
      </c>
      <c r="J19" s="15"/>
      <c r="K19" s="17">
        <v>0</v>
      </c>
      <c r="L19" s="18">
        <v>5295</v>
      </c>
      <c r="M19" s="19">
        <v>5185</v>
      </c>
      <c r="N19" s="1844" t="s">
        <v>324</v>
      </c>
      <c r="O19" s="773">
        <v>3178</v>
      </c>
      <c r="P19" s="773">
        <v>3174</v>
      </c>
      <c r="Q19" s="774">
        <v>3087</v>
      </c>
      <c r="R19" s="312"/>
      <c r="T19" s="308"/>
    </row>
    <row r="20" spans="1:20" ht="16.5" customHeight="1" x14ac:dyDescent="0.2">
      <c r="A20" s="122"/>
      <c r="B20" s="123"/>
      <c r="C20" s="1702"/>
      <c r="D20" s="1739"/>
      <c r="E20" s="1659"/>
      <c r="F20" s="2431"/>
      <c r="G20" s="14" t="s">
        <v>577</v>
      </c>
      <c r="H20" s="16">
        <v>170.5</v>
      </c>
      <c r="I20" s="15">
        <v>170.5</v>
      </c>
      <c r="J20" s="15">
        <v>127</v>
      </c>
      <c r="K20" s="17">
        <v>0</v>
      </c>
      <c r="L20" s="18">
        <v>172.1</v>
      </c>
      <c r="M20" s="19">
        <v>168.5</v>
      </c>
      <c r="N20" s="1845"/>
      <c r="O20" s="423"/>
      <c r="P20" s="423"/>
      <c r="Q20" s="424"/>
      <c r="R20" s="312"/>
      <c r="T20" s="308"/>
    </row>
    <row r="21" spans="1:20" ht="40.5" customHeight="1" thickBot="1" x14ac:dyDescent="0.25">
      <c r="A21" s="1559"/>
      <c r="B21" s="1560"/>
      <c r="C21" s="2430"/>
      <c r="D21" s="1740"/>
      <c r="E21" s="1652"/>
      <c r="F21" s="2428"/>
      <c r="G21" s="9" t="s">
        <v>421</v>
      </c>
      <c r="H21" s="11">
        <v>5416.9</v>
      </c>
      <c r="I21" s="10">
        <v>5416.9</v>
      </c>
      <c r="J21" s="10">
        <v>127</v>
      </c>
      <c r="K21" s="12">
        <f>K19</f>
        <v>0</v>
      </c>
      <c r="L21" s="20">
        <v>5467.1</v>
      </c>
      <c r="M21" s="13">
        <v>5353.5</v>
      </c>
      <c r="N21" s="1846"/>
      <c r="O21" s="1137"/>
      <c r="P21" s="1137"/>
      <c r="Q21" s="1303"/>
      <c r="R21" s="312"/>
      <c r="T21" s="308"/>
    </row>
    <row r="22" spans="1:20" ht="19.5" customHeight="1" x14ac:dyDescent="0.2">
      <c r="A22" s="271" t="s">
        <v>420</v>
      </c>
      <c r="B22" s="273" t="s">
        <v>420</v>
      </c>
      <c r="C22" s="1737" t="s">
        <v>472</v>
      </c>
      <c r="D22" s="1738" t="s">
        <v>330</v>
      </c>
      <c r="E22" s="1655" t="s">
        <v>498</v>
      </c>
      <c r="F22" s="2427" t="s">
        <v>523</v>
      </c>
      <c r="G22" s="14" t="s">
        <v>577</v>
      </c>
      <c r="H22" s="16">
        <v>18.2</v>
      </c>
      <c r="I22" s="15">
        <v>18.2</v>
      </c>
      <c r="J22" s="15"/>
      <c r="K22" s="17">
        <v>0</v>
      </c>
      <c r="L22" s="18">
        <v>18.2</v>
      </c>
      <c r="M22" s="19">
        <v>18.2</v>
      </c>
      <c r="N22" s="1844" t="s">
        <v>324</v>
      </c>
      <c r="O22" s="423">
        <v>7</v>
      </c>
      <c r="P22" s="423">
        <v>7</v>
      </c>
      <c r="Q22" s="424">
        <v>7</v>
      </c>
      <c r="R22" s="312"/>
      <c r="T22" s="308"/>
    </row>
    <row r="23" spans="1:20" ht="54" customHeight="1" thickBot="1" x14ac:dyDescent="0.25">
      <c r="A23" s="1559"/>
      <c r="B23" s="1560"/>
      <c r="C23" s="2430"/>
      <c r="D23" s="1740"/>
      <c r="E23" s="1652"/>
      <c r="F23" s="2428"/>
      <c r="G23" s="9" t="s">
        <v>421</v>
      </c>
      <c r="H23" s="11">
        <v>18.2</v>
      </c>
      <c r="I23" s="10">
        <f>I22</f>
        <v>18.2</v>
      </c>
      <c r="J23" s="10"/>
      <c r="K23" s="12">
        <f>K22</f>
        <v>0</v>
      </c>
      <c r="L23" s="20">
        <f>L22</f>
        <v>18.2</v>
      </c>
      <c r="M23" s="13">
        <f>M22</f>
        <v>18.2</v>
      </c>
      <c r="N23" s="1846"/>
      <c r="O23" s="423"/>
      <c r="P23" s="423"/>
      <c r="Q23" s="424"/>
      <c r="R23" s="312"/>
      <c r="T23" s="308"/>
    </row>
    <row r="24" spans="1:20" ht="21" customHeight="1" x14ac:dyDescent="0.2">
      <c r="A24" s="271" t="s">
        <v>420</v>
      </c>
      <c r="B24" s="273" t="s">
        <v>420</v>
      </c>
      <c r="C24" s="1737" t="s">
        <v>473</v>
      </c>
      <c r="D24" s="1738" t="s">
        <v>331</v>
      </c>
      <c r="E24" s="1655" t="s">
        <v>498</v>
      </c>
      <c r="F24" s="2427" t="s">
        <v>523</v>
      </c>
      <c r="G24" s="14" t="s">
        <v>577</v>
      </c>
      <c r="H24" s="16">
        <v>56.2</v>
      </c>
      <c r="I24" s="15">
        <v>56.2</v>
      </c>
      <c r="J24" s="15"/>
      <c r="K24" s="17">
        <v>0</v>
      </c>
      <c r="L24" s="18">
        <v>56.2</v>
      </c>
      <c r="M24" s="19">
        <v>56.2</v>
      </c>
      <c r="N24" s="1844" t="s">
        <v>324</v>
      </c>
      <c r="O24" s="773">
        <v>8</v>
      </c>
      <c r="P24" s="773">
        <v>8</v>
      </c>
      <c r="Q24" s="773">
        <v>8</v>
      </c>
      <c r="R24" s="312"/>
      <c r="T24" s="308"/>
    </row>
    <row r="25" spans="1:20" ht="12.75" customHeight="1" x14ac:dyDescent="0.2">
      <c r="A25" s="122"/>
      <c r="B25" s="123"/>
      <c r="C25" s="1702"/>
      <c r="D25" s="1739"/>
      <c r="E25" s="1659"/>
      <c r="F25" s="2431"/>
      <c r="G25" s="182"/>
      <c r="H25" s="184"/>
      <c r="I25" s="185"/>
      <c r="J25" s="185"/>
      <c r="K25" s="186"/>
      <c r="L25" s="187"/>
      <c r="M25" s="188"/>
      <c r="N25" s="1845"/>
      <c r="O25" s="423"/>
      <c r="P25" s="423"/>
      <c r="Q25" s="423"/>
      <c r="R25" s="312"/>
      <c r="T25" s="308"/>
    </row>
    <row r="26" spans="1:20" ht="29.25" customHeight="1" thickBot="1" x14ac:dyDescent="0.25">
      <c r="A26" s="1559"/>
      <c r="B26" s="1560"/>
      <c r="C26" s="2430"/>
      <c r="D26" s="1740"/>
      <c r="E26" s="1652"/>
      <c r="F26" s="2428"/>
      <c r="G26" s="9" t="s">
        <v>421</v>
      </c>
      <c r="H26" s="11">
        <f>H24</f>
        <v>56.2</v>
      </c>
      <c r="I26" s="10">
        <f>I24</f>
        <v>56.2</v>
      </c>
      <c r="J26" s="10"/>
      <c r="K26" s="12">
        <f>K24</f>
        <v>0</v>
      </c>
      <c r="L26" s="20">
        <f>L24</f>
        <v>56.2</v>
      </c>
      <c r="M26" s="13">
        <f>M24</f>
        <v>56.2</v>
      </c>
      <c r="N26" s="1846"/>
      <c r="O26" s="1137"/>
      <c r="P26" s="1137"/>
      <c r="Q26" s="1137"/>
      <c r="R26" s="312"/>
      <c r="T26" s="308"/>
    </row>
    <row r="27" spans="1:20" ht="20.25" customHeight="1" x14ac:dyDescent="0.2">
      <c r="A27" s="271" t="s">
        <v>420</v>
      </c>
      <c r="B27" s="273" t="s">
        <v>420</v>
      </c>
      <c r="C27" s="1737" t="s">
        <v>474</v>
      </c>
      <c r="D27" s="1738" t="s">
        <v>332</v>
      </c>
      <c r="E27" s="1655" t="s">
        <v>498</v>
      </c>
      <c r="F27" s="2427" t="s">
        <v>523</v>
      </c>
      <c r="G27" s="14" t="s">
        <v>577</v>
      </c>
      <c r="H27" s="16">
        <v>3.2</v>
      </c>
      <c r="I27" s="15">
        <v>3.2</v>
      </c>
      <c r="J27" s="15"/>
      <c r="K27" s="17">
        <v>0</v>
      </c>
      <c r="L27" s="18">
        <v>3.2</v>
      </c>
      <c r="M27" s="19">
        <v>3.2</v>
      </c>
      <c r="N27" s="1844" t="s">
        <v>324</v>
      </c>
      <c r="O27" s="773">
        <v>10</v>
      </c>
      <c r="P27" s="773">
        <v>10</v>
      </c>
      <c r="Q27" s="773">
        <v>10</v>
      </c>
      <c r="R27" s="312"/>
      <c r="T27" s="308"/>
    </row>
    <row r="28" spans="1:20" ht="47.25" customHeight="1" thickBot="1" x14ac:dyDescent="0.25">
      <c r="A28" s="1559"/>
      <c r="B28" s="123"/>
      <c r="C28" s="1702"/>
      <c r="D28" s="1740"/>
      <c r="E28" s="1659"/>
      <c r="F28" s="2428"/>
      <c r="G28" s="9" t="s">
        <v>421</v>
      </c>
      <c r="H28" s="11">
        <f>H27</f>
        <v>3.2</v>
      </c>
      <c r="I28" s="10">
        <f>I27</f>
        <v>3.2</v>
      </c>
      <c r="J28" s="10"/>
      <c r="K28" s="12">
        <f>K27</f>
        <v>0</v>
      </c>
      <c r="L28" s="20">
        <f>L27</f>
        <v>3.2</v>
      </c>
      <c r="M28" s="13">
        <f>M27</f>
        <v>3.2</v>
      </c>
      <c r="N28" s="1846"/>
      <c r="O28" s="1137"/>
      <c r="P28" s="1137"/>
      <c r="Q28" s="1137"/>
      <c r="R28" s="312"/>
      <c r="T28" s="308"/>
    </row>
    <row r="29" spans="1:20" ht="54" customHeight="1" thickBot="1" x14ac:dyDescent="0.25">
      <c r="A29" s="257" t="s">
        <v>420</v>
      </c>
      <c r="B29" s="1561" t="s">
        <v>420</v>
      </c>
      <c r="C29" s="1562" t="s">
        <v>475</v>
      </c>
      <c r="D29" s="1054" t="s">
        <v>333</v>
      </c>
      <c r="E29" s="1563" t="s">
        <v>498</v>
      </c>
      <c r="F29" s="1564" t="s">
        <v>523</v>
      </c>
      <c r="G29" s="1147" t="s">
        <v>470</v>
      </c>
      <c r="H29" s="1565">
        <v>37.5</v>
      </c>
      <c r="I29" s="1566">
        <v>37.5</v>
      </c>
      <c r="J29" s="1566"/>
      <c r="K29" s="1567"/>
      <c r="L29" s="1568">
        <v>62.4</v>
      </c>
      <c r="M29" s="1569">
        <v>62.4</v>
      </c>
      <c r="N29" s="413" t="s">
        <v>324</v>
      </c>
      <c r="O29" s="524">
        <v>6</v>
      </c>
      <c r="P29" s="524">
        <v>10</v>
      </c>
      <c r="Q29" s="524">
        <v>10</v>
      </c>
      <c r="R29" s="312"/>
      <c r="T29" s="308"/>
    </row>
    <row r="30" spans="1:20" ht="18.75" customHeight="1" thickBot="1" x14ac:dyDescent="0.25">
      <c r="A30" s="24" t="s">
        <v>420</v>
      </c>
      <c r="B30" s="23" t="s">
        <v>420</v>
      </c>
      <c r="C30" s="1923" t="s">
        <v>423</v>
      </c>
      <c r="D30" s="1675"/>
      <c r="E30" s="1675"/>
      <c r="F30" s="1675"/>
      <c r="G30" s="1677"/>
      <c r="H30" s="190">
        <v>50373</v>
      </c>
      <c r="I30" s="1324">
        <v>50373</v>
      </c>
      <c r="J30" s="1324">
        <v>397</v>
      </c>
      <c r="K30" s="1505"/>
      <c r="L30" s="1506">
        <v>50898</v>
      </c>
      <c r="M30" s="1271">
        <v>51116.9</v>
      </c>
      <c r="N30" s="191"/>
      <c r="O30" s="165"/>
      <c r="P30" s="165"/>
      <c r="Q30" s="166"/>
    </row>
    <row r="31" spans="1:20" ht="21" customHeight="1" thickBot="1" x14ac:dyDescent="0.25">
      <c r="A31" s="120" t="s">
        <v>420</v>
      </c>
      <c r="B31" s="121" t="s">
        <v>422</v>
      </c>
      <c r="C31" s="1757"/>
      <c r="D31" s="1757"/>
      <c r="E31" s="1757"/>
      <c r="F31" s="1757"/>
      <c r="G31" s="1757"/>
      <c r="H31" s="1757"/>
      <c r="I31" s="1757"/>
      <c r="J31" s="1757"/>
      <c r="K31" s="1757"/>
      <c r="L31" s="1757"/>
      <c r="M31" s="1757"/>
      <c r="N31" s="1757"/>
      <c r="O31" s="1757"/>
      <c r="P31" s="1757"/>
      <c r="Q31" s="1758"/>
    </row>
    <row r="32" spans="1:20" ht="14.25" customHeight="1" x14ac:dyDescent="0.2">
      <c r="A32" s="1689" t="s">
        <v>420</v>
      </c>
      <c r="B32" s="1691" t="s">
        <v>422</v>
      </c>
      <c r="C32" s="1678" t="s">
        <v>420</v>
      </c>
      <c r="D32" s="1680" t="s">
        <v>378</v>
      </c>
      <c r="E32" s="1655" t="s">
        <v>498</v>
      </c>
      <c r="F32" s="1983" t="s">
        <v>523</v>
      </c>
      <c r="G32" s="183" t="s">
        <v>524</v>
      </c>
      <c r="H32" s="193">
        <v>4245.5</v>
      </c>
      <c r="I32" s="129">
        <v>4245.5</v>
      </c>
      <c r="J32" s="194"/>
      <c r="K32" s="195">
        <v>0</v>
      </c>
      <c r="L32" s="196">
        <v>6266</v>
      </c>
      <c r="M32" s="131">
        <v>6303.1</v>
      </c>
      <c r="N32" s="1844" t="s">
        <v>324</v>
      </c>
      <c r="O32" s="173">
        <v>9330</v>
      </c>
      <c r="P32" s="174" t="s">
        <v>334</v>
      </c>
      <c r="Q32" s="198" t="s">
        <v>335</v>
      </c>
    </row>
    <row r="33" spans="1:20" ht="16.5" customHeight="1" x14ac:dyDescent="0.2">
      <c r="A33" s="1700"/>
      <c r="B33" s="1701"/>
      <c r="C33" s="1702"/>
      <c r="D33" s="1703"/>
      <c r="E33" s="1659"/>
      <c r="F33" s="2421"/>
      <c r="G33" s="214"/>
      <c r="H33" s="199"/>
      <c r="I33" s="200"/>
      <c r="J33" s="201"/>
      <c r="K33" s="202"/>
      <c r="L33" s="203"/>
      <c r="M33" s="204"/>
      <c r="N33" s="1845"/>
      <c r="O33" s="176"/>
      <c r="P33" s="176"/>
      <c r="Q33" s="177"/>
    </row>
    <row r="34" spans="1:20" ht="79.5" customHeight="1" thickBot="1" x14ac:dyDescent="0.25">
      <c r="A34" s="1690"/>
      <c r="B34" s="1692"/>
      <c r="C34" s="1679"/>
      <c r="D34" s="1681"/>
      <c r="E34" s="1652"/>
      <c r="F34" s="1985"/>
      <c r="G34" s="207" t="s">
        <v>421</v>
      </c>
      <c r="H34" s="208">
        <f>H32</f>
        <v>4245.5</v>
      </c>
      <c r="I34" s="209">
        <f>SUM(I32:I33)</f>
        <v>4245.5</v>
      </c>
      <c r="J34" s="210"/>
      <c r="K34" s="211">
        <f>SUM(K32:K33)</f>
        <v>0</v>
      </c>
      <c r="L34" s="212">
        <f>L32</f>
        <v>6266</v>
      </c>
      <c r="M34" s="215">
        <f>M32</f>
        <v>6303.1</v>
      </c>
      <c r="N34" s="1846"/>
      <c r="O34" s="178"/>
      <c r="P34" s="178"/>
      <c r="Q34" s="179"/>
    </row>
    <row r="35" spans="1:20" ht="18" customHeight="1" x14ac:dyDescent="0.2">
      <c r="A35" s="1689" t="s">
        <v>420</v>
      </c>
      <c r="B35" s="1691" t="s">
        <v>422</v>
      </c>
      <c r="C35" s="1678" t="s">
        <v>422</v>
      </c>
      <c r="D35" s="1680" t="s">
        <v>336</v>
      </c>
      <c r="E35" s="1655" t="s">
        <v>498</v>
      </c>
      <c r="F35" s="1983" t="s">
        <v>523</v>
      </c>
      <c r="G35" s="192" t="s">
        <v>577</v>
      </c>
      <c r="H35" s="193">
        <v>73.400000000000006</v>
      </c>
      <c r="I35" s="129">
        <v>73.400000000000006</v>
      </c>
      <c r="J35" s="194"/>
      <c r="K35" s="195">
        <v>0</v>
      </c>
      <c r="L35" s="196">
        <v>77</v>
      </c>
      <c r="M35" s="131">
        <v>80.900000000000006</v>
      </c>
      <c r="N35" s="1844" t="s">
        <v>324</v>
      </c>
      <c r="O35" s="173">
        <v>138</v>
      </c>
      <c r="P35" s="174" t="s">
        <v>337</v>
      </c>
      <c r="Q35" s="1570" t="s">
        <v>338</v>
      </c>
      <c r="T35" s="308"/>
    </row>
    <row r="36" spans="1:20" ht="16.5" customHeight="1" x14ac:dyDescent="0.2">
      <c r="A36" s="1700"/>
      <c r="B36" s="1701"/>
      <c r="C36" s="1702"/>
      <c r="D36" s="1703"/>
      <c r="E36" s="1659"/>
      <c r="F36" s="2421"/>
      <c r="G36" s="214"/>
      <c r="H36" s="199"/>
      <c r="I36" s="200"/>
      <c r="J36" s="201"/>
      <c r="K36" s="202"/>
      <c r="L36" s="203"/>
      <c r="M36" s="204"/>
      <c r="N36" s="1845"/>
      <c r="O36" s="176"/>
      <c r="P36" s="176"/>
      <c r="Q36" s="177"/>
      <c r="T36" s="308"/>
    </row>
    <row r="37" spans="1:20" ht="16.5" customHeight="1" thickBot="1" x14ac:dyDescent="0.25">
      <c r="A37" s="1690"/>
      <c r="B37" s="1692"/>
      <c r="C37" s="1679"/>
      <c r="D37" s="1681"/>
      <c r="E37" s="1652"/>
      <c r="F37" s="1985"/>
      <c r="G37" s="207" t="s">
        <v>421</v>
      </c>
      <c r="H37" s="208">
        <f>H35</f>
        <v>73.400000000000006</v>
      </c>
      <c r="I37" s="209">
        <f>SUM(I35:I36)</f>
        <v>73.400000000000006</v>
      </c>
      <c r="J37" s="210"/>
      <c r="K37" s="211">
        <f>SUM(K35:K36)</f>
        <v>0</v>
      </c>
      <c r="L37" s="212">
        <f>L35</f>
        <v>77</v>
      </c>
      <c r="M37" s="215">
        <f>M35</f>
        <v>80.900000000000006</v>
      </c>
      <c r="N37" s="1846"/>
      <c r="O37" s="178"/>
      <c r="P37" s="178"/>
      <c r="Q37" s="179"/>
      <c r="T37" s="308"/>
    </row>
    <row r="38" spans="1:20" ht="30" customHeight="1" x14ac:dyDescent="0.2">
      <c r="A38" s="1689" t="s">
        <v>420</v>
      </c>
      <c r="B38" s="1691" t="s">
        <v>422</v>
      </c>
      <c r="C38" s="1678" t="s">
        <v>467</v>
      </c>
      <c r="D38" s="1680" t="s">
        <v>339</v>
      </c>
      <c r="E38" s="1655" t="s">
        <v>498</v>
      </c>
      <c r="F38" s="1983" t="s">
        <v>523</v>
      </c>
      <c r="G38" s="192"/>
      <c r="H38" s="193"/>
      <c r="I38" s="129"/>
      <c r="J38" s="194"/>
      <c r="K38" s="195"/>
      <c r="L38" s="196"/>
      <c r="M38" s="131"/>
      <c r="N38" s="1844" t="s">
        <v>324</v>
      </c>
      <c r="O38" s="173"/>
      <c r="P38" s="174"/>
      <c r="Q38" s="198"/>
      <c r="T38" s="308"/>
    </row>
    <row r="39" spans="1:20" ht="18" customHeight="1" x14ac:dyDescent="0.2">
      <c r="A39" s="1700"/>
      <c r="B39" s="1701"/>
      <c r="C39" s="1702"/>
      <c r="D39" s="1703"/>
      <c r="E39" s="1659"/>
      <c r="F39" s="2421"/>
      <c r="G39" s="214"/>
      <c r="H39" s="199"/>
      <c r="I39" s="200"/>
      <c r="J39" s="201"/>
      <c r="K39" s="202"/>
      <c r="L39" s="203"/>
      <c r="M39" s="204"/>
      <c r="N39" s="1845"/>
      <c r="O39" s="176"/>
      <c r="P39" s="176"/>
      <c r="Q39" s="177"/>
      <c r="T39" s="308"/>
    </row>
    <row r="40" spans="1:20" ht="15.75" customHeight="1" thickBot="1" x14ac:dyDescent="0.25">
      <c r="A40" s="1690"/>
      <c r="B40" s="1692"/>
      <c r="C40" s="1679"/>
      <c r="D40" s="1681"/>
      <c r="E40" s="1652"/>
      <c r="F40" s="1985"/>
      <c r="G40" s="207" t="s">
        <v>421</v>
      </c>
      <c r="H40" s="208"/>
      <c r="I40" s="209"/>
      <c r="J40" s="210"/>
      <c r="K40" s="211"/>
      <c r="L40" s="212"/>
      <c r="M40" s="215"/>
      <c r="N40" s="1846"/>
      <c r="O40" s="178"/>
      <c r="P40" s="178"/>
      <c r="Q40" s="179"/>
      <c r="T40" s="308"/>
    </row>
    <row r="41" spans="1:20" ht="14.25" customHeight="1" thickBot="1" x14ac:dyDescent="0.25">
      <c r="A41" s="221" t="s">
        <v>420</v>
      </c>
      <c r="B41" s="189" t="s">
        <v>422</v>
      </c>
      <c r="C41" s="1674" t="s">
        <v>423</v>
      </c>
      <c r="D41" s="1675"/>
      <c r="E41" s="1676"/>
      <c r="F41" s="1676"/>
      <c r="G41" s="1677"/>
      <c r="H41" s="220">
        <v>4318.8999999999996</v>
      </c>
      <c r="I41" s="1324">
        <v>4318.8999999999996</v>
      </c>
      <c r="J41" s="1571"/>
      <c r="K41" s="1572"/>
      <c r="L41" s="1573">
        <v>6343</v>
      </c>
      <c r="M41" s="479">
        <v>6384</v>
      </c>
      <c r="N41" s="191"/>
      <c r="O41" s="222"/>
      <c r="P41" s="222"/>
      <c r="Q41" s="223"/>
    </row>
    <row r="42" spans="1:20" ht="14.25" customHeight="1" thickBot="1" x14ac:dyDescent="0.25">
      <c r="A42" s="120" t="s">
        <v>420</v>
      </c>
      <c r="B42" s="121" t="s">
        <v>467</v>
      </c>
      <c r="C42" s="1757" t="s">
        <v>340</v>
      </c>
      <c r="D42" s="1757"/>
      <c r="E42" s="1757"/>
      <c r="F42" s="1757"/>
      <c r="G42" s="1757"/>
      <c r="H42" s="1757"/>
      <c r="I42" s="1757"/>
      <c r="J42" s="1757"/>
      <c r="K42" s="1757"/>
      <c r="L42" s="1757"/>
      <c r="M42" s="1757"/>
      <c r="N42" s="1757"/>
      <c r="O42" s="1757"/>
      <c r="P42" s="1757"/>
      <c r="Q42" s="1758"/>
    </row>
    <row r="43" spans="1:20" ht="14.25" customHeight="1" x14ac:dyDescent="0.2">
      <c r="A43" s="1689" t="s">
        <v>420</v>
      </c>
      <c r="B43" s="1691" t="s">
        <v>467</v>
      </c>
      <c r="C43" s="242" t="s">
        <v>420</v>
      </c>
      <c r="D43" s="1680" t="s">
        <v>341</v>
      </c>
      <c r="E43" s="1983" t="s">
        <v>498</v>
      </c>
      <c r="F43" s="1983" t="s">
        <v>752</v>
      </c>
      <c r="G43" s="192" t="s">
        <v>470</v>
      </c>
      <c r="H43" s="193">
        <v>5800</v>
      </c>
      <c r="I43" s="129">
        <v>5800</v>
      </c>
      <c r="J43" s="194"/>
      <c r="K43" s="195">
        <v>0</v>
      </c>
      <c r="L43" s="196">
        <v>2000</v>
      </c>
      <c r="M43" s="131">
        <v>2416</v>
      </c>
      <c r="N43" s="1844" t="s">
        <v>324</v>
      </c>
      <c r="O43" s="173" t="s">
        <v>342</v>
      </c>
      <c r="P43" s="174" t="s">
        <v>342</v>
      </c>
      <c r="Q43" s="198" t="s">
        <v>342</v>
      </c>
    </row>
    <row r="44" spans="1:20" ht="14.25" customHeight="1" x14ac:dyDescent="0.2">
      <c r="A44" s="1700"/>
      <c r="B44" s="1701"/>
      <c r="C44" s="259"/>
      <c r="D44" s="1703"/>
      <c r="E44" s="1984"/>
      <c r="F44" s="2421"/>
      <c r="G44" s="214"/>
      <c r="H44" s="199"/>
      <c r="I44" s="200"/>
      <c r="J44" s="201"/>
      <c r="K44" s="202"/>
      <c r="L44" s="203"/>
      <c r="M44" s="204"/>
      <c r="N44" s="1845"/>
      <c r="O44" s="176"/>
      <c r="P44" s="176"/>
      <c r="Q44" s="177"/>
    </row>
    <row r="45" spans="1:20" ht="15" customHeight="1" thickBot="1" x14ac:dyDescent="0.25">
      <c r="A45" s="1690"/>
      <c r="B45" s="1692"/>
      <c r="C45" s="243"/>
      <c r="D45" s="1681"/>
      <c r="E45" s="1985"/>
      <c r="F45" s="1985"/>
      <c r="G45" s="207" t="s">
        <v>421</v>
      </c>
      <c r="H45" s="208">
        <f>H43</f>
        <v>5800</v>
      </c>
      <c r="I45" s="209">
        <f>SUM(I43:I44)</f>
        <v>5800</v>
      </c>
      <c r="J45" s="210"/>
      <c r="K45" s="211">
        <f>SUM(K43:K44)</f>
        <v>0</v>
      </c>
      <c r="L45" s="212">
        <f>L43</f>
        <v>2000</v>
      </c>
      <c r="M45" s="215">
        <f>M43</f>
        <v>2416</v>
      </c>
      <c r="N45" s="1846"/>
      <c r="O45" s="178"/>
      <c r="P45" s="178"/>
      <c r="Q45" s="179"/>
    </row>
    <row r="46" spans="1:20" ht="15" customHeight="1" thickBot="1" x14ac:dyDescent="0.25">
      <c r="A46" s="221" t="s">
        <v>420</v>
      </c>
      <c r="B46" s="189" t="s">
        <v>467</v>
      </c>
      <c r="C46" s="1674" t="s">
        <v>423</v>
      </c>
      <c r="D46" s="1675"/>
      <c r="E46" s="1676"/>
      <c r="F46" s="1676"/>
      <c r="G46" s="1677"/>
      <c r="H46" s="220">
        <f>H45+H39</f>
        <v>5800</v>
      </c>
      <c r="I46" s="1324">
        <f>I45+I39</f>
        <v>5800</v>
      </c>
      <c r="J46" s="1571"/>
      <c r="K46" s="1572">
        <f>K45+K39</f>
        <v>0</v>
      </c>
      <c r="L46" s="1573">
        <f>L45+L39</f>
        <v>2000</v>
      </c>
      <c r="M46" s="479">
        <f>M45+M39</f>
        <v>2416</v>
      </c>
      <c r="N46" s="191"/>
      <c r="O46" s="222"/>
      <c r="P46" s="222"/>
      <c r="Q46" s="223"/>
    </row>
    <row r="47" spans="1:20" ht="12" customHeight="1" thickBot="1" x14ac:dyDescent="0.25">
      <c r="A47" s="120" t="s">
        <v>420</v>
      </c>
      <c r="B47" s="121" t="s">
        <v>468</v>
      </c>
      <c r="C47" s="1757" t="s">
        <v>343</v>
      </c>
      <c r="D47" s="1757"/>
      <c r="E47" s="1757"/>
      <c r="F47" s="1757"/>
      <c r="G47" s="1757"/>
      <c r="H47" s="1757"/>
      <c r="I47" s="1757"/>
      <c r="J47" s="1757"/>
      <c r="K47" s="1757"/>
      <c r="L47" s="1757"/>
      <c r="M47" s="1757"/>
      <c r="N47" s="1757"/>
      <c r="O47" s="1757"/>
      <c r="P47" s="1757"/>
      <c r="Q47" s="1758"/>
    </row>
    <row r="48" spans="1:20" ht="16.5" customHeight="1" x14ac:dyDescent="0.2">
      <c r="A48" s="1689" t="s">
        <v>420</v>
      </c>
      <c r="B48" s="1691" t="s">
        <v>468</v>
      </c>
      <c r="C48" s="1678" t="s">
        <v>420</v>
      </c>
      <c r="D48" s="1680" t="s">
        <v>344</v>
      </c>
      <c r="E48" s="1655" t="s">
        <v>498</v>
      </c>
      <c r="F48" s="1983" t="s">
        <v>523</v>
      </c>
      <c r="G48" s="192" t="s">
        <v>470</v>
      </c>
      <c r="H48" s="193">
        <v>60</v>
      </c>
      <c r="I48" s="129">
        <v>60</v>
      </c>
      <c r="J48" s="194"/>
      <c r="K48" s="195">
        <v>0</v>
      </c>
      <c r="L48" s="196">
        <v>60</v>
      </c>
      <c r="M48" s="131">
        <v>60</v>
      </c>
      <c r="N48" s="1844" t="s">
        <v>324</v>
      </c>
      <c r="O48" s="173">
        <v>250</v>
      </c>
      <c r="P48" s="174" t="s">
        <v>345</v>
      </c>
      <c r="Q48" s="198" t="s">
        <v>345</v>
      </c>
    </row>
    <row r="49" spans="1:20" ht="16.5" customHeight="1" x14ac:dyDescent="0.2">
      <c r="A49" s="1700"/>
      <c r="B49" s="1701"/>
      <c r="C49" s="1702"/>
      <c r="D49" s="1703"/>
      <c r="E49" s="1659"/>
      <c r="F49" s="2421"/>
      <c r="G49" s="214"/>
      <c r="H49" s="199"/>
      <c r="I49" s="200"/>
      <c r="J49" s="201"/>
      <c r="K49" s="202"/>
      <c r="L49" s="203"/>
      <c r="M49" s="204"/>
      <c r="N49" s="1845"/>
      <c r="O49" s="176"/>
      <c r="P49" s="176"/>
      <c r="Q49" s="177"/>
    </row>
    <row r="50" spans="1:20" ht="18" customHeight="1" thickBot="1" x14ac:dyDescent="0.25">
      <c r="A50" s="1690"/>
      <c r="B50" s="1692"/>
      <c r="C50" s="1679"/>
      <c r="D50" s="1681"/>
      <c r="E50" s="1652"/>
      <c r="F50" s="1985"/>
      <c r="G50" s="207" t="s">
        <v>421</v>
      </c>
      <c r="H50" s="208">
        <f>H48</f>
        <v>60</v>
      </c>
      <c r="I50" s="209">
        <f>SUM(I48:I49)</f>
        <v>60</v>
      </c>
      <c r="J50" s="210"/>
      <c r="K50" s="211">
        <f>SUM(K48:K49)</f>
        <v>0</v>
      </c>
      <c r="L50" s="212">
        <f>L48</f>
        <v>60</v>
      </c>
      <c r="M50" s="215">
        <f>M48</f>
        <v>60</v>
      </c>
      <c r="N50" s="1846"/>
      <c r="O50" s="178"/>
      <c r="P50" s="178"/>
      <c r="Q50" s="179"/>
    </row>
    <row r="51" spans="1:20" ht="14.25" customHeight="1" x14ac:dyDescent="0.2">
      <c r="A51" s="1950" t="s">
        <v>420</v>
      </c>
      <c r="B51" s="2083" t="s">
        <v>468</v>
      </c>
      <c r="C51" s="1726" t="s">
        <v>422</v>
      </c>
      <c r="D51" s="1891" t="s">
        <v>346</v>
      </c>
      <c r="E51" s="1655" t="s">
        <v>498</v>
      </c>
      <c r="F51" s="2424" t="s">
        <v>523</v>
      </c>
      <c r="G51" s="192" t="s">
        <v>470</v>
      </c>
      <c r="H51" s="193">
        <v>85</v>
      </c>
      <c r="I51" s="129">
        <v>85</v>
      </c>
      <c r="J51" s="194"/>
      <c r="K51" s="195">
        <v>0</v>
      </c>
      <c r="L51" s="196">
        <v>85</v>
      </c>
      <c r="M51" s="131">
        <v>85</v>
      </c>
      <c r="N51" s="1844" t="s">
        <v>324</v>
      </c>
      <c r="O51" s="1574">
        <v>260</v>
      </c>
      <c r="P51" s="349" t="s">
        <v>347</v>
      </c>
      <c r="Q51" s="1575" t="s">
        <v>347</v>
      </c>
    </row>
    <row r="52" spans="1:20" ht="14.25" customHeight="1" x14ac:dyDescent="0.2">
      <c r="A52" s="1951"/>
      <c r="B52" s="1701"/>
      <c r="C52" s="1702"/>
      <c r="D52" s="2080"/>
      <c r="E52" s="1659"/>
      <c r="F52" s="2425"/>
      <c r="G52" s="214"/>
      <c r="H52" s="199"/>
      <c r="I52" s="200"/>
      <c r="J52" s="201"/>
      <c r="K52" s="202"/>
      <c r="L52" s="203"/>
      <c r="M52" s="204"/>
      <c r="N52" s="1845"/>
      <c r="O52" s="176"/>
      <c r="P52" s="176"/>
      <c r="Q52" s="177"/>
    </row>
    <row r="53" spans="1:20" ht="21" customHeight="1" thickBot="1" x14ac:dyDescent="0.25">
      <c r="A53" s="2082"/>
      <c r="B53" s="2084"/>
      <c r="C53" s="1727"/>
      <c r="D53" s="1892"/>
      <c r="E53" s="1652"/>
      <c r="F53" s="2426"/>
      <c r="G53" s="207" t="s">
        <v>421</v>
      </c>
      <c r="H53" s="208">
        <f>H51</f>
        <v>85</v>
      </c>
      <c r="I53" s="209">
        <f>SUM(I51:I52)</f>
        <v>85</v>
      </c>
      <c r="J53" s="210"/>
      <c r="K53" s="211">
        <f>SUM(K51:K52)</f>
        <v>0</v>
      </c>
      <c r="L53" s="212">
        <f>L51</f>
        <v>85</v>
      </c>
      <c r="M53" s="215">
        <f>M51</f>
        <v>85</v>
      </c>
      <c r="N53" s="1846"/>
      <c r="O53" s="178"/>
      <c r="P53" s="178"/>
      <c r="Q53" s="179"/>
    </row>
    <row r="54" spans="1:20" ht="14.25" customHeight="1" thickBot="1" x14ac:dyDescent="0.25">
      <c r="A54" s="221" t="s">
        <v>420</v>
      </c>
      <c r="B54" s="189" t="s">
        <v>468</v>
      </c>
      <c r="C54" s="1674" t="s">
        <v>423</v>
      </c>
      <c r="D54" s="1675"/>
      <c r="E54" s="1676"/>
      <c r="F54" s="1676"/>
      <c r="G54" s="1677"/>
      <c r="H54" s="220">
        <v>145</v>
      </c>
      <c r="I54" s="1324">
        <v>145</v>
      </c>
      <c r="J54" s="1571"/>
      <c r="K54" s="1572"/>
      <c r="L54" s="1573">
        <v>145</v>
      </c>
      <c r="M54" s="479">
        <v>145</v>
      </c>
      <c r="N54" s="191"/>
      <c r="O54" s="222"/>
      <c r="P54" s="222"/>
      <c r="Q54" s="223"/>
    </row>
    <row r="55" spans="1:20" ht="15.75" customHeight="1" thickBot="1" x14ac:dyDescent="0.25">
      <c r="A55" s="120" t="s">
        <v>420</v>
      </c>
      <c r="B55" s="121" t="s">
        <v>472</v>
      </c>
      <c r="C55" s="1757" t="s">
        <v>348</v>
      </c>
      <c r="D55" s="1757"/>
      <c r="E55" s="1757"/>
      <c r="F55" s="1757"/>
      <c r="G55" s="1757"/>
      <c r="H55" s="1757"/>
      <c r="I55" s="1757"/>
      <c r="J55" s="1757"/>
      <c r="K55" s="1757"/>
      <c r="L55" s="1757"/>
      <c r="M55" s="1757"/>
      <c r="N55" s="1757"/>
      <c r="O55" s="1757"/>
      <c r="P55" s="1757"/>
      <c r="Q55" s="1758"/>
    </row>
    <row r="56" spans="1:20" ht="15.75" customHeight="1" x14ac:dyDescent="0.2">
      <c r="A56" s="1950" t="s">
        <v>420</v>
      </c>
      <c r="B56" s="2083" t="s">
        <v>472</v>
      </c>
      <c r="C56" s="1726" t="s">
        <v>420</v>
      </c>
      <c r="D56" s="1891" t="s">
        <v>349</v>
      </c>
      <c r="E56" s="1655" t="s">
        <v>498</v>
      </c>
      <c r="F56" s="2424" t="s">
        <v>523</v>
      </c>
      <c r="G56" s="183" t="s">
        <v>524</v>
      </c>
      <c r="H56" s="193">
        <v>2150.3000000000002</v>
      </c>
      <c r="I56" s="129">
        <v>2150.3000000000002</v>
      </c>
      <c r="J56" s="194"/>
      <c r="K56" s="195">
        <v>0</v>
      </c>
      <c r="L56" s="196">
        <v>1602.9</v>
      </c>
      <c r="M56" s="131">
        <v>1320.8</v>
      </c>
      <c r="N56" s="1844" t="s">
        <v>324</v>
      </c>
      <c r="O56" s="173">
        <v>3432</v>
      </c>
      <c r="P56" s="174" t="s">
        <v>350</v>
      </c>
      <c r="Q56" s="198" t="s">
        <v>351</v>
      </c>
    </row>
    <row r="57" spans="1:20" ht="15.75" customHeight="1" x14ac:dyDescent="0.2">
      <c r="A57" s="1951"/>
      <c r="B57" s="1701"/>
      <c r="C57" s="1702"/>
      <c r="D57" s="2080"/>
      <c r="E57" s="1659"/>
      <c r="F57" s="2425"/>
      <c r="G57" s="214"/>
      <c r="H57" s="199"/>
      <c r="I57" s="200"/>
      <c r="J57" s="201"/>
      <c r="K57" s="202"/>
      <c r="L57" s="203"/>
      <c r="M57" s="204"/>
      <c r="N57" s="1845"/>
      <c r="O57" s="176"/>
      <c r="P57" s="176"/>
      <c r="Q57" s="177"/>
    </row>
    <row r="58" spans="1:20" ht="21.75" customHeight="1" thickBot="1" x14ac:dyDescent="0.25">
      <c r="A58" s="2082"/>
      <c r="B58" s="2084"/>
      <c r="C58" s="1727"/>
      <c r="D58" s="1892"/>
      <c r="E58" s="1652"/>
      <c r="F58" s="2426"/>
      <c r="G58" s="207" t="s">
        <v>421</v>
      </c>
      <c r="H58" s="208">
        <f>H56</f>
        <v>2150.3000000000002</v>
      </c>
      <c r="I58" s="209">
        <f>SUM(I56:I57)</f>
        <v>2150.3000000000002</v>
      </c>
      <c r="J58" s="210"/>
      <c r="K58" s="211">
        <f>SUM(K56:K57)</f>
        <v>0</v>
      </c>
      <c r="L58" s="212">
        <f>L56</f>
        <v>1602.9</v>
      </c>
      <c r="M58" s="215">
        <f>M56</f>
        <v>1320.8</v>
      </c>
      <c r="N58" s="1846"/>
      <c r="O58" s="178"/>
      <c r="P58" s="178"/>
      <c r="Q58" s="179"/>
    </row>
    <row r="59" spans="1:20" ht="16.5" customHeight="1" x14ac:dyDescent="0.2">
      <c r="A59" s="1950" t="s">
        <v>420</v>
      </c>
      <c r="B59" s="2083" t="s">
        <v>472</v>
      </c>
      <c r="C59" s="1726" t="s">
        <v>422</v>
      </c>
      <c r="D59" s="1891" t="s">
        <v>352</v>
      </c>
      <c r="E59" s="1655" t="s">
        <v>498</v>
      </c>
      <c r="F59" s="2424" t="s">
        <v>523</v>
      </c>
      <c r="G59" s="183" t="s">
        <v>524</v>
      </c>
      <c r="H59" s="193">
        <v>468</v>
      </c>
      <c r="I59" s="129">
        <v>468</v>
      </c>
      <c r="J59" s="194"/>
      <c r="K59" s="195">
        <v>0</v>
      </c>
      <c r="L59" s="196">
        <v>430.6</v>
      </c>
      <c r="M59" s="131">
        <v>396.2</v>
      </c>
      <c r="N59" s="1844" t="s">
        <v>326</v>
      </c>
      <c r="O59" s="173">
        <v>3000</v>
      </c>
      <c r="P59" s="174" t="s">
        <v>353</v>
      </c>
      <c r="Q59" s="198" t="s">
        <v>354</v>
      </c>
    </row>
    <row r="60" spans="1:20" ht="14.25" customHeight="1" x14ac:dyDescent="0.2">
      <c r="A60" s="1951"/>
      <c r="B60" s="1701"/>
      <c r="C60" s="1702"/>
      <c r="D60" s="2080"/>
      <c r="E60" s="1659"/>
      <c r="F60" s="2425"/>
      <c r="G60" s="214"/>
      <c r="H60" s="199"/>
      <c r="I60" s="200"/>
      <c r="J60" s="201"/>
      <c r="K60" s="202"/>
      <c r="L60" s="203"/>
      <c r="M60" s="204"/>
      <c r="N60" s="1845"/>
      <c r="O60" s="176"/>
      <c r="P60" s="176"/>
      <c r="Q60" s="177"/>
    </row>
    <row r="61" spans="1:20" ht="17.25" customHeight="1" thickBot="1" x14ac:dyDescent="0.25">
      <c r="A61" s="2082"/>
      <c r="B61" s="2084"/>
      <c r="C61" s="1727"/>
      <c r="D61" s="1892"/>
      <c r="E61" s="1652"/>
      <c r="F61" s="2426"/>
      <c r="G61" s="207" t="s">
        <v>421</v>
      </c>
      <c r="H61" s="208">
        <f>H59</f>
        <v>468</v>
      </c>
      <c r="I61" s="209">
        <f>SUM(I59:I60)</f>
        <v>468</v>
      </c>
      <c r="J61" s="210"/>
      <c r="K61" s="211">
        <f>SUM(K59:K60)</f>
        <v>0</v>
      </c>
      <c r="L61" s="212">
        <f>L59</f>
        <v>430.6</v>
      </c>
      <c r="M61" s="215">
        <f>M59</f>
        <v>396.2</v>
      </c>
      <c r="N61" s="1846"/>
      <c r="O61" s="178"/>
      <c r="P61" s="178"/>
      <c r="Q61" s="179"/>
      <c r="T61" s="308"/>
    </row>
    <row r="62" spans="1:20" ht="27" customHeight="1" thickBot="1" x14ac:dyDescent="0.25">
      <c r="A62" s="221" t="s">
        <v>420</v>
      </c>
      <c r="B62" s="189" t="s">
        <v>472</v>
      </c>
      <c r="C62" s="1674" t="s">
        <v>423</v>
      </c>
      <c r="D62" s="1675"/>
      <c r="E62" s="1675"/>
      <c r="F62" s="1675"/>
      <c r="G62" s="1677"/>
      <c r="H62" s="220">
        <v>2618.3000000000002</v>
      </c>
      <c r="I62" s="1324">
        <v>2618.3000000000002</v>
      </c>
      <c r="J62" s="1571"/>
      <c r="K62" s="1572"/>
      <c r="L62" s="1573">
        <v>2033.5</v>
      </c>
      <c r="M62" s="479">
        <v>1717</v>
      </c>
      <c r="N62" s="191"/>
      <c r="O62" s="222"/>
      <c r="P62" s="222"/>
      <c r="Q62" s="223"/>
      <c r="T62" s="308"/>
    </row>
    <row r="63" spans="1:20" ht="21" customHeight="1" thickBot="1" x14ac:dyDescent="0.25">
      <c r="A63" s="120" t="s">
        <v>420</v>
      </c>
      <c r="B63" s="1809" t="s">
        <v>424</v>
      </c>
      <c r="C63" s="1810"/>
      <c r="D63" s="1810"/>
      <c r="E63" s="1810"/>
      <c r="F63" s="1810"/>
      <c r="G63" s="1810"/>
      <c r="H63" s="167">
        <v>63255.199999999997</v>
      </c>
      <c r="I63" s="666">
        <v>63255.199999999997</v>
      </c>
      <c r="J63" s="666">
        <v>397</v>
      </c>
      <c r="K63" s="1576">
        <v>0</v>
      </c>
      <c r="L63" s="483">
        <v>61419.5</v>
      </c>
      <c r="M63" s="1256">
        <v>61778.9</v>
      </c>
      <c r="N63" s="168"/>
      <c r="O63" s="169"/>
      <c r="P63" s="169"/>
      <c r="Q63" s="170"/>
      <c r="T63" s="308"/>
    </row>
    <row r="64" spans="1:20" ht="29.25" customHeight="1" thickBot="1" x14ac:dyDescent="0.25">
      <c r="A64" s="119" t="s">
        <v>422</v>
      </c>
      <c r="B64" s="1755" t="s">
        <v>355</v>
      </c>
      <c r="C64" s="1755"/>
      <c r="D64" s="1755"/>
      <c r="E64" s="1755"/>
      <c r="F64" s="1755"/>
      <c r="G64" s="1755"/>
      <c r="H64" s="1755"/>
      <c r="I64" s="1755"/>
      <c r="J64" s="1755"/>
      <c r="K64" s="1755"/>
      <c r="L64" s="1755"/>
      <c r="M64" s="1755"/>
      <c r="N64" s="1755"/>
      <c r="O64" s="1755"/>
      <c r="P64" s="1755"/>
      <c r="Q64" s="1756"/>
      <c r="T64" s="308"/>
    </row>
    <row r="65" spans="1:20" ht="28.5" customHeight="1" thickBot="1" x14ac:dyDescent="0.25">
      <c r="A65" s="120" t="s">
        <v>422</v>
      </c>
      <c r="B65" s="121" t="s">
        <v>420</v>
      </c>
      <c r="C65" s="1757" t="s">
        <v>356</v>
      </c>
      <c r="D65" s="1757"/>
      <c r="E65" s="1757"/>
      <c r="F65" s="2200"/>
      <c r="G65" s="2200"/>
      <c r="H65" s="1757"/>
      <c r="I65" s="1757"/>
      <c r="J65" s="1757"/>
      <c r="K65" s="1757"/>
      <c r="L65" s="1757"/>
      <c r="M65" s="1757"/>
      <c r="N65" s="1757"/>
      <c r="O65" s="1757"/>
      <c r="P65" s="1757"/>
      <c r="Q65" s="1758"/>
      <c r="T65" s="308"/>
    </row>
    <row r="66" spans="1:20" ht="16.5" customHeight="1" x14ac:dyDescent="0.2">
      <c r="A66" s="21" t="s">
        <v>422</v>
      </c>
      <c r="B66" s="22" t="s">
        <v>420</v>
      </c>
      <c r="C66" s="1682" t="s">
        <v>420</v>
      </c>
      <c r="D66" s="1686" t="s">
        <v>357</v>
      </c>
      <c r="E66" s="2422" t="s">
        <v>358</v>
      </c>
      <c r="F66" s="2418" t="s">
        <v>523</v>
      </c>
      <c r="G66" s="183" t="s">
        <v>524</v>
      </c>
      <c r="H66" s="128">
        <v>387</v>
      </c>
      <c r="I66" s="129">
        <v>387</v>
      </c>
      <c r="J66" s="128">
        <v>258.7</v>
      </c>
      <c r="K66" s="195">
        <v>0</v>
      </c>
      <c r="L66" s="128">
        <v>387</v>
      </c>
      <c r="M66" s="128">
        <v>387</v>
      </c>
      <c r="N66" s="447" t="s">
        <v>359</v>
      </c>
      <c r="O66" s="171">
        <v>40</v>
      </c>
      <c r="P66" s="171">
        <v>40</v>
      </c>
      <c r="Q66" s="172">
        <v>40</v>
      </c>
      <c r="T66" s="308"/>
    </row>
    <row r="67" spans="1:20" ht="16.5" customHeight="1" x14ac:dyDescent="0.2">
      <c r="A67" s="122"/>
      <c r="B67" s="123"/>
      <c r="C67" s="1683"/>
      <c r="D67" s="1687"/>
      <c r="E67" s="2190"/>
      <c r="F67" s="2419"/>
      <c r="G67" s="1578" t="s">
        <v>360</v>
      </c>
      <c r="H67" s="1255">
        <v>403.1</v>
      </c>
      <c r="I67" s="378">
        <v>403.1</v>
      </c>
      <c r="J67" s="1255">
        <v>304</v>
      </c>
      <c r="K67" s="379">
        <v>0</v>
      </c>
      <c r="L67" s="1255">
        <v>403.1</v>
      </c>
      <c r="M67" s="1255">
        <v>403.1</v>
      </c>
      <c r="N67" s="1579"/>
      <c r="O67" s="416"/>
      <c r="P67" s="982"/>
      <c r="Q67" s="417"/>
      <c r="T67" s="308"/>
    </row>
    <row r="68" spans="1:20" ht="15" customHeight="1" x14ac:dyDescent="0.2">
      <c r="A68" s="122"/>
      <c r="B68" s="123"/>
      <c r="C68" s="1683"/>
      <c r="D68" s="1687"/>
      <c r="E68" s="2190"/>
      <c r="F68" s="2419"/>
      <c r="G68" s="1580" t="s">
        <v>799</v>
      </c>
      <c r="H68" s="354">
        <v>119.2</v>
      </c>
      <c r="I68" s="354">
        <v>119.2</v>
      </c>
      <c r="J68" s="435">
        <v>67</v>
      </c>
      <c r="K68" s="356">
        <v>0</v>
      </c>
      <c r="L68" s="354">
        <v>119.2</v>
      </c>
      <c r="M68" s="354">
        <v>119.2</v>
      </c>
      <c r="N68" s="1581"/>
      <c r="O68" s="416"/>
      <c r="P68" s="982"/>
      <c r="Q68" s="417"/>
      <c r="T68" s="308"/>
    </row>
    <row r="69" spans="1:20" ht="15" customHeight="1" x14ac:dyDescent="0.2">
      <c r="A69" s="122"/>
      <c r="B69" s="123"/>
      <c r="C69" s="1683"/>
      <c r="D69" s="1687"/>
      <c r="E69" s="2190"/>
      <c r="F69" s="2419"/>
      <c r="G69" s="1582" t="s">
        <v>361</v>
      </c>
      <c r="H69" s="354">
        <v>233</v>
      </c>
      <c r="I69" s="354">
        <v>233</v>
      </c>
      <c r="J69" s="354">
        <v>160.80000000000001</v>
      </c>
      <c r="K69" s="354">
        <v>0</v>
      </c>
      <c r="L69" s="354">
        <v>233</v>
      </c>
      <c r="M69" s="354">
        <v>233</v>
      </c>
      <c r="N69" s="1581"/>
      <c r="O69" s="416"/>
      <c r="P69" s="982"/>
      <c r="Q69" s="417"/>
      <c r="T69" s="308"/>
    </row>
    <row r="70" spans="1:20" ht="16.5" customHeight="1" x14ac:dyDescent="0.2">
      <c r="A70" s="122"/>
      <c r="B70" s="123"/>
      <c r="C70" s="1684"/>
      <c r="D70" s="1687"/>
      <c r="E70" s="2190"/>
      <c r="F70" s="1684"/>
      <c r="G70" s="1583" t="s">
        <v>470</v>
      </c>
      <c r="H70" s="1255">
        <v>109.5</v>
      </c>
      <c r="I70" s="378">
        <v>109.5</v>
      </c>
      <c r="J70" s="1255">
        <v>72.3</v>
      </c>
      <c r="K70" s="379">
        <v>0</v>
      </c>
      <c r="L70" s="1255">
        <v>109.5</v>
      </c>
      <c r="M70" s="1255">
        <v>109.5</v>
      </c>
      <c r="N70" s="1854"/>
      <c r="O70" s="470"/>
      <c r="P70" s="471"/>
      <c r="Q70" s="472"/>
      <c r="T70" s="308"/>
    </row>
    <row r="71" spans="1:20" ht="30.75" customHeight="1" thickBot="1" x14ac:dyDescent="0.25">
      <c r="A71" s="152"/>
      <c r="B71" s="23"/>
      <c r="C71" s="1685"/>
      <c r="D71" s="1688"/>
      <c r="E71" s="2423"/>
      <c r="F71" s="2420"/>
      <c r="G71" s="1585" t="s">
        <v>421</v>
      </c>
      <c r="H71" s="1586">
        <v>1251.8</v>
      </c>
      <c r="I71" s="1586">
        <v>1251.8</v>
      </c>
      <c r="J71" s="1586">
        <v>862.8</v>
      </c>
      <c r="K71" s="1586">
        <f>K70+K68+K67+K66</f>
        <v>0</v>
      </c>
      <c r="L71" s="1586">
        <v>1251.8</v>
      </c>
      <c r="M71" s="1586">
        <v>1251.8</v>
      </c>
      <c r="N71" s="1897"/>
      <c r="O71" s="474"/>
      <c r="P71" s="475"/>
      <c r="Q71" s="476"/>
      <c r="T71" s="308"/>
    </row>
    <row r="72" spans="1:20" ht="16.5" customHeight="1" x14ac:dyDescent="0.2">
      <c r="A72" s="21" t="s">
        <v>422</v>
      </c>
      <c r="B72" s="22" t="s">
        <v>420</v>
      </c>
      <c r="C72" s="1682" t="s">
        <v>422</v>
      </c>
      <c r="D72" s="1686" t="s">
        <v>362</v>
      </c>
      <c r="E72" s="2422" t="s">
        <v>363</v>
      </c>
      <c r="F72" s="2418" t="s">
        <v>523</v>
      </c>
      <c r="G72" s="1310" t="s">
        <v>524</v>
      </c>
      <c r="H72" s="1587">
        <v>409</v>
      </c>
      <c r="I72" s="1588">
        <v>409</v>
      </c>
      <c r="J72" s="1587">
        <v>256</v>
      </c>
      <c r="K72" s="1589">
        <v>0</v>
      </c>
      <c r="L72" s="1587">
        <v>409</v>
      </c>
      <c r="M72" s="1587">
        <v>409</v>
      </c>
      <c r="N72" s="447" t="s">
        <v>359</v>
      </c>
      <c r="O72" s="171">
        <v>50</v>
      </c>
      <c r="P72" s="171">
        <v>50</v>
      </c>
      <c r="Q72" s="172">
        <v>50</v>
      </c>
      <c r="T72" s="308"/>
    </row>
    <row r="73" spans="1:20" ht="16.5" customHeight="1" x14ac:dyDescent="0.2">
      <c r="A73" s="122"/>
      <c r="B73" s="123"/>
      <c r="C73" s="1683"/>
      <c r="D73" s="1687"/>
      <c r="E73" s="2190"/>
      <c r="F73" s="2419"/>
      <c r="G73" s="1590" t="s">
        <v>799</v>
      </c>
      <c r="H73" s="435">
        <v>98.7</v>
      </c>
      <c r="I73" s="354">
        <v>97.4</v>
      </c>
      <c r="J73" s="435">
        <v>53</v>
      </c>
      <c r="K73" s="356">
        <v>1.3</v>
      </c>
      <c r="L73" s="435">
        <v>98.7</v>
      </c>
      <c r="M73" s="435">
        <v>98.7</v>
      </c>
      <c r="N73" s="1581"/>
      <c r="O73" s="416"/>
      <c r="P73" s="982"/>
      <c r="Q73" s="417"/>
      <c r="T73" s="308"/>
    </row>
    <row r="74" spans="1:20" ht="16.5" customHeight="1" x14ac:dyDescent="0.2">
      <c r="A74" s="122"/>
      <c r="B74" s="123"/>
      <c r="C74" s="1684"/>
      <c r="D74" s="1687"/>
      <c r="E74" s="2190"/>
      <c r="F74" s="1684"/>
      <c r="G74" s="1583" t="s">
        <v>470</v>
      </c>
      <c r="H74" s="1255">
        <v>202.4</v>
      </c>
      <c r="I74" s="378">
        <v>202.4</v>
      </c>
      <c r="J74" s="1255">
        <v>130</v>
      </c>
      <c r="K74" s="379">
        <v>0</v>
      </c>
      <c r="L74" s="1255">
        <v>202.4</v>
      </c>
      <c r="M74" s="1255">
        <v>202.4</v>
      </c>
      <c r="N74" s="1854"/>
      <c r="O74" s="470"/>
      <c r="P74" s="471"/>
      <c r="Q74" s="472"/>
      <c r="T74" s="308"/>
    </row>
    <row r="75" spans="1:20" ht="35.25" customHeight="1" thickBot="1" x14ac:dyDescent="0.25">
      <c r="A75" s="152"/>
      <c r="B75" s="23"/>
      <c r="C75" s="1685"/>
      <c r="D75" s="1688"/>
      <c r="E75" s="2423"/>
      <c r="F75" s="2420"/>
      <c r="G75" s="1585" t="s">
        <v>421</v>
      </c>
      <c r="H75" s="1586">
        <f>H74+H73+H72</f>
        <v>710.1</v>
      </c>
      <c r="I75" s="1586">
        <f>I74+I73+I72</f>
        <v>708.8</v>
      </c>
      <c r="J75" s="1586">
        <f>J74+J73+J72</f>
        <v>439</v>
      </c>
      <c r="K75" s="1586">
        <f>K74+K73+K72</f>
        <v>1.3</v>
      </c>
      <c r="L75" s="1586">
        <v>710.1</v>
      </c>
      <c r="M75" s="1586">
        <f>M74+M73+M72</f>
        <v>710.1</v>
      </c>
      <c r="N75" s="1897"/>
      <c r="O75" s="474"/>
      <c r="P75" s="475"/>
      <c r="Q75" s="476"/>
      <c r="T75" s="308"/>
    </row>
    <row r="76" spans="1:20" ht="18" customHeight="1" thickBot="1" x14ac:dyDescent="0.25">
      <c r="A76" s="221" t="s">
        <v>422</v>
      </c>
      <c r="B76" s="189" t="s">
        <v>420</v>
      </c>
      <c r="C76" s="1674" t="s">
        <v>423</v>
      </c>
      <c r="D76" s="1675"/>
      <c r="E76" s="1676"/>
      <c r="F76" s="1676"/>
      <c r="G76" s="1677"/>
      <c r="H76" s="220">
        <v>1961.9</v>
      </c>
      <c r="I76" s="1571">
        <v>1960.6</v>
      </c>
      <c r="J76" s="1571">
        <v>1301.8</v>
      </c>
      <c r="K76" s="1572">
        <v>1.3</v>
      </c>
      <c r="L76" s="1573">
        <v>1961.9</v>
      </c>
      <c r="M76" s="479">
        <v>1961.9</v>
      </c>
      <c r="N76" s="191"/>
      <c r="O76" s="222"/>
      <c r="P76" s="222"/>
      <c r="Q76" s="472"/>
      <c r="T76" s="308"/>
    </row>
    <row r="77" spans="1:20" ht="38.25" customHeight="1" thickBot="1" x14ac:dyDescent="0.25">
      <c r="A77" s="120" t="s">
        <v>422</v>
      </c>
      <c r="B77" s="121" t="s">
        <v>422</v>
      </c>
      <c r="C77" s="1757" t="s">
        <v>364</v>
      </c>
      <c r="D77" s="1757"/>
      <c r="E77" s="1757"/>
      <c r="F77" s="1757"/>
      <c r="G77" s="1757"/>
      <c r="H77" s="1757"/>
      <c r="I77" s="1757"/>
      <c r="J77" s="1757"/>
      <c r="K77" s="1757"/>
      <c r="L77" s="1757"/>
      <c r="M77" s="1757"/>
      <c r="N77" s="1757"/>
      <c r="O77" s="1757"/>
      <c r="P77" s="1757"/>
      <c r="Q77" s="1758"/>
      <c r="T77" s="308"/>
    </row>
    <row r="78" spans="1:20" ht="29.25" customHeight="1" x14ac:dyDescent="0.2">
      <c r="A78" s="122" t="s">
        <v>422</v>
      </c>
      <c r="B78" s="123" t="s">
        <v>422</v>
      </c>
      <c r="C78" s="1683" t="s">
        <v>420</v>
      </c>
      <c r="D78" s="1687" t="s">
        <v>379</v>
      </c>
      <c r="E78" s="2429" t="s">
        <v>365</v>
      </c>
      <c r="F78" s="1577" t="s">
        <v>523</v>
      </c>
      <c r="G78" s="326" t="s">
        <v>524</v>
      </c>
      <c r="H78" s="1255">
        <v>405.1</v>
      </c>
      <c r="I78" s="378">
        <v>405.1</v>
      </c>
      <c r="J78" s="1255">
        <v>309.3</v>
      </c>
      <c r="K78" s="379">
        <v>0</v>
      </c>
      <c r="L78" s="1255">
        <v>405.1</v>
      </c>
      <c r="M78" s="1255">
        <v>405.1</v>
      </c>
      <c r="N78" s="1579" t="s">
        <v>359</v>
      </c>
      <c r="O78" s="416">
        <v>410</v>
      </c>
      <c r="P78" s="416">
        <v>410</v>
      </c>
      <c r="Q78" s="417">
        <v>410</v>
      </c>
      <c r="T78" s="308"/>
    </row>
    <row r="79" spans="1:20" ht="14.25" customHeight="1" x14ac:dyDescent="0.2">
      <c r="A79" s="122"/>
      <c r="B79" s="123"/>
      <c r="C79" s="1683"/>
      <c r="D79" s="1687"/>
      <c r="E79" s="2190"/>
      <c r="F79" s="1577"/>
      <c r="G79" s="1590" t="s">
        <v>799</v>
      </c>
      <c r="H79" s="435">
        <v>126</v>
      </c>
      <c r="I79" s="354">
        <v>114</v>
      </c>
      <c r="J79" s="435">
        <v>0</v>
      </c>
      <c r="K79" s="356">
        <v>12</v>
      </c>
      <c r="L79" s="435">
        <v>126</v>
      </c>
      <c r="M79" s="435">
        <v>126</v>
      </c>
      <c r="N79" s="1581"/>
      <c r="O79" s="416"/>
      <c r="P79" s="982"/>
      <c r="Q79" s="417"/>
      <c r="T79" s="308"/>
    </row>
    <row r="80" spans="1:20" ht="14.25" customHeight="1" x14ac:dyDescent="0.2">
      <c r="A80" s="122"/>
      <c r="B80" s="123"/>
      <c r="C80" s="1684"/>
      <c r="D80" s="1687"/>
      <c r="E80" s="2190"/>
      <c r="F80" s="247"/>
      <c r="G80" s="1583" t="s">
        <v>470</v>
      </c>
      <c r="H80" s="1255">
        <v>2091.1999999999998</v>
      </c>
      <c r="I80" s="378">
        <v>2091.1999999999998</v>
      </c>
      <c r="J80" s="1255">
        <v>1365.2</v>
      </c>
      <c r="K80" s="202">
        <v>0</v>
      </c>
      <c r="L80" s="1255">
        <v>2091.1999999999998</v>
      </c>
      <c r="M80" s="1255">
        <v>2091.1999999999998</v>
      </c>
      <c r="N80" s="1854"/>
      <c r="O80" s="470"/>
      <c r="P80" s="471"/>
      <c r="Q80" s="472"/>
      <c r="T80" s="308"/>
    </row>
    <row r="81" spans="1:20" ht="42.75" customHeight="1" thickBot="1" x14ac:dyDescent="0.25">
      <c r="A81" s="152"/>
      <c r="B81" s="23"/>
      <c r="C81" s="1685"/>
      <c r="D81" s="1688"/>
      <c r="E81" s="2423"/>
      <c r="F81" s="248"/>
      <c r="G81" s="1591" t="s">
        <v>421</v>
      </c>
      <c r="H81" s="210">
        <f t="shared" ref="H81:M81" si="0">H80+H79+H78</f>
        <v>2622.2999999999997</v>
      </c>
      <c r="I81" s="210">
        <f t="shared" si="0"/>
        <v>2610.2999999999997</v>
      </c>
      <c r="J81" s="210">
        <f t="shared" si="0"/>
        <v>1674.5</v>
      </c>
      <c r="K81" s="1592">
        <f t="shared" si="0"/>
        <v>12</v>
      </c>
      <c r="L81" s="1592">
        <f t="shared" si="0"/>
        <v>2622.2999999999997</v>
      </c>
      <c r="M81" s="1592">
        <f t="shared" si="0"/>
        <v>2622.2999999999997</v>
      </c>
      <c r="N81" s="1897"/>
      <c r="O81" s="474"/>
      <c r="P81" s="475"/>
      <c r="Q81" s="476"/>
      <c r="T81" s="308"/>
    </row>
    <row r="82" spans="1:20" ht="65.25" customHeight="1" thickBot="1" x14ac:dyDescent="0.25">
      <c r="A82" s="1593" t="s">
        <v>422</v>
      </c>
      <c r="B82" s="123" t="s">
        <v>422</v>
      </c>
      <c r="C82" s="1682" t="s">
        <v>422</v>
      </c>
      <c r="D82" s="250" t="s">
        <v>366</v>
      </c>
      <c r="E82" s="1301" t="s">
        <v>498</v>
      </c>
      <c r="F82" s="1594">
        <v>23</v>
      </c>
      <c r="G82" s="1585" t="s">
        <v>470</v>
      </c>
      <c r="H82" s="1595">
        <v>20</v>
      </c>
      <c r="I82" s="1595">
        <v>20</v>
      </c>
      <c r="J82" s="1595"/>
      <c r="K82" s="1596"/>
      <c r="L82" s="1596">
        <v>20</v>
      </c>
      <c r="M82" s="1596">
        <v>20</v>
      </c>
      <c r="N82" s="447" t="s">
        <v>359</v>
      </c>
      <c r="O82" s="470"/>
      <c r="P82" s="471"/>
      <c r="Q82" s="472"/>
      <c r="T82" s="308"/>
    </row>
    <row r="83" spans="1:20" ht="22.5" customHeight="1" thickBot="1" x14ac:dyDescent="0.25">
      <c r="A83" s="21" t="s">
        <v>422</v>
      </c>
      <c r="B83" s="22" t="s">
        <v>422</v>
      </c>
      <c r="C83" s="1683"/>
      <c r="D83" s="1686" t="s">
        <v>380</v>
      </c>
      <c r="E83" s="2422" t="s">
        <v>498</v>
      </c>
      <c r="F83" s="1597" t="s">
        <v>523</v>
      </c>
      <c r="G83" s="760" t="s">
        <v>524</v>
      </c>
      <c r="H83" s="128">
        <v>1146</v>
      </c>
      <c r="I83" s="129">
        <v>1146</v>
      </c>
      <c r="J83" s="194"/>
      <c r="K83" s="933"/>
      <c r="L83" s="1598">
        <v>1400</v>
      </c>
      <c r="M83" s="139">
        <v>1500</v>
      </c>
      <c r="N83" s="447" t="s">
        <v>359</v>
      </c>
      <c r="O83" s="171">
        <v>213</v>
      </c>
      <c r="P83" s="171">
        <v>220</v>
      </c>
      <c r="Q83" s="172">
        <v>230</v>
      </c>
      <c r="T83" s="308"/>
    </row>
    <row r="84" spans="1:20" ht="32.25" customHeight="1" x14ac:dyDescent="0.2">
      <c r="A84" s="122"/>
      <c r="B84" s="123"/>
      <c r="C84" s="1684"/>
      <c r="D84" s="1687"/>
      <c r="E84" s="2190"/>
      <c r="F84" s="247"/>
      <c r="G84" s="192" t="s">
        <v>470</v>
      </c>
      <c r="H84" s="1255">
        <v>1369.7</v>
      </c>
      <c r="I84" s="1599">
        <v>1369.7</v>
      </c>
      <c r="J84" s="201"/>
      <c r="K84" s="202"/>
      <c r="L84" s="203">
        <v>1900</v>
      </c>
      <c r="M84" s="204">
        <v>2000</v>
      </c>
      <c r="N84" s="1854"/>
      <c r="O84" s="470"/>
      <c r="P84" s="471"/>
      <c r="Q84" s="472"/>
      <c r="T84" s="308"/>
    </row>
    <row r="85" spans="1:20" ht="38.25" customHeight="1" thickBot="1" x14ac:dyDescent="0.25">
      <c r="A85" s="152"/>
      <c r="B85" s="23"/>
      <c r="C85" s="1685"/>
      <c r="D85" s="1688"/>
      <c r="E85" s="2423"/>
      <c r="F85" s="1584"/>
      <c r="G85" s="1585" t="s">
        <v>421</v>
      </c>
      <c r="H85" s="1600">
        <f>H84+H83</f>
        <v>2515.6999999999998</v>
      </c>
      <c r="I85" s="1600">
        <f>I84+I83</f>
        <v>2515.6999999999998</v>
      </c>
      <c r="J85" s="1600"/>
      <c r="K85" s="1600">
        <f>K84+K83</f>
        <v>0</v>
      </c>
      <c r="L85" s="1586">
        <f>L84+L83</f>
        <v>3300</v>
      </c>
      <c r="M85" s="1586">
        <f>M84+M83</f>
        <v>3500</v>
      </c>
      <c r="N85" s="1897"/>
      <c r="O85" s="474"/>
      <c r="P85" s="475"/>
      <c r="Q85" s="476"/>
      <c r="T85" s="308"/>
    </row>
    <row r="86" spans="1:20" ht="12" customHeight="1" thickBot="1" x14ac:dyDescent="0.25">
      <c r="A86" s="221" t="s">
        <v>422</v>
      </c>
      <c r="B86" s="189" t="s">
        <v>422</v>
      </c>
      <c r="C86" s="1674" t="s">
        <v>423</v>
      </c>
      <c r="D86" s="1675"/>
      <c r="E86" s="1676"/>
      <c r="F86" s="1676"/>
      <c r="G86" s="1677"/>
      <c r="H86" s="220">
        <v>5158</v>
      </c>
      <c r="I86" s="1324">
        <v>5146</v>
      </c>
      <c r="J86" s="1571">
        <v>1674.5</v>
      </c>
      <c r="K86" s="1572">
        <v>12</v>
      </c>
      <c r="L86" s="1573">
        <v>5942.3</v>
      </c>
      <c r="M86" s="479">
        <v>6142.3</v>
      </c>
      <c r="N86" s="191"/>
      <c r="O86" s="222"/>
      <c r="P86" s="222"/>
      <c r="Q86" s="472"/>
      <c r="T86" s="308"/>
    </row>
    <row r="87" spans="1:20" ht="13.5" customHeight="1" thickBot="1" x14ac:dyDescent="0.25">
      <c r="A87" s="120" t="s">
        <v>422</v>
      </c>
      <c r="B87" s="1809" t="s">
        <v>424</v>
      </c>
      <c r="C87" s="1810"/>
      <c r="D87" s="1810"/>
      <c r="E87" s="1810"/>
      <c r="F87" s="1810"/>
      <c r="G87" s="1810"/>
      <c r="H87" s="167">
        <v>7119.9</v>
      </c>
      <c r="I87" s="666">
        <v>7106.6</v>
      </c>
      <c r="J87" s="666">
        <v>2976.3</v>
      </c>
      <c r="K87" s="1576">
        <v>13.3</v>
      </c>
      <c r="L87" s="483">
        <v>7904.2</v>
      </c>
      <c r="M87" s="1256">
        <v>8104.2</v>
      </c>
      <c r="N87" s="168"/>
      <c r="O87" s="169"/>
      <c r="P87" s="169"/>
      <c r="Q87" s="170"/>
      <c r="T87" s="308"/>
    </row>
    <row r="88" spans="1:20" ht="15.75" customHeight="1" thickBot="1" x14ac:dyDescent="0.25">
      <c r="A88" s="119" t="s">
        <v>467</v>
      </c>
      <c r="B88" s="1755" t="s">
        <v>367</v>
      </c>
      <c r="C88" s="1755"/>
      <c r="D88" s="1755"/>
      <c r="E88" s="1755"/>
      <c r="F88" s="1755"/>
      <c r="G88" s="1755"/>
      <c r="H88" s="1755"/>
      <c r="I88" s="1755"/>
      <c r="J88" s="1755"/>
      <c r="K88" s="1755"/>
      <c r="L88" s="1755"/>
      <c r="M88" s="1755"/>
      <c r="N88" s="1755"/>
      <c r="O88" s="1755"/>
      <c r="P88" s="1755"/>
      <c r="Q88" s="1756"/>
      <c r="T88" s="308"/>
    </row>
    <row r="89" spans="1:20" ht="21.75" customHeight="1" thickBot="1" x14ac:dyDescent="0.25">
      <c r="A89" s="120" t="s">
        <v>467</v>
      </c>
      <c r="B89" s="121" t="s">
        <v>420</v>
      </c>
      <c r="C89" s="1757" t="s">
        <v>368</v>
      </c>
      <c r="D89" s="1757"/>
      <c r="E89" s="1757"/>
      <c r="F89" s="1757"/>
      <c r="G89" s="1757"/>
      <c r="H89" s="1757"/>
      <c r="I89" s="1757"/>
      <c r="J89" s="1757"/>
      <c r="K89" s="1757"/>
      <c r="L89" s="1757"/>
      <c r="M89" s="1757"/>
      <c r="N89" s="1757"/>
      <c r="O89" s="1757"/>
      <c r="P89" s="1757"/>
      <c r="Q89" s="1758"/>
      <c r="T89" s="308"/>
    </row>
    <row r="90" spans="1:20" ht="13.5" customHeight="1" thickBot="1" x14ac:dyDescent="0.25">
      <c r="A90" s="21" t="s">
        <v>467</v>
      </c>
      <c r="B90" s="22" t="s">
        <v>420</v>
      </c>
      <c r="C90" s="1682" t="s">
        <v>420</v>
      </c>
      <c r="D90" s="1686" t="s">
        <v>369</v>
      </c>
      <c r="E90" s="2422" t="s">
        <v>498</v>
      </c>
      <c r="F90" s="2432" t="s">
        <v>370</v>
      </c>
      <c r="G90" s="1601" t="s">
        <v>577</v>
      </c>
      <c r="H90" s="128">
        <v>53.9</v>
      </c>
      <c r="I90" s="129">
        <v>43.7</v>
      </c>
      <c r="J90" s="194">
        <v>0</v>
      </c>
      <c r="K90" s="195">
        <v>10.199999999999999</v>
      </c>
      <c r="L90" s="128">
        <v>54</v>
      </c>
      <c r="M90" s="128">
        <v>54</v>
      </c>
      <c r="N90" s="2435" t="s">
        <v>371</v>
      </c>
      <c r="O90" s="171">
        <v>10</v>
      </c>
      <c r="P90" s="171">
        <v>10</v>
      </c>
      <c r="Q90" s="172">
        <v>10</v>
      </c>
      <c r="T90" s="308"/>
    </row>
    <row r="91" spans="1:20" ht="12.75" customHeight="1" x14ac:dyDescent="0.2">
      <c r="A91" s="122"/>
      <c r="B91" s="123"/>
      <c r="C91" s="1684"/>
      <c r="D91" s="1687"/>
      <c r="E91" s="2190"/>
      <c r="F91" s="1684"/>
      <c r="G91" s="192" t="s">
        <v>470</v>
      </c>
      <c r="H91" s="1255">
        <v>40</v>
      </c>
      <c r="I91" s="378">
        <v>20</v>
      </c>
      <c r="J91" s="201">
        <v>0</v>
      </c>
      <c r="K91" s="202">
        <v>20</v>
      </c>
      <c r="L91" s="203">
        <v>40</v>
      </c>
      <c r="M91" s="204">
        <v>40</v>
      </c>
      <c r="N91" s="2436"/>
      <c r="O91" s="470"/>
      <c r="P91" s="471"/>
      <c r="Q91" s="472"/>
      <c r="T91" s="308"/>
    </row>
    <row r="92" spans="1:20" ht="12" customHeight="1" thickBot="1" x14ac:dyDescent="0.25">
      <c r="A92" s="152"/>
      <c r="B92" s="23"/>
      <c r="C92" s="1685"/>
      <c r="D92" s="1688"/>
      <c r="E92" s="2423"/>
      <c r="F92" s="2420"/>
      <c r="G92" s="1585" t="s">
        <v>421</v>
      </c>
      <c r="H92" s="1586">
        <f t="shared" ref="H92:M92" si="1">H91+H90</f>
        <v>93.9</v>
      </c>
      <c r="I92" s="1586">
        <f t="shared" si="1"/>
        <v>63.7</v>
      </c>
      <c r="J92" s="1586">
        <f t="shared" si="1"/>
        <v>0</v>
      </c>
      <c r="K92" s="1586">
        <f t="shared" si="1"/>
        <v>30.2</v>
      </c>
      <c r="L92" s="1586">
        <f t="shared" si="1"/>
        <v>94</v>
      </c>
      <c r="M92" s="1586">
        <f t="shared" si="1"/>
        <v>94</v>
      </c>
      <c r="N92" s="1974"/>
      <c r="O92" s="474"/>
      <c r="P92" s="475"/>
      <c r="Q92" s="476"/>
      <c r="T92" s="308"/>
    </row>
    <row r="93" spans="1:20" ht="18.75" customHeight="1" x14ac:dyDescent="0.2">
      <c r="A93" s="21" t="s">
        <v>467</v>
      </c>
      <c r="B93" s="22" t="s">
        <v>420</v>
      </c>
      <c r="C93" s="1682" t="s">
        <v>422</v>
      </c>
      <c r="D93" s="1686" t="s">
        <v>372</v>
      </c>
      <c r="E93" s="2422" t="s">
        <v>498</v>
      </c>
      <c r="F93" s="2432" t="s">
        <v>328</v>
      </c>
      <c r="G93" s="192" t="s">
        <v>470</v>
      </c>
      <c r="H93" s="128">
        <v>51.4</v>
      </c>
      <c r="I93" s="129">
        <v>51.4</v>
      </c>
      <c r="J93" s="194">
        <v>0</v>
      </c>
      <c r="K93" s="195">
        <v>0</v>
      </c>
      <c r="L93" s="196">
        <v>51.4</v>
      </c>
      <c r="M93" s="131">
        <v>51.4</v>
      </c>
      <c r="N93" s="2393" t="s">
        <v>373</v>
      </c>
      <c r="O93" s="171">
        <v>20</v>
      </c>
      <c r="P93" s="171">
        <v>20</v>
      </c>
      <c r="Q93" s="172">
        <v>20</v>
      </c>
      <c r="T93" s="308"/>
    </row>
    <row r="94" spans="1:20" ht="14.25" customHeight="1" x14ac:dyDescent="0.2">
      <c r="A94" s="122"/>
      <c r="B94" s="123"/>
      <c r="C94" s="1683"/>
      <c r="D94" s="1687"/>
      <c r="E94" s="2190"/>
      <c r="F94" s="2437"/>
      <c r="G94" s="1601" t="s">
        <v>577</v>
      </c>
      <c r="H94" s="354">
        <v>514</v>
      </c>
      <c r="I94" s="1231">
        <v>514</v>
      </c>
      <c r="J94" s="1602">
        <v>0</v>
      </c>
      <c r="K94" s="1602">
        <v>0</v>
      </c>
      <c r="L94" s="1603">
        <v>514</v>
      </c>
      <c r="M94" s="354">
        <v>514</v>
      </c>
      <c r="N94" s="2434"/>
      <c r="O94" s="416"/>
      <c r="P94" s="982"/>
      <c r="Q94" s="417"/>
      <c r="T94" s="308"/>
    </row>
    <row r="95" spans="1:20" ht="15.75" customHeight="1" x14ac:dyDescent="0.2">
      <c r="A95" s="122"/>
      <c r="B95" s="123"/>
      <c r="C95" s="1684"/>
      <c r="D95" s="1687"/>
      <c r="E95" s="2190"/>
      <c r="F95" s="1684"/>
      <c r="G95" s="1601" t="s">
        <v>577</v>
      </c>
      <c r="H95" s="354">
        <v>25.7</v>
      </c>
      <c r="I95" s="1231">
        <v>25.7</v>
      </c>
      <c r="J95" s="1231">
        <v>19.600000000000001</v>
      </c>
      <c r="K95" s="1602">
        <v>0</v>
      </c>
      <c r="L95" s="1603">
        <v>25.7</v>
      </c>
      <c r="M95" s="354">
        <v>25.7</v>
      </c>
      <c r="N95" s="2433"/>
      <c r="O95" s="470"/>
      <c r="P95" s="471"/>
      <c r="Q95" s="472"/>
      <c r="T95" s="308"/>
    </row>
    <row r="96" spans="1:20" ht="12" customHeight="1" thickBot="1" x14ac:dyDescent="0.25">
      <c r="A96" s="152"/>
      <c r="B96" s="23"/>
      <c r="C96" s="1685"/>
      <c r="D96" s="1688"/>
      <c r="E96" s="2423"/>
      <c r="F96" s="2420"/>
      <c r="G96" s="1585" t="s">
        <v>421</v>
      </c>
      <c r="H96" s="1586">
        <v>591.1</v>
      </c>
      <c r="I96" s="1596">
        <v>591.1</v>
      </c>
      <c r="J96" s="1596">
        <v>19.600000000000001</v>
      </c>
      <c r="K96" s="1604">
        <f>K93</f>
        <v>0</v>
      </c>
      <c r="L96" s="1605">
        <v>591.1</v>
      </c>
      <c r="M96" s="1586">
        <v>591.1</v>
      </c>
      <c r="N96" s="1897"/>
      <c r="O96" s="474"/>
      <c r="P96" s="475"/>
      <c r="Q96" s="476"/>
      <c r="T96" s="308"/>
    </row>
    <row r="97" spans="1:39" ht="14.25" customHeight="1" thickBot="1" x14ac:dyDescent="0.25">
      <c r="A97" s="24" t="s">
        <v>467</v>
      </c>
      <c r="B97" s="162" t="s">
        <v>420</v>
      </c>
      <c r="C97" s="1807" t="s">
        <v>423</v>
      </c>
      <c r="D97" s="1808"/>
      <c r="E97" s="1808"/>
      <c r="F97" s="1808"/>
      <c r="G97" s="1808"/>
      <c r="H97" s="163">
        <v>685</v>
      </c>
      <c r="I97" s="661">
        <v>654.79999999999995</v>
      </c>
      <c r="J97" s="661">
        <v>19.600000000000001</v>
      </c>
      <c r="K97" s="1555">
        <v>30.2</v>
      </c>
      <c r="L97" s="1019">
        <v>685.1</v>
      </c>
      <c r="M97" s="1606">
        <v>685.1</v>
      </c>
      <c r="N97" s="164"/>
      <c r="O97" s="165"/>
      <c r="P97" s="165"/>
      <c r="Q97" s="166"/>
    </row>
    <row r="98" spans="1:39" ht="14.25" customHeight="1" thickBot="1" x14ac:dyDescent="0.25">
      <c r="A98" s="120" t="s">
        <v>467</v>
      </c>
      <c r="B98" s="1809" t="s">
        <v>424</v>
      </c>
      <c r="C98" s="1810"/>
      <c r="D98" s="1810"/>
      <c r="E98" s="1810"/>
      <c r="F98" s="1810"/>
      <c r="G98" s="1810"/>
      <c r="H98" s="167">
        <v>685</v>
      </c>
      <c r="I98" s="666">
        <v>654.79999999999995</v>
      </c>
      <c r="J98" s="666">
        <v>19.600000000000001</v>
      </c>
      <c r="K98" s="1576">
        <v>30.2</v>
      </c>
      <c r="L98" s="483">
        <v>685.1</v>
      </c>
      <c r="M98" s="1256">
        <v>685.1</v>
      </c>
      <c r="N98" s="168"/>
      <c r="O98" s="169"/>
      <c r="P98" s="169"/>
      <c r="Q98" s="170"/>
    </row>
    <row r="99" spans="1:39" ht="14.25" customHeight="1" thickBot="1" x14ac:dyDescent="0.25">
      <c r="A99" s="403" t="s">
        <v>420</v>
      </c>
      <c r="B99" s="1822" t="s">
        <v>425</v>
      </c>
      <c r="C99" s="1822"/>
      <c r="D99" s="1822"/>
      <c r="E99" s="1822"/>
      <c r="F99" s="1822"/>
      <c r="G99" s="1822"/>
      <c r="H99" s="225">
        <v>71060.100000000006</v>
      </c>
      <c r="I99" s="1607">
        <v>71016.600000000006</v>
      </c>
      <c r="J99" s="666">
        <v>3392.9</v>
      </c>
      <c r="K99" s="1608">
        <v>43.5</v>
      </c>
      <c r="L99" s="490">
        <v>70008.800000000003</v>
      </c>
      <c r="M99" s="1609">
        <v>70568.2</v>
      </c>
      <c r="N99" s="1811"/>
      <c r="O99" s="1812"/>
      <c r="P99" s="1812"/>
      <c r="Q99" s="1813"/>
    </row>
    <row r="100" spans="1:39" s="26" customFormat="1" ht="15.75" customHeight="1" x14ac:dyDescent="0.2">
      <c r="A100" s="408"/>
      <c r="B100" s="409"/>
      <c r="C100" s="409"/>
      <c r="D100" s="409"/>
      <c r="E100" s="409"/>
      <c r="N100" s="410"/>
      <c r="O100" s="410"/>
      <c r="P100" s="410"/>
      <c r="Q100" s="410"/>
      <c r="R100" s="25"/>
      <c r="S100" s="25"/>
      <c r="T100" s="25"/>
      <c r="U100" s="25"/>
      <c r="V100" s="25"/>
      <c r="W100" s="25"/>
      <c r="X100" s="25"/>
      <c r="Y100" s="25"/>
      <c r="Z100" s="25"/>
      <c r="AA100" s="25"/>
      <c r="AB100" s="25"/>
      <c r="AC100" s="25"/>
      <c r="AD100" s="25"/>
      <c r="AE100" s="25"/>
      <c r="AF100" s="25"/>
      <c r="AG100" s="25"/>
      <c r="AH100" s="25"/>
      <c r="AI100" s="25"/>
      <c r="AJ100" s="25"/>
      <c r="AK100" s="25"/>
      <c r="AL100" s="25"/>
      <c r="AM100" s="25"/>
    </row>
    <row r="101" spans="1:39" s="26" customFormat="1" ht="15.75" customHeight="1" x14ac:dyDescent="0.2">
      <c r="A101" s="408"/>
      <c r="B101" s="409"/>
      <c r="C101" s="409"/>
      <c r="D101" s="409"/>
      <c r="E101" s="409"/>
      <c r="F101" s="280"/>
      <c r="G101" s="281"/>
      <c r="H101" s="281"/>
      <c r="I101" s="281"/>
      <c r="J101" s="281"/>
      <c r="K101" s="281"/>
      <c r="L101" s="281"/>
      <c r="M101" s="281"/>
      <c r="N101" s="410"/>
      <c r="O101" s="410"/>
      <c r="P101" s="410"/>
      <c r="Q101" s="410"/>
      <c r="R101" s="25"/>
      <c r="S101" s="25"/>
      <c r="T101" s="25"/>
      <c r="U101" s="25"/>
      <c r="V101" s="25"/>
      <c r="W101" s="25"/>
      <c r="X101" s="25"/>
      <c r="Y101" s="25"/>
      <c r="Z101" s="25"/>
      <c r="AA101" s="25"/>
      <c r="AB101" s="25"/>
      <c r="AC101" s="25"/>
      <c r="AD101" s="25"/>
      <c r="AE101" s="25"/>
      <c r="AF101" s="25"/>
      <c r="AG101" s="25"/>
      <c r="AH101" s="25"/>
      <c r="AI101" s="25"/>
      <c r="AJ101" s="25"/>
      <c r="AK101" s="25"/>
      <c r="AL101" s="25"/>
      <c r="AM101" s="25"/>
    </row>
    <row r="102" spans="1:39" s="26" customFormat="1" ht="15.75" customHeight="1" x14ac:dyDescent="0.2">
      <c r="A102" s="408"/>
      <c r="B102" s="409"/>
      <c r="C102" s="409"/>
      <c r="D102" s="409"/>
      <c r="E102" s="409"/>
      <c r="F102" s="280"/>
      <c r="G102" s="281"/>
      <c r="H102" s="281"/>
      <c r="I102" s="281"/>
      <c r="J102" s="281"/>
      <c r="K102" s="281"/>
      <c r="L102" s="281"/>
      <c r="M102" s="281"/>
      <c r="N102" s="410"/>
      <c r="O102" s="410"/>
      <c r="P102" s="410"/>
      <c r="Q102" s="410"/>
      <c r="R102" s="25"/>
      <c r="S102" s="25"/>
      <c r="T102" s="25"/>
      <c r="U102" s="25"/>
      <c r="V102" s="25"/>
      <c r="W102" s="25"/>
      <c r="X102" s="25"/>
      <c r="Y102" s="25"/>
      <c r="Z102" s="25"/>
      <c r="AA102" s="25"/>
      <c r="AB102" s="25"/>
      <c r="AC102" s="25"/>
      <c r="AD102" s="25"/>
      <c r="AE102" s="25"/>
      <c r="AF102" s="25"/>
      <c r="AG102" s="25"/>
      <c r="AH102" s="25"/>
      <c r="AI102" s="25"/>
      <c r="AJ102" s="25"/>
      <c r="AK102" s="25"/>
      <c r="AL102" s="25"/>
      <c r="AM102" s="25"/>
    </row>
    <row r="103" spans="1:39" s="26" customFormat="1" ht="15.75" customHeight="1" x14ac:dyDescent="0.2">
      <c r="A103" s="408"/>
      <c r="B103" s="409"/>
      <c r="C103" s="409"/>
      <c r="D103" s="409"/>
      <c r="E103" s="409"/>
      <c r="F103" s="280"/>
      <c r="G103" s="281"/>
      <c r="H103" s="281"/>
      <c r="I103" s="281"/>
      <c r="J103" s="281"/>
      <c r="K103" s="281"/>
      <c r="L103" s="281"/>
      <c r="M103" s="281"/>
      <c r="N103" s="410"/>
      <c r="O103" s="410"/>
      <c r="P103" s="410"/>
      <c r="Q103" s="410"/>
      <c r="R103" s="25"/>
      <c r="S103" s="25"/>
      <c r="T103" s="25"/>
      <c r="U103" s="25"/>
      <c r="V103" s="25"/>
      <c r="W103" s="25"/>
      <c r="X103" s="25"/>
      <c r="Y103" s="25"/>
      <c r="Z103" s="25"/>
      <c r="AA103" s="25"/>
      <c r="AB103" s="25"/>
      <c r="AC103" s="25"/>
      <c r="AD103" s="25"/>
      <c r="AE103" s="25"/>
      <c r="AF103" s="25"/>
      <c r="AG103" s="25"/>
      <c r="AH103" s="25"/>
      <c r="AI103" s="25"/>
      <c r="AJ103" s="25"/>
      <c r="AK103" s="25"/>
      <c r="AL103" s="25"/>
      <c r="AM103" s="25"/>
    </row>
    <row r="104" spans="1:39" s="26" customFormat="1" ht="15.75" customHeight="1" x14ac:dyDescent="0.2">
      <c r="A104" s="408"/>
      <c r="B104" s="409"/>
      <c r="C104" s="409"/>
      <c r="D104" s="409"/>
      <c r="E104" s="409"/>
      <c r="F104" s="280"/>
      <c r="G104" s="281"/>
      <c r="H104" s="281"/>
      <c r="I104" s="281"/>
      <c r="J104" s="281"/>
      <c r="K104" s="281"/>
      <c r="L104" s="281"/>
      <c r="M104" s="281"/>
      <c r="N104" s="410"/>
      <c r="O104" s="410"/>
      <c r="P104" s="410"/>
      <c r="Q104" s="410"/>
      <c r="R104" s="25"/>
      <c r="S104" s="25"/>
      <c r="T104" s="25"/>
      <c r="U104" s="25"/>
      <c r="V104" s="25"/>
      <c r="W104" s="25"/>
      <c r="X104" s="25"/>
      <c r="Y104" s="25"/>
      <c r="Z104" s="25"/>
      <c r="AA104" s="25"/>
      <c r="AB104" s="25"/>
      <c r="AC104" s="25"/>
      <c r="AD104" s="25"/>
      <c r="AE104" s="25"/>
      <c r="AF104" s="25"/>
      <c r="AG104" s="25"/>
      <c r="AH104" s="25"/>
      <c r="AI104" s="25"/>
      <c r="AJ104" s="25"/>
      <c r="AK104" s="25"/>
      <c r="AL104" s="25"/>
      <c r="AM104" s="25"/>
    </row>
    <row r="105" spans="1:39" s="26" customFormat="1" ht="15.75" customHeight="1" x14ac:dyDescent="0.2">
      <c r="A105" s="408"/>
      <c r="B105" s="409"/>
      <c r="C105" s="409"/>
      <c r="D105" s="409"/>
      <c r="E105" s="409"/>
      <c r="F105" s="280"/>
      <c r="G105" s="281"/>
      <c r="H105" s="281"/>
      <c r="I105" s="281"/>
      <c r="J105" s="281"/>
      <c r="K105" s="281"/>
      <c r="L105" s="281"/>
      <c r="M105" s="281"/>
      <c r="N105" s="410"/>
      <c r="O105" s="410"/>
      <c r="P105" s="410"/>
      <c r="Q105" s="410"/>
      <c r="R105" s="25"/>
      <c r="S105" s="25"/>
      <c r="T105" s="25"/>
      <c r="U105" s="25"/>
      <c r="V105" s="25"/>
      <c r="W105" s="25"/>
      <c r="X105" s="25"/>
      <c r="Y105" s="25"/>
      <c r="Z105" s="25"/>
      <c r="AA105" s="25"/>
      <c r="AB105" s="25"/>
      <c r="AC105" s="25"/>
      <c r="AD105" s="25"/>
      <c r="AE105" s="25"/>
      <c r="AF105" s="25"/>
      <c r="AG105" s="25"/>
      <c r="AH105" s="25"/>
      <c r="AI105" s="25"/>
      <c r="AJ105" s="25"/>
      <c r="AK105" s="25"/>
      <c r="AL105" s="25"/>
      <c r="AM105" s="25"/>
    </row>
    <row r="106" spans="1:39" ht="15.75" customHeight="1" thickBot="1" x14ac:dyDescent="0.25">
      <c r="C106" s="312"/>
      <c r="D106" s="496"/>
      <c r="E106" s="497"/>
      <c r="F106" s="2438" t="s">
        <v>426</v>
      </c>
      <c r="G106" s="2439"/>
      <c r="H106" s="2439"/>
      <c r="I106" s="2439"/>
      <c r="J106" s="2439"/>
      <c r="K106" s="2439"/>
      <c r="L106" s="2439"/>
      <c r="M106" s="2439"/>
    </row>
    <row r="107" spans="1:39" ht="38.25" customHeight="1" thickBot="1" x14ac:dyDescent="0.25">
      <c r="C107" s="1819" t="s">
        <v>427</v>
      </c>
      <c r="D107" s="1820"/>
      <c r="E107" s="1820"/>
      <c r="F107" s="1820"/>
      <c r="G107" s="1821"/>
      <c r="H107" s="1749" t="s">
        <v>319</v>
      </c>
      <c r="I107" s="1750"/>
      <c r="J107" s="1750"/>
      <c r="K107" s="1751"/>
      <c r="L107" s="5"/>
      <c r="M107" s="5"/>
    </row>
    <row r="108" spans="1:39" ht="14.1" customHeight="1" thickBot="1" x14ac:dyDescent="0.25">
      <c r="C108" s="1798" t="s">
        <v>428</v>
      </c>
      <c r="D108" s="1799"/>
      <c r="E108" s="1799"/>
      <c r="F108" s="1799"/>
      <c r="G108" s="1800"/>
      <c r="H108" s="1801">
        <v>71060.100000000006</v>
      </c>
      <c r="I108" s="1802"/>
      <c r="J108" s="1802"/>
      <c r="K108" s="1803"/>
      <c r="L108" s="5"/>
      <c r="M108" s="5"/>
    </row>
    <row r="109" spans="1:39" ht="14.1" customHeight="1" x14ac:dyDescent="0.2">
      <c r="C109" s="1795" t="s">
        <v>559</v>
      </c>
      <c r="D109" s="1796"/>
      <c r="E109" s="1796"/>
      <c r="F109" s="1796"/>
      <c r="G109" s="1797"/>
      <c r="H109" s="1775">
        <v>26066.7</v>
      </c>
      <c r="I109" s="1775"/>
      <c r="J109" s="1775"/>
      <c r="K109" s="1776"/>
      <c r="L109" s="5"/>
      <c r="M109" s="5"/>
    </row>
    <row r="110" spans="1:39" ht="16.5" customHeight="1" x14ac:dyDescent="0.2">
      <c r="C110" s="1785" t="s">
        <v>374</v>
      </c>
      <c r="D110" s="1786"/>
      <c r="E110" s="1786"/>
      <c r="F110" s="1786"/>
      <c r="G110" s="1787"/>
      <c r="H110" s="1783">
        <v>403.1</v>
      </c>
      <c r="I110" s="1783"/>
      <c r="J110" s="1783"/>
      <c r="K110" s="1784"/>
      <c r="L110" s="5"/>
      <c r="M110" s="5"/>
    </row>
    <row r="111" spans="1:39" ht="14.1" customHeight="1" x14ac:dyDescent="0.2">
      <c r="C111" s="1779" t="s">
        <v>632</v>
      </c>
      <c r="D111" s="1780"/>
      <c r="E111" s="1780"/>
      <c r="F111" s="1780"/>
      <c r="G111" s="1794"/>
      <c r="H111" s="1783">
        <v>343.9</v>
      </c>
      <c r="I111" s="1783"/>
      <c r="J111" s="1783"/>
      <c r="K111" s="1784"/>
      <c r="L111" s="5"/>
      <c r="M111" s="5"/>
    </row>
    <row r="112" spans="1:39" ht="13.5" customHeight="1" x14ac:dyDescent="0.2">
      <c r="C112" s="1828" t="s">
        <v>561</v>
      </c>
      <c r="D112" s="1829"/>
      <c r="E112" s="1829"/>
      <c r="F112" s="1829"/>
      <c r="G112" s="2443"/>
      <c r="H112" s="1783">
        <v>10452.700000000001</v>
      </c>
      <c r="I112" s="1783"/>
      <c r="J112" s="1783"/>
      <c r="K112" s="1784"/>
      <c r="L112" s="5"/>
      <c r="M112" s="5"/>
    </row>
    <row r="113" spans="3:20" ht="13.5" customHeight="1" x14ac:dyDescent="0.2">
      <c r="C113" s="1828" t="s">
        <v>375</v>
      </c>
      <c r="D113" s="1829"/>
      <c r="E113" s="1829"/>
      <c r="F113" s="1829"/>
      <c r="G113" s="2443"/>
      <c r="H113" s="1783">
        <v>233</v>
      </c>
      <c r="I113" s="1783"/>
      <c r="J113" s="1783"/>
      <c r="K113" s="1784"/>
      <c r="L113" s="5"/>
      <c r="M113" s="5"/>
    </row>
    <row r="114" spans="3:20" ht="12.75" customHeight="1" thickBot="1" x14ac:dyDescent="0.25">
      <c r="C114" s="2440" t="s">
        <v>376</v>
      </c>
      <c r="D114" s="2441"/>
      <c r="E114" s="2441"/>
      <c r="F114" s="2441"/>
      <c r="G114" s="2442"/>
      <c r="H114" s="1783">
        <v>33560.699999999997</v>
      </c>
      <c r="I114" s="1783"/>
      <c r="J114" s="1783"/>
      <c r="K114" s="1784"/>
      <c r="L114" s="5"/>
      <c r="M114" s="5"/>
    </row>
    <row r="115" spans="3:20" ht="14.1" customHeight="1" thickBot="1" x14ac:dyDescent="0.25">
      <c r="C115" s="1798" t="s">
        <v>429</v>
      </c>
      <c r="D115" s="1799"/>
      <c r="E115" s="1799"/>
      <c r="F115" s="1799"/>
      <c r="G115" s="1800"/>
      <c r="H115" s="1801">
        <f>H116+H117+H118+H119+H120</f>
        <v>0</v>
      </c>
      <c r="I115" s="1802"/>
      <c r="J115" s="1802"/>
      <c r="K115" s="1803"/>
      <c r="L115" s="5"/>
      <c r="M115" s="5"/>
    </row>
    <row r="116" spans="3:20" ht="14.1" customHeight="1" x14ac:dyDescent="0.2">
      <c r="C116" s="1795" t="s">
        <v>563</v>
      </c>
      <c r="D116" s="1796"/>
      <c r="E116" s="1796"/>
      <c r="F116" s="1796"/>
      <c r="G116" s="1797"/>
      <c r="H116" s="1777">
        <v>0</v>
      </c>
      <c r="I116" s="1777"/>
      <c r="J116" s="1777"/>
      <c r="K116" s="1778"/>
      <c r="L116" s="5"/>
      <c r="M116" s="5"/>
    </row>
    <row r="117" spans="3:20" ht="14.1" customHeight="1" x14ac:dyDescent="0.2">
      <c r="C117" s="1718" t="s">
        <v>564</v>
      </c>
      <c r="D117" s="1719"/>
      <c r="E117" s="1719"/>
      <c r="F117" s="1719"/>
      <c r="G117" s="1720"/>
      <c r="H117" s="1783">
        <v>0</v>
      </c>
      <c r="I117" s="1783"/>
      <c r="J117" s="1783"/>
      <c r="K117" s="1784"/>
      <c r="L117" s="5"/>
      <c r="M117" s="5"/>
    </row>
    <row r="118" spans="3:20" ht="14.1" customHeight="1" x14ac:dyDescent="0.2">
      <c r="C118" s="1804" t="s">
        <v>565</v>
      </c>
      <c r="D118" s="1805"/>
      <c r="E118" s="1805"/>
      <c r="F118" s="1805"/>
      <c r="G118" s="1806"/>
      <c r="H118" s="1783">
        <v>0</v>
      </c>
      <c r="I118" s="1783"/>
      <c r="J118" s="1783"/>
      <c r="K118" s="1784"/>
      <c r="L118" s="5"/>
      <c r="M118" s="5"/>
    </row>
    <row r="119" spans="3:20" ht="14.1" customHeight="1" x14ac:dyDescent="0.2">
      <c r="C119" s="1823" t="s">
        <v>566</v>
      </c>
      <c r="D119" s="1824"/>
      <c r="E119" s="1824"/>
      <c r="F119" s="1824"/>
      <c r="G119" s="1825"/>
      <c r="H119" s="1783">
        <v>0</v>
      </c>
      <c r="I119" s="1783"/>
      <c r="J119" s="1783"/>
      <c r="K119" s="1784"/>
      <c r="L119" s="5"/>
      <c r="M119" s="5"/>
    </row>
    <row r="120" spans="3:20" ht="14.1" customHeight="1" thickBot="1" x14ac:dyDescent="0.25">
      <c r="C120" s="1779" t="s">
        <v>567</v>
      </c>
      <c r="D120" s="1780"/>
      <c r="E120" s="1780"/>
      <c r="F120" s="1780"/>
      <c r="G120" s="1794"/>
      <c r="H120" s="1783">
        <v>0</v>
      </c>
      <c r="I120" s="1783"/>
      <c r="J120" s="1783"/>
      <c r="K120" s="1784"/>
      <c r="L120" s="5"/>
      <c r="M120" s="5"/>
    </row>
    <row r="121" spans="3:20" ht="14.1" customHeight="1" thickBot="1" x14ac:dyDescent="0.25">
      <c r="C121" s="1789" t="s">
        <v>430</v>
      </c>
      <c r="D121" s="1790"/>
      <c r="E121" s="1790"/>
      <c r="F121" s="1790"/>
      <c r="G121" s="1791"/>
      <c r="H121" s="1792">
        <f>H115+H108</f>
        <v>71060.100000000006</v>
      </c>
      <c r="I121" s="1792"/>
      <c r="J121" s="1792"/>
      <c r="K121" s="1793"/>
    </row>
    <row r="125" spans="3:20" ht="15.75" x14ac:dyDescent="0.25">
      <c r="E125" s="27"/>
    </row>
    <row r="127" spans="3:20" ht="12.75" x14ac:dyDescent="0.2">
      <c r="D127" s="6"/>
      <c r="E127" s="6"/>
      <c r="F127" s="6"/>
      <c r="G127" s="6"/>
      <c r="H127" s="6"/>
      <c r="I127" s="6"/>
      <c r="J127" s="6"/>
      <c r="K127" s="6"/>
      <c r="L127" s="6"/>
      <c r="M127" s="6"/>
      <c r="N127" s="6"/>
      <c r="O127" s="6"/>
      <c r="P127" s="6"/>
      <c r="Q127" s="6"/>
      <c r="R127" s="6"/>
      <c r="S127" s="6"/>
      <c r="T127" s="6"/>
    </row>
    <row r="129" spans="5:5" ht="15.75" x14ac:dyDescent="0.25">
      <c r="E129" s="27"/>
    </row>
  </sheetData>
  <mergeCells count="192">
    <mergeCell ref="E56:E58"/>
    <mergeCell ref="B64:Q64"/>
    <mergeCell ref="N48:N50"/>
    <mergeCell ref="E48:E50"/>
    <mergeCell ref="F56:F58"/>
    <mergeCell ref="E51:E53"/>
    <mergeCell ref="F51:F53"/>
    <mergeCell ref="N51:N53"/>
    <mergeCell ref="C55:Q55"/>
    <mergeCell ref="C54:G54"/>
    <mergeCell ref="A48:A50"/>
    <mergeCell ref="B48:B50"/>
    <mergeCell ref="C48:C50"/>
    <mergeCell ref="D48:D50"/>
    <mergeCell ref="D56:D58"/>
    <mergeCell ref="A51:A53"/>
    <mergeCell ref="B51:B53"/>
    <mergeCell ref="C51:C53"/>
    <mergeCell ref="D51:D53"/>
    <mergeCell ref="F19:F21"/>
    <mergeCell ref="N19:N21"/>
    <mergeCell ref="C47:Q47"/>
    <mergeCell ref="C42:Q42"/>
    <mergeCell ref="C41:G41"/>
    <mergeCell ref="E43:E45"/>
    <mergeCell ref="F43:F45"/>
    <mergeCell ref="N43:N45"/>
    <mergeCell ref="D43:D45"/>
    <mergeCell ref="C46:G46"/>
    <mergeCell ref="C119:G119"/>
    <mergeCell ref="D13:D15"/>
    <mergeCell ref="N13:N15"/>
    <mergeCell ref="N16:N18"/>
    <mergeCell ref="C19:C21"/>
    <mergeCell ref="D19:D21"/>
    <mergeCell ref="C16:C18"/>
    <mergeCell ref="D16:D18"/>
    <mergeCell ref="E16:E18"/>
    <mergeCell ref="F16:F18"/>
    <mergeCell ref="C118:G118"/>
    <mergeCell ref="H116:K116"/>
    <mergeCell ref="H117:K117"/>
    <mergeCell ref="D3:W3"/>
    <mergeCell ref="C121:G121"/>
    <mergeCell ref="H121:K121"/>
    <mergeCell ref="C120:G120"/>
    <mergeCell ref="C116:G116"/>
    <mergeCell ref="C115:G115"/>
    <mergeCell ref="H115:K115"/>
    <mergeCell ref="C114:G114"/>
    <mergeCell ref="H114:K114"/>
    <mergeCell ref="C112:G112"/>
    <mergeCell ref="H112:K112"/>
    <mergeCell ref="H120:K120"/>
    <mergeCell ref="H119:K119"/>
    <mergeCell ref="C117:G117"/>
    <mergeCell ref="C113:G113"/>
    <mergeCell ref="H113:K113"/>
    <mergeCell ref="H118:K118"/>
    <mergeCell ref="C110:G110"/>
    <mergeCell ref="H110:K110"/>
    <mergeCell ref="C109:G109"/>
    <mergeCell ref="H109:K109"/>
    <mergeCell ref="C111:G111"/>
    <mergeCell ref="H111:K111"/>
    <mergeCell ref="B99:G99"/>
    <mergeCell ref="N99:Q99"/>
    <mergeCell ref="C108:G108"/>
    <mergeCell ref="H108:K108"/>
    <mergeCell ref="C107:G107"/>
    <mergeCell ref="H107:K107"/>
    <mergeCell ref="F106:M106"/>
    <mergeCell ref="C77:Q77"/>
    <mergeCell ref="N95:N96"/>
    <mergeCell ref="C93:C96"/>
    <mergeCell ref="C66:C71"/>
    <mergeCell ref="N93:N94"/>
    <mergeCell ref="N90:N92"/>
    <mergeCell ref="D93:D96"/>
    <mergeCell ref="E93:E96"/>
    <mergeCell ref="F93:F96"/>
    <mergeCell ref="C89:Q89"/>
    <mergeCell ref="B59:B61"/>
    <mergeCell ref="C59:C61"/>
    <mergeCell ref="C97:G97"/>
    <mergeCell ref="D59:D61"/>
    <mergeCell ref="C90:C92"/>
    <mergeCell ref="F90:F92"/>
    <mergeCell ref="B87:G87"/>
    <mergeCell ref="B88:Q88"/>
    <mergeCell ref="D90:D92"/>
    <mergeCell ref="E90:E92"/>
    <mergeCell ref="D10:D12"/>
    <mergeCell ref="E10:E12"/>
    <mergeCell ref="F10:F12"/>
    <mergeCell ref="N10:N12"/>
    <mergeCell ref="B98:G98"/>
    <mergeCell ref="A56:A58"/>
    <mergeCell ref="B56:B58"/>
    <mergeCell ref="C62:G62"/>
    <mergeCell ref="B63:G63"/>
    <mergeCell ref="A59:A61"/>
    <mergeCell ref="D5:D7"/>
    <mergeCell ref="E5:E7"/>
    <mergeCell ref="F5:F7"/>
    <mergeCell ref="B8:Q8"/>
    <mergeCell ref="G5:G7"/>
    <mergeCell ref="N5:Q5"/>
    <mergeCell ref="C38:C40"/>
    <mergeCell ref="A5:A7"/>
    <mergeCell ref="B5:B7"/>
    <mergeCell ref="C5:C7"/>
    <mergeCell ref="B10:B12"/>
    <mergeCell ref="C10:C12"/>
    <mergeCell ref="A10:A12"/>
    <mergeCell ref="A32:A34"/>
    <mergeCell ref="A43:A45"/>
    <mergeCell ref="B43:B45"/>
    <mergeCell ref="E59:E61"/>
    <mergeCell ref="A35:A37"/>
    <mergeCell ref="B35:B37"/>
    <mergeCell ref="C35:C37"/>
    <mergeCell ref="D35:D37"/>
    <mergeCell ref="E35:E37"/>
    <mergeCell ref="A38:A40"/>
    <mergeCell ref="B38:B40"/>
    <mergeCell ref="B32:B34"/>
    <mergeCell ref="E19:E21"/>
    <mergeCell ref="D66:D71"/>
    <mergeCell ref="E66:E71"/>
    <mergeCell ref="E32:E34"/>
    <mergeCell ref="C24:C26"/>
    <mergeCell ref="D24:D26"/>
    <mergeCell ref="D38:D40"/>
    <mergeCell ref="D32:D34"/>
    <mergeCell ref="E27:E28"/>
    <mergeCell ref="N24:N26"/>
    <mergeCell ref="F24:F26"/>
    <mergeCell ref="F35:F37"/>
    <mergeCell ref="F48:F50"/>
    <mergeCell ref="N35:N37"/>
    <mergeCell ref="N32:N34"/>
    <mergeCell ref="F27:F28"/>
    <mergeCell ref="C78:C81"/>
    <mergeCell ref="D78:D81"/>
    <mergeCell ref="E78:E81"/>
    <mergeCell ref="N22:N23"/>
    <mergeCell ref="C76:G76"/>
    <mergeCell ref="C72:C75"/>
    <mergeCell ref="D72:D75"/>
    <mergeCell ref="E72:E75"/>
    <mergeCell ref="C22:C23"/>
    <mergeCell ref="C56:C58"/>
    <mergeCell ref="N38:N40"/>
    <mergeCell ref="E13:E15"/>
    <mergeCell ref="D22:D23"/>
    <mergeCell ref="E22:E23"/>
    <mergeCell ref="F22:F23"/>
    <mergeCell ref="N80:N81"/>
    <mergeCell ref="C65:Q65"/>
    <mergeCell ref="F66:F71"/>
    <mergeCell ref="N27:N28"/>
    <mergeCell ref="N70:N71"/>
    <mergeCell ref="C86:G86"/>
    <mergeCell ref="N84:N85"/>
    <mergeCell ref="D83:D85"/>
    <mergeCell ref="E83:E85"/>
    <mergeCell ref="C82:C85"/>
    <mergeCell ref="C9:Q9"/>
    <mergeCell ref="C32:C34"/>
    <mergeCell ref="F59:F61"/>
    <mergeCell ref="C27:C28"/>
    <mergeCell ref="D27:D28"/>
    <mergeCell ref="F72:F75"/>
    <mergeCell ref="N74:N75"/>
    <mergeCell ref="E24:E26"/>
    <mergeCell ref="N59:N61"/>
    <mergeCell ref="N56:N58"/>
    <mergeCell ref="E38:E40"/>
    <mergeCell ref="F38:F40"/>
    <mergeCell ref="C30:G30"/>
    <mergeCell ref="C31:Q31"/>
    <mergeCell ref="F32:F34"/>
    <mergeCell ref="L1:Q1"/>
    <mergeCell ref="H6:H7"/>
    <mergeCell ref="I6:J6"/>
    <mergeCell ref="K6:K7"/>
    <mergeCell ref="H5:K5"/>
    <mergeCell ref="N6:N7"/>
    <mergeCell ref="O6:Q6"/>
    <mergeCell ref="L5:L7"/>
    <mergeCell ref="M5:M7"/>
  </mergeCells>
  <phoneticPr fontId="1" type="noConversion"/>
  <pageMargins left="0.75" right="0.75" top="1" bottom="1" header="0.5" footer="0.5"/>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5"/>
  <sheetViews>
    <sheetView tabSelected="1" topLeftCell="A22" workbookViewId="0">
      <selection activeCell="N39" sqref="N39"/>
    </sheetView>
  </sheetViews>
  <sheetFormatPr defaultRowHeight="11.25" x14ac:dyDescent="0.2"/>
  <cols>
    <col min="1" max="1" width="2.7109375" style="1" customWidth="1"/>
    <col min="2" max="3" width="2.5703125" style="1" customWidth="1"/>
    <col min="4" max="4" width="26.5703125" style="1" customWidth="1"/>
    <col min="5" max="5" width="7.85546875" style="2" customWidth="1"/>
    <col min="6" max="6" width="4.42578125" style="1" customWidth="1"/>
    <col min="7" max="7" width="7.140625" style="3" customWidth="1"/>
    <col min="8" max="8" width="6" style="1" customWidth="1"/>
    <col min="9" max="9" width="4.28515625" style="1" customWidth="1"/>
    <col min="10" max="10" width="5.5703125" style="1" customWidth="1"/>
    <col min="11" max="11" width="5" style="1" customWidth="1"/>
    <col min="12" max="12" width="5.85546875" style="1" customWidth="1"/>
    <col min="13" max="13" width="6.28515625" style="1" customWidth="1"/>
    <col min="14" max="14" width="30.7109375" style="1" customWidth="1"/>
    <col min="15" max="15" width="5" style="4" customWidth="1"/>
    <col min="16" max="17" width="5" style="1" customWidth="1"/>
    <col min="18" max="16384" width="9.140625" style="5"/>
  </cols>
  <sheetData>
    <row r="1" spans="1:23" ht="48.75" customHeight="1" x14ac:dyDescent="0.2">
      <c r="L1" s="1716" t="s">
        <v>794</v>
      </c>
      <c r="M1" s="1925"/>
      <c r="N1" s="1925"/>
      <c r="O1" s="1925"/>
      <c r="P1" s="1925"/>
      <c r="Q1" s="1925"/>
    </row>
    <row r="2" spans="1:23" ht="18" customHeight="1" x14ac:dyDescent="0.2">
      <c r="D2" s="1610"/>
      <c r="E2" s="1611"/>
      <c r="F2" s="1610"/>
      <c r="G2" s="984" t="s">
        <v>381</v>
      </c>
      <c r="H2" s="1610"/>
      <c r="I2" s="1610"/>
      <c r="J2" s="1610"/>
      <c r="K2" s="1610"/>
      <c r="L2" s="1612"/>
      <c r="M2" s="1613"/>
      <c r="N2" s="1613"/>
      <c r="O2" s="263"/>
      <c r="P2" s="263"/>
      <c r="Q2" s="263"/>
      <c r="R2" s="54"/>
      <c r="S2" s="54"/>
      <c r="T2" s="54"/>
      <c r="U2" s="54"/>
      <c r="V2" s="54"/>
      <c r="W2" s="54"/>
    </row>
    <row r="3" spans="1:23" ht="12" customHeight="1" x14ac:dyDescent="0.2">
      <c r="A3" s="288"/>
      <c r="B3" s="601"/>
      <c r="C3" s="601"/>
      <c r="D3" s="1862" t="s">
        <v>466</v>
      </c>
      <c r="E3" s="1862"/>
      <c r="F3" s="1862"/>
      <c r="G3" s="1862"/>
      <c r="H3" s="1862"/>
      <c r="I3" s="1862"/>
      <c r="J3" s="1862"/>
      <c r="K3" s="1862"/>
      <c r="L3" s="1862"/>
      <c r="M3" s="1862"/>
      <c r="N3" s="1862"/>
      <c r="O3" s="1862"/>
      <c r="P3" s="1862"/>
      <c r="Q3" s="1862"/>
      <c r="R3" s="1862"/>
      <c r="S3" s="1862"/>
      <c r="T3" s="1862"/>
      <c r="U3" s="1862"/>
      <c r="V3" s="1862"/>
      <c r="W3" s="1862"/>
    </row>
    <row r="4" spans="1:23" ht="12" customHeight="1" thickBot="1" x14ac:dyDescent="0.25">
      <c r="A4" s="288"/>
      <c r="B4" s="601"/>
      <c r="C4" s="601"/>
      <c r="D4" s="290"/>
      <c r="E4" s="290"/>
      <c r="F4" s="290"/>
      <c r="G4" s="290"/>
      <c r="H4" s="290"/>
      <c r="I4" s="290"/>
      <c r="J4" s="290"/>
      <c r="K4" s="290"/>
      <c r="L4" s="290"/>
      <c r="M4" s="290"/>
      <c r="N4" s="290"/>
      <c r="O4" s="290"/>
      <c r="P4" s="290"/>
      <c r="Q4" s="290"/>
      <c r="R4" s="290"/>
      <c r="S4" s="290"/>
      <c r="T4" s="290"/>
      <c r="U4" s="290"/>
      <c r="V4" s="290"/>
      <c r="W4" s="290"/>
    </row>
    <row r="5" spans="1:23" ht="36.75" customHeight="1" x14ac:dyDescent="0.2">
      <c r="A5" s="1704" t="s">
        <v>408</v>
      </c>
      <c r="B5" s="1707" t="s">
        <v>409</v>
      </c>
      <c r="C5" s="1707" t="s">
        <v>410</v>
      </c>
      <c r="D5" s="1710" t="s">
        <v>411</v>
      </c>
      <c r="E5" s="1721" t="s">
        <v>412</v>
      </c>
      <c r="F5" s="1741" t="s">
        <v>413</v>
      </c>
      <c r="G5" s="1766" t="s">
        <v>414</v>
      </c>
      <c r="H5" s="1749" t="s">
        <v>553</v>
      </c>
      <c r="I5" s="1750"/>
      <c r="J5" s="1750"/>
      <c r="K5" s="1751"/>
      <c r="L5" s="1763" t="s">
        <v>545</v>
      </c>
      <c r="M5" s="1752" t="s">
        <v>558</v>
      </c>
      <c r="N5" s="1728" t="s">
        <v>431</v>
      </c>
      <c r="O5" s="1729"/>
      <c r="P5" s="1729"/>
      <c r="Q5" s="1730"/>
    </row>
    <row r="6" spans="1:23" ht="15" customHeight="1" x14ac:dyDescent="0.2">
      <c r="A6" s="1705"/>
      <c r="B6" s="1708"/>
      <c r="C6" s="1708"/>
      <c r="D6" s="1711"/>
      <c r="E6" s="1722"/>
      <c r="F6" s="1742"/>
      <c r="G6" s="1767"/>
      <c r="H6" s="1713" t="s">
        <v>415</v>
      </c>
      <c r="I6" s="1715" t="s">
        <v>416</v>
      </c>
      <c r="J6" s="1715"/>
      <c r="K6" s="1747" t="s">
        <v>417</v>
      </c>
      <c r="L6" s="1764"/>
      <c r="M6" s="1753"/>
      <c r="N6" s="1759" t="s">
        <v>465</v>
      </c>
      <c r="O6" s="1761" t="s">
        <v>418</v>
      </c>
      <c r="P6" s="1761"/>
      <c r="Q6" s="1762"/>
    </row>
    <row r="7" spans="1:23" ht="94.5" customHeight="1" thickBot="1" x14ac:dyDescent="0.25">
      <c r="A7" s="1706"/>
      <c r="B7" s="1709"/>
      <c r="C7" s="1709"/>
      <c r="D7" s="1712"/>
      <c r="E7" s="1723"/>
      <c r="F7" s="1743"/>
      <c r="G7" s="1768"/>
      <c r="H7" s="1714"/>
      <c r="I7" s="180" t="s">
        <v>415</v>
      </c>
      <c r="J7" s="34" t="s">
        <v>419</v>
      </c>
      <c r="K7" s="1748"/>
      <c r="L7" s="1765"/>
      <c r="M7" s="1754"/>
      <c r="N7" s="1760"/>
      <c r="O7" s="7" t="s">
        <v>537</v>
      </c>
      <c r="P7" s="7" t="s">
        <v>546</v>
      </c>
      <c r="Q7" s="8" t="s">
        <v>554</v>
      </c>
    </row>
    <row r="8" spans="1:23" ht="25.5" customHeight="1" thickBot="1" x14ac:dyDescent="0.25">
      <c r="A8" s="119" t="s">
        <v>420</v>
      </c>
      <c r="B8" s="1662" t="s">
        <v>382</v>
      </c>
      <c r="C8" s="1663"/>
      <c r="D8" s="1663"/>
      <c r="E8" s="1663"/>
      <c r="F8" s="1663"/>
      <c r="G8" s="1663"/>
      <c r="H8" s="1663"/>
      <c r="I8" s="1663"/>
      <c r="J8" s="1663"/>
      <c r="K8" s="1663"/>
      <c r="L8" s="1663"/>
      <c r="M8" s="1663"/>
      <c r="N8" s="1663"/>
      <c r="O8" s="1663"/>
      <c r="P8" s="1663"/>
      <c r="Q8" s="1664"/>
    </row>
    <row r="9" spans="1:23" ht="14.25" customHeight="1" thickBot="1" x14ac:dyDescent="0.25">
      <c r="A9" s="120" t="s">
        <v>420</v>
      </c>
      <c r="B9" s="121" t="s">
        <v>420</v>
      </c>
      <c r="C9" s="1757" t="s">
        <v>383</v>
      </c>
      <c r="D9" s="1757"/>
      <c r="E9" s="1757"/>
      <c r="F9" s="1757"/>
      <c r="G9" s="1757"/>
      <c r="H9" s="1757"/>
      <c r="I9" s="1757"/>
      <c r="J9" s="1757"/>
      <c r="K9" s="1757"/>
      <c r="L9" s="1757"/>
      <c r="M9" s="1757"/>
      <c r="N9" s="1757"/>
      <c r="O9" s="1757"/>
      <c r="P9" s="1757"/>
      <c r="Q9" s="1758"/>
    </row>
    <row r="10" spans="1:23" ht="27.75" customHeight="1" thickBot="1" x14ac:dyDescent="0.25">
      <c r="A10" s="1731" t="s">
        <v>420</v>
      </c>
      <c r="B10" s="1734" t="s">
        <v>420</v>
      </c>
      <c r="C10" s="1678" t="s">
        <v>420</v>
      </c>
      <c r="D10" s="2149" t="s">
        <v>384</v>
      </c>
      <c r="E10" s="1651" t="s">
        <v>498</v>
      </c>
      <c r="F10" s="1651" t="s">
        <v>385</v>
      </c>
      <c r="G10" s="1614" t="s">
        <v>386</v>
      </c>
      <c r="H10" s="292">
        <v>1033.0999999999999</v>
      </c>
      <c r="I10" s="293">
        <v>0</v>
      </c>
      <c r="J10" s="293">
        <v>670.1</v>
      </c>
      <c r="K10" s="294">
        <v>0</v>
      </c>
      <c r="L10" s="295">
        <v>1050</v>
      </c>
      <c r="M10" s="313">
        <v>1050</v>
      </c>
      <c r="N10" s="1058" t="s">
        <v>387</v>
      </c>
      <c r="O10" s="1615">
        <v>50</v>
      </c>
      <c r="P10" s="1615">
        <v>50</v>
      </c>
      <c r="Q10" s="1616">
        <v>50</v>
      </c>
    </row>
    <row r="11" spans="1:23" ht="15.75" customHeight="1" x14ac:dyDescent="0.2">
      <c r="A11" s="1951"/>
      <c r="B11" s="1953"/>
      <c r="C11" s="1702"/>
      <c r="D11" s="2150"/>
      <c r="E11" s="1658"/>
      <c r="F11" s="1658"/>
      <c r="G11" s="14" t="s">
        <v>470</v>
      </c>
      <c r="H11" s="232">
        <v>4.8</v>
      </c>
      <c r="I11" s="233"/>
      <c r="J11" s="233"/>
      <c r="K11" s="234"/>
      <c r="L11" s="302">
        <v>0</v>
      </c>
      <c r="M11" s="332">
        <v>0</v>
      </c>
      <c r="N11" s="887" t="s">
        <v>388</v>
      </c>
      <c r="O11" s="1617">
        <v>10000</v>
      </c>
      <c r="P11" s="1618">
        <v>10000</v>
      </c>
      <c r="Q11" s="1619">
        <v>10000</v>
      </c>
    </row>
    <row r="12" spans="1:23" ht="24.75" customHeight="1" x14ac:dyDescent="0.2">
      <c r="A12" s="1732"/>
      <c r="B12" s="1735"/>
      <c r="C12" s="1737"/>
      <c r="D12" s="2150"/>
      <c r="E12" s="1659"/>
      <c r="F12" s="1659"/>
      <c r="G12" s="1620"/>
      <c r="H12" s="1621"/>
      <c r="I12" s="1622"/>
      <c r="J12" s="1622"/>
      <c r="K12" s="1623"/>
      <c r="L12" s="1624"/>
      <c r="M12" s="1625"/>
      <c r="N12" s="523" t="s">
        <v>389</v>
      </c>
      <c r="O12" s="1626" t="s">
        <v>513</v>
      </c>
      <c r="P12" s="1627" t="s">
        <v>513</v>
      </c>
      <c r="Q12" s="1628" t="s">
        <v>513</v>
      </c>
      <c r="T12" s="308"/>
    </row>
    <row r="13" spans="1:23" ht="25.5" customHeight="1" thickBot="1" x14ac:dyDescent="0.25">
      <c r="A13" s="1733"/>
      <c r="B13" s="1736"/>
      <c r="C13" s="1679"/>
      <c r="D13" s="2151"/>
      <c r="E13" s="1652"/>
      <c r="F13" s="1652"/>
      <c r="G13" s="9" t="s">
        <v>421</v>
      </c>
      <c r="H13" s="11">
        <f t="shared" ref="H13:M13" si="0">SUM(H10:H12)</f>
        <v>1037.8999999999999</v>
      </c>
      <c r="I13" s="11">
        <f t="shared" si="0"/>
        <v>0</v>
      </c>
      <c r="J13" s="11">
        <f t="shared" si="0"/>
        <v>670.1</v>
      </c>
      <c r="K13" s="11">
        <f t="shared" si="0"/>
        <v>0</v>
      </c>
      <c r="L13" s="11">
        <f t="shared" si="0"/>
        <v>1050</v>
      </c>
      <c r="M13" s="11">
        <f t="shared" si="0"/>
        <v>1050</v>
      </c>
      <c r="N13" s="1629" t="s">
        <v>390</v>
      </c>
      <c r="O13" s="1630" t="s">
        <v>513</v>
      </c>
      <c r="P13" s="1631" t="s">
        <v>513</v>
      </c>
      <c r="Q13" s="1632" t="s">
        <v>513</v>
      </c>
      <c r="R13" s="312"/>
      <c r="T13" s="308"/>
    </row>
    <row r="14" spans="1:23" ht="14.25" customHeight="1" x14ac:dyDescent="0.2">
      <c r="A14" s="21" t="s">
        <v>420</v>
      </c>
      <c r="B14" s="22" t="s">
        <v>420</v>
      </c>
      <c r="C14" s="1726" t="s">
        <v>467</v>
      </c>
      <c r="D14" s="2102" t="s">
        <v>391</v>
      </c>
      <c r="E14" s="1856" t="s">
        <v>498</v>
      </c>
      <c r="F14" s="1769" t="s">
        <v>15</v>
      </c>
      <c r="G14" s="14" t="s">
        <v>698</v>
      </c>
      <c r="H14" s="16">
        <v>0</v>
      </c>
      <c r="I14" s="15">
        <v>0</v>
      </c>
      <c r="J14" s="15">
        <v>0</v>
      </c>
      <c r="K14" s="17">
        <v>0</v>
      </c>
      <c r="L14" s="18">
        <v>15</v>
      </c>
      <c r="M14" s="19">
        <v>15</v>
      </c>
      <c r="N14" s="1833" t="s">
        <v>392</v>
      </c>
      <c r="O14" s="944" t="s">
        <v>248</v>
      </c>
      <c r="P14" s="944" t="s">
        <v>513</v>
      </c>
      <c r="Q14" s="945" t="s">
        <v>513</v>
      </c>
      <c r="R14" s="312"/>
      <c r="T14" s="1633"/>
    </row>
    <row r="15" spans="1:23" ht="15" customHeight="1" thickBot="1" x14ac:dyDescent="0.25">
      <c r="A15" s="24"/>
      <c r="B15" s="23"/>
      <c r="C15" s="1727"/>
      <c r="D15" s="2104"/>
      <c r="E15" s="1770"/>
      <c r="F15" s="1770"/>
      <c r="G15" s="9" t="s">
        <v>421</v>
      </c>
      <c r="H15" s="10">
        <f t="shared" ref="H15:M15" si="1">H14</f>
        <v>0</v>
      </c>
      <c r="I15" s="10">
        <f t="shared" si="1"/>
        <v>0</v>
      </c>
      <c r="J15" s="10">
        <f t="shared" si="1"/>
        <v>0</v>
      </c>
      <c r="K15" s="10">
        <f t="shared" si="1"/>
        <v>0</v>
      </c>
      <c r="L15" s="10">
        <f t="shared" si="1"/>
        <v>15</v>
      </c>
      <c r="M15" s="10">
        <f t="shared" si="1"/>
        <v>15</v>
      </c>
      <c r="N15" s="1834"/>
      <c r="O15" s="893"/>
      <c r="P15" s="893"/>
      <c r="Q15" s="894"/>
      <c r="R15" s="312"/>
      <c r="T15" s="308"/>
    </row>
    <row r="16" spans="1:23" ht="14.25" customHeight="1" x14ac:dyDescent="0.2">
      <c r="A16" s="21" t="s">
        <v>420</v>
      </c>
      <c r="B16" s="22" t="s">
        <v>420</v>
      </c>
      <c r="C16" s="1726" t="s">
        <v>468</v>
      </c>
      <c r="D16" s="2102" t="s">
        <v>393</v>
      </c>
      <c r="E16" s="1856" t="s">
        <v>498</v>
      </c>
      <c r="F16" s="1769" t="s">
        <v>15</v>
      </c>
      <c r="G16" s="14" t="s">
        <v>698</v>
      </c>
      <c r="H16" s="16">
        <v>6</v>
      </c>
      <c r="I16" s="15">
        <v>0</v>
      </c>
      <c r="J16" s="15">
        <v>0</v>
      </c>
      <c r="K16" s="17">
        <v>0</v>
      </c>
      <c r="L16" s="18">
        <v>6</v>
      </c>
      <c r="M16" s="19">
        <v>6</v>
      </c>
      <c r="N16" s="1883" t="s">
        <v>394</v>
      </c>
      <c r="O16" s="944">
        <v>2</v>
      </c>
      <c r="P16" s="944">
        <v>2</v>
      </c>
      <c r="Q16" s="945">
        <v>2</v>
      </c>
      <c r="R16" s="312"/>
      <c r="T16" s="308"/>
    </row>
    <row r="17" spans="1:21" ht="11.25" customHeight="1" x14ac:dyDescent="0.2">
      <c r="A17" s="122"/>
      <c r="B17" s="123"/>
      <c r="C17" s="1702"/>
      <c r="D17" s="2103"/>
      <c r="E17" s="1857"/>
      <c r="F17" s="1771"/>
      <c r="G17" s="182"/>
      <c r="H17" s="184"/>
      <c r="I17" s="185"/>
      <c r="J17" s="185"/>
      <c r="K17" s="186"/>
      <c r="L17" s="187"/>
      <c r="M17" s="188"/>
      <c r="N17" s="2446"/>
      <c r="O17" s="1032"/>
      <c r="P17" s="1032"/>
      <c r="Q17" s="1033"/>
      <c r="R17" s="312"/>
      <c r="T17" s="308"/>
    </row>
    <row r="18" spans="1:21" ht="18" customHeight="1" thickBot="1" x14ac:dyDescent="0.25">
      <c r="A18" s="24"/>
      <c r="B18" s="23"/>
      <c r="C18" s="1727"/>
      <c r="D18" s="2104"/>
      <c r="E18" s="1770"/>
      <c r="F18" s="1770"/>
      <c r="G18" s="9" t="s">
        <v>421</v>
      </c>
      <c r="H18" s="11">
        <f t="shared" ref="H18:M18" si="2">H16</f>
        <v>6</v>
      </c>
      <c r="I18" s="11">
        <f t="shared" si="2"/>
        <v>0</v>
      </c>
      <c r="J18" s="11">
        <f t="shared" si="2"/>
        <v>0</v>
      </c>
      <c r="K18" s="11">
        <f t="shared" si="2"/>
        <v>0</v>
      </c>
      <c r="L18" s="11">
        <f t="shared" si="2"/>
        <v>6</v>
      </c>
      <c r="M18" s="11">
        <f t="shared" si="2"/>
        <v>6</v>
      </c>
      <c r="N18" s="282" t="s">
        <v>395</v>
      </c>
      <c r="O18" s="893">
        <v>1</v>
      </c>
      <c r="P18" s="893">
        <v>1</v>
      </c>
      <c r="Q18" s="894">
        <v>1</v>
      </c>
      <c r="R18" s="312"/>
      <c r="T18" s="308"/>
    </row>
    <row r="19" spans="1:21" ht="27" customHeight="1" thickBot="1" x14ac:dyDescent="0.25">
      <c r="A19" s="21" t="s">
        <v>420</v>
      </c>
      <c r="B19" s="22" t="s">
        <v>420</v>
      </c>
      <c r="C19" s="1726" t="s">
        <v>472</v>
      </c>
      <c r="D19" s="2102" t="s">
        <v>396</v>
      </c>
      <c r="E19" s="1856" t="s">
        <v>498</v>
      </c>
      <c r="F19" s="1769" t="s">
        <v>15</v>
      </c>
      <c r="G19" s="14" t="s">
        <v>698</v>
      </c>
      <c r="H19" s="16">
        <v>104</v>
      </c>
      <c r="I19" s="15">
        <v>0</v>
      </c>
      <c r="J19" s="15"/>
      <c r="K19" s="17">
        <v>30</v>
      </c>
      <c r="L19" s="18">
        <v>104</v>
      </c>
      <c r="M19" s="19">
        <v>104</v>
      </c>
      <c r="N19" s="1058" t="s">
        <v>397</v>
      </c>
      <c r="O19" s="1615">
        <v>10</v>
      </c>
      <c r="P19" s="1615">
        <v>10</v>
      </c>
      <c r="Q19" s="1616">
        <v>10</v>
      </c>
      <c r="R19" s="312"/>
      <c r="T19" s="1633"/>
    </row>
    <row r="20" spans="1:21" ht="27" customHeight="1" thickBot="1" x14ac:dyDescent="0.25">
      <c r="A20" s="122"/>
      <c r="B20" s="123"/>
      <c r="C20" s="1702"/>
      <c r="D20" s="2103"/>
      <c r="E20" s="1857"/>
      <c r="F20" s="1771"/>
      <c r="G20" s="1634"/>
      <c r="H20" s="1635"/>
      <c r="I20" s="1636"/>
      <c r="J20" s="1636"/>
      <c r="K20" s="1637"/>
      <c r="L20" s="1638"/>
      <c r="M20" s="1639"/>
      <c r="N20" s="2445" t="s">
        <v>398</v>
      </c>
      <c r="O20" s="1640">
        <v>3000</v>
      </c>
      <c r="P20" s="1641">
        <v>3000</v>
      </c>
      <c r="Q20" s="1642">
        <v>3000</v>
      </c>
      <c r="R20" s="312"/>
      <c r="T20" s="308"/>
    </row>
    <row r="21" spans="1:21" ht="24" customHeight="1" thickBot="1" x14ac:dyDescent="0.25">
      <c r="A21" s="24"/>
      <c r="B21" s="23"/>
      <c r="C21" s="1727"/>
      <c r="D21" s="2104"/>
      <c r="E21" s="1770"/>
      <c r="F21" s="1770"/>
      <c r="G21" s="9" t="s">
        <v>421</v>
      </c>
      <c r="H21" s="20">
        <f t="shared" ref="H21:M21" si="3">H19+H20</f>
        <v>104</v>
      </c>
      <c r="I21" s="1643">
        <f t="shared" si="3"/>
        <v>0</v>
      </c>
      <c r="J21" s="1643">
        <f t="shared" si="3"/>
        <v>0</v>
      </c>
      <c r="K21" s="1643">
        <f t="shared" si="3"/>
        <v>30</v>
      </c>
      <c r="L21" s="1643">
        <f t="shared" si="3"/>
        <v>104</v>
      </c>
      <c r="M21" s="20">
        <f t="shared" si="3"/>
        <v>104</v>
      </c>
      <c r="N21" s="1855"/>
      <c r="O21" s="1630"/>
      <c r="P21" s="1631"/>
      <c r="Q21" s="1632"/>
      <c r="R21" s="312"/>
      <c r="T21" s="308"/>
    </row>
    <row r="22" spans="1:21" ht="15" customHeight="1" thickBot="1" x14ac:dyDescent="0.25">
      <c r="A22" s="21" t="s">
        <v>420</v>
      </c>
      <c r="B22" s="22" t="s">
        <v>420</v>
      </c>
      <c r="C22" s="1726" t="s">
        <v>474</v>
      </c>
      <c r="D22" s="2102" t="s">
        <v>399</v>
      </c>
      <c r="E22" s="1856" t="s">
        <v>498</v>
      </c>
      <c r="F22" s="1769" t="s">
        <v>15</v>
      </c>
      <c r="G22" s="14" t="s">
        <v>577</v>
      </c>
      <c r="H22" s="559">
        <v>150</v>
      </c>
      <c r="I22" s="603">
        <v>0</v>
      </c>
      <c r="J22" s="603"/>
      <c r="K22" s="603">
        <v>0</v>
      </c>
      <c r="L22" s="604">
        <v>0</v>
      </c>
      <c r="M22" s="1644">
        <v>0</v>
      </c>
      <c r="N22" s="2393" t="s">
        <v>400</v>
      </c>
      <c r="O22" s="314">
        <v>1</v>
      </c>
      <c r="P22" s="314"/>
      <c r="Q22" s="315"/>
    </row>
    <row r="23" spans="1:21" ht="12" customHeight="1" x14ac:dyDescent="0.2">
      <c r="A23" s="122"/>
      <c r="B23" s="123"/>
      <c r="C23" s="1702"/>
      <c r="D23" s="2103"/>
      <c r="E23" s="1857"/>
      <c r="F23" s="1771"/>
      <c r="G23" s="182" t="s">
        <v>499</v>
      </c>
      <c r="H23" s="559">
        <v>854</v>
      </c>
      <c r="I23" s="603">
        <v>0</v>
      </c>
      <c r="J23" s="603"/>
      <c r="K23" s="603">
        <v>0</v>
      </c>
      <c r="L23" s="604">
        <v>0</v>
      </c>
      <c r="M23" s="1644"/>
      <c r="N23" s="1907"/>
      <c r="O23" s="470"/>
      <c r="P23" s="471"/>
      <c r="Q23" s="472"/>
      <c r="U23" s="1645"/>
    </row>
    <row r="24" spans="1:21" ht="14.25" customHeight="1" thickBot="1" x14ac:dyDescent="0.25">
      <c r="A24" s="24"/>
      <c r="B24" s="23"/>
      <c r="C24" s="1727"/>
      <c r="D24" s="2104"/>
      <c r="E24" s="1770"/>
      <c r="F24" s="1770"/>
      <c r="G24" s="9" t="s">
        <v>421</v>
      </c>
      <c r="H24" s="20">
        <f t="shared" ref="H24:M24" si="4">H22+H23</f>
        <v>1004</v>
      </c>
      <c r="I24" s="1646">
        <f t="shared" si="4"/>
        <v>0</v>
      </c>
      <c r="J24" s="1646">
        <f t="shared" si="4"/>
        <v>0</v>
      </c>
      <c r="K24" s="1646">
        <f t="shared" si="4"/>
        <v>0</v>
      </c>
      <c r="L24" s="1647">
        <f t="shared" si="4"/>
        <v>0</v>
      </c>
      <c r="M24" s="20">
        <f t="shared" si="4"/>
        <v>0</v>
      </c>
      <c r="N24" s="1836"/>
      <c r="O24" s="474"/>
      <c r="P24" s="475"/>
      <c r="Q24" s="476"/>
    </row>
    <row r="25" spans="1:21" ht="12.75" customHeight="1" thickBot="1" x14ac:dyDescent="0.25">
      <c r="A25" s="120" t="s">
        <v>420</v>
      </c>
      <c r="B25" s="189" t="s">
        <v>420</v>
      </c>
      <c r="C25" s="1674" t="s">
        <v>423</v>
      </c>
      <c r="D25" s="1675"/>
      <c r="E25" s="1675"/>
      <c r="F25" s="1675"/>
      <c r="G25" s="1677"/>
      <c r="H25" s="1270">
        <f t="shared" ref="H25:M25" si="5">H24+H18+H15+H13+H21</f>
        <v>2151.8999999999996</v>
      </c>
      <c r="I25" s="1270">
        <f t="shared" si="5"/>
        <v>0</v>
      </c>
      <c r="J25" s="1270">
        <f t="shared" si="5"/>
        <v>670.1</v>
      </c>
      <c r="K25" s="1270">
        <f t="shared" si="5"/>
        <v>30</v>
      </c>
      <c r="L25" s="1270">
        <f t="shared" si="5"/>
        <v>1175</v>
      </c>
      <c r="M25" s="1270">
        <f t="shared" si="5"/>
        <v>1175</v>
      </c>
      <c r="N25" s="191"/>
      <c r="O25" s="222"/>
      <c r="P25" s="222"/>
      <c r="Q25" s="223"/>
    </row>
    <row r="26" spans="1:21" ht="12.75" customHeight="1" thickBot="1" x14ac:dyDescent="0.25">
      <c r="A26" s="120" t="s">
        <v>420</v>
      </c>
      <c r="B26" s="121" t="s">
        <v>422</v>
      </c>
      <c r="C26" s="1757" t="s">
        <v>401</v>
      </c>
      <c r="D26" s="1757"/>
      <c r="E26" s="1757"/>
      <c r="F26" s="1757"/>
      <c r="G26" s="1757"/>
      <c r="H26" s="1757"/>
      <c r="I26" s="1757"/>
      <c r="J26" s="1757"/>
      <c r="K26" s="1757"/>
      <c r="L26" s="1757"/>
      <c r="M26" s="1757"/>
      <c r="N26" s="1757"/>
      <c r="O26" s="1757"/>
      <c r="P26" s="1757"/>
      <c r="Q26" s="1758"/>
    </row>
    <row r="27" spans="1:21" ht="14.25" customHeight="1" thickBot="1" x14ac:dyDescent="0.25">
      <c r="A27" s="122" t="s">
        <v>420</v>
      </c>
      <c r="B27" s="123" t="s">
        <v>422</v>
      </c>
      <c r="C27" s="1726" t="s">
        <v>420</v>
      </c>
      <c r="D27" s="1686" t="s">
        <v>402</v>
      </c>
      <c r="E27" s="1856" t="s">
        <v>498</v>
      </c>
      <c r="F27" s="1769" t="s">
        <v>403</v>
      </c>
      <c r="G27" s="14" t="s">
        <v>698</v>
      </c>
      <c r="H27" s="16">
        <v>20</v>
      </c>
      <c r="I27" s="15">
        <v>0</v>
      </c>
      <c r="J27" s="15">
        <v>0</v>
      </c>
      <c r="K27" s="17">
        <v>0</v>
      </c>
      <c r="L27" s="18">
        <v>20</v>
      </c>
      <c r="M27" s="19">
        <v>20</v>
      </c>
      <c r="N27" s="663"/>
      <c r="O27" s="314"/>
      <c r="P27" s="314"/>
      <c r="Q27" s="315"/>
    </row>
    <row r="28" spans="1:21" ht="14.25" customHeight="1" x14ac:dyDescent="0.2">
      <c r="A28" s="122"/>
      <c r="B28" s="123"/>
      <c r="C28" s="1702"/>
      <c r="D28" s="1687"/>
      <c r="E28" s="1857"/>
      <c r="F28" s="1771"/>
      <c r="G28" s="182" t="s">
        <v>404</v>
      </c>
      <c r="H28" s="16">
        <v>0</v>
      </c>
      <c r="I28" s="15">
        <v>0</v>
      </c>
      <c r="J28" s="15"/>
      <c r="K28" s="17">
        <v>0</v>
      </c>
      <c r="L28" s="18">
        <v>0</v>
      </c>
      <c r="M28" s="19">
        <v>0</v>
      </c>
      <c r="N28" s="1854" t="s">
        <v>405</v>
      </c>
      <c r="O28" s="470">
        <v>1</v>
      </c>
      <c r="P28" s="471">
        <v>1</v>
      </c>
      <c r="Q28" s="472">
        <v>1</v>
      </c>
    </row>
    <row r="29" spans="1:21" ht="14.25" customHeight="1" thickBot="1" x14ac:dyDescent="0.25">
      <c r="A29" s="122"/>
      <c r="B29" s="123"/>
      <c r="C29" s="1727"/>
      <c r="D29" s="1688"/>
      <c r="E29" s="1770"/>
      <c r="F29" s="1770"/>
      <c r="G29" s="9" t="s">
        <v>421</v>
      </c>
      <c r="H29" s="20">
        <f>H27+H28</f>
        <v>20</v>
      </c>
      <c r="I29" s="20">
        <f>I27+I28</f>
        <v>0</v>
      </c>
      <c r="J29" s="20"/>
      <c r="K29" s="20">
        <f>K27+K28</f>
        <v>0</v>
      </c>
      <c r="L29" s="20">
        <f>L27+L28</f>
        <v>20</v>
      </c>
      <c r="M29" s="20">
        <f>M27+M28</f>
        <v>20</v>
      </c>
      <c r="N29" s="1855"/>
      <c r="O29" s="474"/>
      <c r="P29" s="475"/>
      <c r="Q29" s="476"/>
    </row>
    <row r="30" spans="1:21" ht="14.25" customHeight="1" thickBot="1" x14ac:dyDescent="0.25">
      <c r="A30" s="221" t="s">
        <v>420</v>
      </c>
      <c r="B30" s="1660" t="s">
        <v>424</v>
      </c>
      <c r="C30" s="1660"/>
      <c r="D30" s="1660"/>
      <c r="E30" s="1660"/>
      <c r="F30" s="1660"/>
      <c r="G30" s="1661"/>
      <c r="H30" s="224">
        <f t="shared" ref="H30:M31" si="6">H29</f>
        <v>20</v>
      </c>
      <c r="I30" s="224">
        <f t="shared" si="6"/>
        <v>0</v>
      </c>
      <c r="J30" s="224">
        <f t="shared" si="6"/>
        <v>0</v>
      </c>
      <c r="K30" s="224">
        <f t="shared" si="6"/>
        <v>0</v>
      </c>
      <c r="L30" s="224">
        <f t="shared" si="6"/>
        <v>20</v>
      </c>
      <c r="M30" s="224">
        <f t="shared" si="6"/>
        <v>20</v>
      </c>
      <c r="N30" s="169"/>
      <c r="O30" s="169"/>
      <c r="P30" s="169"/>
      <c r="Q30" s="170"/>
    </row>
    <row r="31" spans="1:21" ht="14.25" customHeight="1" thickBot="1" x14ac:dyDescent="0.25">
      <c r="A31" s="120" t="s">
        <v>420</v>
      </c>
      <c r="B31" s="189" t="s">
        <v>422</v>
      </c>
      <c r="C31" s="1674" t="s">
        <v>423</v>
      </c>
      <c r="D31" s="1675"/>
      <c r="E31" s="1675"/>
      <c r="F31" s="1675"/>
      <c r="G31" s="1677"/>
      <c r="H31" s="190">
        <f t="shared" si="6"/>
        <v>20</v>
      </c>
      <c r="I31" s="190">
        <f t="shared" si="6"/>
        <v>0</v>
      </c>
      <c r="J31" s="190">
        <f t="shared" si="6"/>
        <v>0</v>
      </c>
      <c r="K31" s="190">
        <f t="shared" si="6"/>
        <v>0</v>
      </c>
      <c r="L31" s="190">
        <f t="shared" si="6"/>
        <v>20</v>
      </c>
      <c r="M31" s="190">
        <f t="shared" si="6"/>
        <v>20</v>
      </c>
      <c r="N31" s="191"/>
      <c r="O31" s="222"/>
      <c r="P31" s="222"/>
      <c r="Q31" s="223"/>
    </row>
    <row r="32" spans="1:21" ht="14.25" customHeight="1" thickBot="1" x14ac:dyDescent="0.25">
      <c r="A32" s="403"/>
      <c r="B32" s="1822" t="s">
        <v>425</v>
      </c>
      <c r="C32" s="1822"/>
      <c r="D32" s="1822"/>
      <c r="E32" s="1822"/>
      <c r="F32" s="1822"/>
      <c r="G32" s="1822"/>
      <c r="H32" s="885">
        <f t="shared" ref="H32:M32" si="7">H31+H25</f>
        <v>2171.8999999999996</v>
      </c>
      <c r="I32" s="885">
        <f t="shared" si="7"/>
        <v>0</v>
      </c>
      <c r="J32" s="885">
        <f t="shared" si="7"/>
        <v>670.1</v>
      </c>
      <c r="K32" s="885">
        <f t="shared" si="7"/>
        <v>30</v>
      </c>
      <c r="L32" s="885">
        <f t="shared" si="7"/>
        <v>1195</v>
      </c>
      <c r="M32" s="885">
        <f t="shared" si="7"/>
        <v>1195</v>
      </c>
      <c r="N32" s="1811"/>
      <c r="O32" s="1812"/>
      <c r="P32" s="1812"/>
      <c r="Q32" s="1813"/>
    </row>
    <row r="33" spans="1:39" s="26" customFormat="1" ht="15.75" customHeight="1" thickBot="1" x14ac:dyDescent="0.25">
      <c r="A33" s="1"/>
      <c r="B33" s="1"/>
      <c r="C33" s="312"/>
      <c r="D33" s="496"/>
      <c r="E33" s="983"/>
      <c r="F33" s="1826" t="s">
        <v>426</v>
      </c>
      <c r="G33" s="2027"/>
      <c r="H33" s="2027"/>
      <c r="I33" s="2027"/>
      <c r="J33" s="2027"/>
      <c r="K33" s="2027"/>
      <c r="L33" s="2027"/>
      <c r="M33" s="2027"/>
      <c r="N33" s="1"/>
      <c r="O33" s="4"/>
      <c r="P33" s="1"/>
      <c r="Q33" s="1"/>
      <c r="R33" s="25"/>
      <c r="S33" s="25"/>
      <c r="T33" s="25"/>
      <c r="U33" s="25"/>
      <c r="V33" s="25"/>
      <c r="W33" s="25"/>
      <c r="X33" s="25"/>
      <c r="Y33" s="25"/>
      <c r="Z33" s="25"/>
      <c r="AA33" s="25"/>
      <c r="AB33" s="25"/>
      <c r="AC33" s="25"/>
      <c r="AD33" s="25"/>
      <c r="AE33" s="25"/>
      <c r="AF33" s="25"/>
      <c r="AG33" s="25"/>
      <c r="AH33" s="25"/>
      <c r="AI33" s="25"/>
      <c r="AJ33" s="25"/>
      <c r="AK33" s="25"/>
      <c r="AL33" s="25"/>
      <c r="AM33" s="25"/>
    </row>
    <row r="34" spans="1:39" s="26" customFormat="1" ht="38.25" customHeight="1" thickBot="1" x14ac:dyDescent="0.25">
      <c r="A34" s="1"/>
      <c r="B34" s="1"/>
      <c r="C34" s="1819" t="s">
        <v>427</v>
      </c>
      <c r="D34" s="1820"/>
      <c r="E34" s="1820"/>
      <c r="F34" s="1820"/>
      <c r="G34" s="1821"/>
      <c r="H34" s="1749" t="s">
        <v>568</v>
      </c>
      <c r="I34" s="1750"/>
      <c r="J34" s="1750"/>
      <c r="K34" s="1751"/>
      <c r="L34" s="5"/>
      <c r="M34" s="5"/>
      <c r="N34" s="1"/>
      <c r="O34" s="4"/>
      <c r="P34" s="1"/>
      <c r="Q34" s="1"/>
      <c r="R34" s="25"/>
      <c r="S34" s="25"/>
      <c r="T34" s="25"/>
      <c r="U34" s="25"/>
      <c r="V34" s="25"/>
      <c r="W34" s="25"/>
      <c r="X34" s="25"/>
      <c r="Y34" s="25"/>
      <c r="Z34" s="25"/>
      <c r="AA34" s="25"/>
      <c r="AB34" s="25"/>
      <c r="AC34" s="25"/>
      <c r="AD34" s="25"/>
      <c r="AE34" s="25"/>
      <c r="AF34" s="25"/>
      <c r="AG34" s="25"/>
      <c r="AH34" s="25"/>
      <c r="AI34" s="25"/>
      <c r="AJ34" s="25"/>
      <c r="AK34" s="25"/>
      <c r="AL34" s="25"/>
      <c r="AM34" s="25"/>
    </row>
    <row r="35" spans="1:39" s="26" customFormat="1" ht="13.5" customHeight="1" thickBot="1" x14ac:dyDescent="0.25">
      <c r="A35" s="1"/>
      <c r="B35" s="1"/>
      <c r="C35" s="1798" t="s">
        <v>428</v>
      </c>
      <c r="D35" s="2030"/>
      <c r="E35" s="2030"/>
      <c r="F35" s="2030"/>
      <c r="G35" s="2031"/>
      <c r="H35" s="1801">
        <f>H36+H37+H38+H39+H40</f>
        <v>1317.8999999999999</v>
      </c>
      <c r="I35" s="1802"/>
      <c r="J35" s="1802"/>
      <c r="K35" s="1803"/>
      <c r="L35" s="5"/>
      <c r="M35" s="5"/>
      <c r="N35" s="1"/>
      <c r="O35" s="4"/>
      <c r="P35" s="1"/>
      <c r="Q35" s="1"/>
      <c r="R35" s="25"/>
      <c r="S35" s="25"/>
      <c r="T35" s="25"/>
      <c r="U35" s="25"/>
      <c r="V35" s="25"/>
      <c r="W35" s="25"/>
      <c r="X35" s="25"/>
      <c r="Y35" s="25"/>
      <c r="Z35" s="25"/>
      <c r="AA35" s="25"/>
      <c r="AB35" s="25"/>
      <c r="AC35" s="25"/>
      <c r="AD35" s="25"/>
      <c r="AE35" s="25"/>
      <c r="AF35" s="25"/>
      <c r="AG35" s="25"/>
      <c r="AH35" s="25"/>
      <c r="AI35" s="25"/>
      <c r="AJ35" s="25"/>
      <c r="AK35" s="25"/>
      <c r="AL35" s="25"/>
      <c r="AM35" s="25"/>
    </row>
    <row r="36" spans="1:39" ht="12.75" customHeight="1" x14ac:dyDescent="0.2">
      <c r="C36" s="1828" t="s">
        <v>559</v>
      </c>
      <c r="D36" s="2037"/>
      <c r="E36" s="2037"/>
      <c r="F36" s="2037"/>
      <c r="G36" s="2038"/>
      <c r="H36" s="1774">
        <v>4.8</v>
      </c>
      <c r="I36" s="1775"/>
      <c r="J36" s="1775"/>
      <c r="K36" s="1776"/>
      <c r="L36" s="5"/>
      <c r="M36" s="5"/>
    </row>
    <row r="37" spans="1:39" ht="22.5" customHeight="1" x14ac:dyDescent="0.2">
      <c r="C37" s="1785" t="s">
        <v>560</v>
      </c>
      <c r="D37" s="2033"/>
      <c r="E37" s="2033"/>
      <c r="F37" s="2033"/>
      <c r="G37" s="2034"/>
      <c r="H37" s="1782">
        <f>+H27+H19+H16</f>
        <v>130</v>
      </c>
      <c r="I37" s="1783"/>
      <c r="J37" s="1783"/>
      <c r="K37" s="1784"/>
      <c r="L37" s="5"/>
      <c r="M37" s="5"/>
    </row>
    <row r="38" spans="1:39" ht="14.1" customHeight="1" x14ac:dyDescent="0.2">
      <c r="C38" s="1779" t="s">
        <v>632</v>
      </c>
      <c r="D38" s="1881"/>
      <c r="E38" s="1881"/>
      <c r="F38" s="1881"/>
      <c r="G38" s="2032"/>
      <c r="H38" s="1782">
        <v>0</v>
      </c>
      <c r="I38" s="1783"/>
      <c r="J38" s="1783"/>
      <c r="K38" s="1784"/>
      <c r="L38" s="5"/>
      <c r="M38" s="5"/>
    </row>
    <row r="39" spans="1:39" ht="14.1" customHeight="1" x14ac:dyDescent="0.2">
      <c r="C39" s="1779" t="s">
        <v>561</v>
      </c>
      <c r="D39" s="1881"/>
      <c r="E39" s="1881"/>
      <c r="F39" s="1881"/>
      <c r="G39" s="2032"/>
      <c r="H39" s="1782">
        <v>0</v>
      </c>
      <c r="I39" s="1783"/>
      <c r="J39" s="1783"/>
      <c r="K39" s="1784"/>
      <c r="L39" s="5"/>
      <c r="M39" s="5"/>
    </row>
    <row r="40" spans="1:39" ht="15" customHeight="1" thickBot="1" x14ac:dyDescent="0.25">
      <c r="C40" s="1785" t="s">
        <v>562</v>
      </c>
      <c r="D40" s="2033"/>
      <c r="E40" s="2033"/>
      <c r="F40" s="2033"/>
      <c r="G40" s="2034"/>
      <c r="H40" s="1782">
        <f>+H22+H10</f>
        <v>1183.0999999999999</v>
      </c>
      <c r="I40" s="1783"/>
      <c r="J40" s="1783"/>
      <c r="K40" s="1784"/>
      <c r="L40" s="5"/>
      <c r="M40" s="5"/>
    </row>
    <row r="41" spans="1:39" ht="14.1" customHeight="1" thickBot="1" x14ac:dyDescent="0.25">
      <c r="C41" s="1798" t="s">
        <v>429</v>
      </c>
      <c r="D41" s="2030"/>
      <c r="E41" s="2030"/>
      <c r="F41" s="2030"/>
      <c r="G41" s="2031"/>
      <c r="H41" s="1801">
        <f>H42+H43+H44+H45</f>
        <v>854</v>
      </c>
      <c r="I41" s="1802"/>
      <c r="J41" s="1802"/>
      <c r="K41" s="1803"/>
      <c r="L41" s="5"/>
      <c r="M41" s="5"/>
    </row>
    <row r="42" spans="1:39" ht="13.5" customHeight="1" x14ac:dyDescent="0.2">
      <c r="C42" s="1795" t="s">
        <v>563</v>
      </c>
      <c r="D42" s="2039"/>
      <c r="E42" s="2039"/>
      <c r="F42" s="2039"/>
      <c r="G42" s="2040"/>
      <c r="H42" s="1777">
        <v>0</v>
      </c>
      <c r="I42" s="1777"/>
      <c r="J42" s="1777"/>
      <c r="K42" s="1778"/>
      <c r="L42" s="5"/>
      <c r="M42" s="5"/>
    </row>
    <row r="43" spans="1:39" ht="12.75" customHeight="1" x14ac:dyDescent="0.2">
      <c r="C43" s="1718" t="s">
        <v>564</v>
      </c>
      <c r="D43" s="1719"/>
      <c r="E43" s="1719"/>
      <c r="F43" s="1719"/>
      <c r="G43" s="1720"/>
      <c r="H43" s="1783">
        <v>0</v>
      </c>
      <c r="I43" s="1783"/>
      <c r="J43" s="1783"/>
      <c r="K43" s="1784"/>
      <c r="L43" s="5"/>
      <c r="M43" s="5"/>
    </row>
    <row r="44" spans="1:39" ht="14.1" customHeight="1" x14ac:dyDescent="0.2">
      <c r="C44" s="1804" t="s">
        <v>565</v>
      </c>
      <c r="D44" s="1805"/>
      <c r="E44" s="1805"/>
      <c r="F44" s="1805"/>
      <c r="G44" s="1806"/>
      <c r="H44" s="1783">
        <f>+H23</f>
        <v>854</v>
      </c>
      <c r="I44" s="1783"/>
      <c r="J44" s="1783"/>
      <c r="K44" s="1784"/>
      <c r="L44" s="5"/>
      <c r="M44" s="5"/>
    </row>
    <row r="45" spans="1:39" ht="14.1" customHeight="1" thickBot="1" x14ac:dyDescent="0.25">
      <c r="C45" s="1779" t="s">
        <v>406</v>
      </c>
      <c r="D45" s="1881"/>
      <c r="E45" s="1881"/>
      <c r="F45" s="1881"/>
      <c r="G45" s="1882"/>
      <c r="H45" s="1783">
        <v>0</v>
      </c>
      <c r="I45" s="1783"/>
      <c r="J45" s="1783"/>
      <c r="K45" s="1784"/>
      <c r="L45" s="5"/>
      <c r="M45" s="5"/>
    </row>
    <row r="46" spans="1:39" ht="14.1" customHeight="1" thickBot="1" x14ac:dyDescent="0.25">
      <c r="C46" s="1789" t="s">
        <v>430</v>
      </c>
      <c r="D46" s="2041"/>
      <c r="E46" s="2041"/>
      <c r="F46" s="2041"/>
      <c r="G46" s="2042"/>
      <c r="H46" s="1792">
        <f>H41+H35</f>
        <v>2171.8999999999996</v>
      </c>
      <c r="I46" s="1792"/>
      <c r="J46" s="1792"/>
      <c r="K46" s="1793"/>
    </row>
    <row r="47" spans="1:39" ht="14.1" customHeight="1" x14ac:dyDescent="0.2"/>
    <row r="48" spans="1:39" ht="14.1" customHeight="1" x14ac:dyDescent="0.2"/>
    <row r="49" spans="4:20" ht="14.1" customHeight="1" x14ac:dyDescent="0.2"/>
    <row r="50" spans="4:20" ht="15.75" x14ac:dyDescent="0.25">
      <c r="E50" s="27"/>
    </row>
    <row r="52" spans="4:20" ht="12.75" x14ac:dyDescent="0.2">
      <c r="D52" s="6"/>
      <c r="E52" s="6"/>
      <c r="F52" s="6"/>
      <c r="G52" s="6"/>
      <c r="H52" s="6"/>
      <c r="I52" s="6"/>
      <c r="J52" s="6"/>
      <c r="K52" s="6"/>
      <c r="L52" s="6"/>
      <c r="M52" s="6"/>
      <c r="N52" s="6"/>
      <c r="O52" s="6"/>
      <c r="P52" s="6"/>
      <c r="Q52" s="6"/>
    </row>
    <row r="54" spans="4:20" ht="15.75" x14ac:dyDescent="0.25">
      <c r="E54" s="27"/>
    </row>
    <row r="55" spans="4:20" ht="12.75" x14ac:dyDescent="0.2">
      <c r="R55" s="6"/>
      <c r="S55" s="6"/>
      <c r="T55" s="6"/>
    </row>
  </sheetData>
  <mergeCells count="84">
    <mergeCell ref="C25:G25"/>
    <mergeCell ref="N22:N24"/>
    <mergeCell ref="N28:N29"/>
    <mergeCell ref="H35:K35"/>
    <mergeCell ref="C34:G34"/>
    <mergeCell ref="H34:K34"/>
    <mergeCell ref="F33:M33"/>
    <mergeCell ref="D27:D29"/>
    <mergeCell ref="E27:E29"/>
    <mergeCell ref="B30:G30"/>
    <mergeCell ref="N20:N21"/>
    <mergeCell ref="C19:C21"/>
    <mergeCell ref="D19:D21"/>
    <mergeCell ref="N14:N15"/>
    <mergeCell ref="C16:C18"/>
    <mergeCell ref="D16:D18"/>
    <mergeCell ref="N16:N17"/>
    <mergeCell ref="F16:F18"/>
    <mergeCell ref="E19:E21"/>
    <mergeCell ref="F19:F21"/>
    <mergeCell ref="H45:K45"/>
    <mergeCell ref="H42:K42"/>
    <mergeCell ref="C38:G38"/>
    <mergeCell ref="H38:K38"/>
    <mergeCell ref="C40:G40"/>
    <mergeCell ref="H40:K40"/>
    <mergeCell ref="C39:G39"/>
    <mergeCell ref="H41:K41"/>
    <mergeCell ref="C35:G35"/>
    <mergeCell ref="H44:K44"/>
    <mergeCell ref="C44:G44"/>
    <mergeCell ref="H39:K39"/>
    <mergeCell ref="H43:K43"/>
    <mergeCell ref="C37:G37"/>
    <mergeCell ref="H37:K37"/>
    <mergeCell ref="C36:G36"/>
    <mergeCell ref="D3:W3"/>
    <mergeCell ref="C46:G46"/>
    <mergeCell ref="H46:K46"/>
    <mergeCell ref="C45:G45"/>
    <mergeCell ref="C42:G42"/>
    <mergeCell ref="C41:G41"/>
    <mergeCell ref="H36:K36"/>
    <mergeCell ref="B32:G32"/>
    <mergeCell ref="O6:Q6"/>
    <mergeCell ref="N32:Q32"/>
    <mergeCell ref="H5:K5"/>
    <mergeCell ref="N6:N7"/>
    <mergeCell ref="E16:E18"/>
    <mergeCell ref="C9:Q9"/>
    <mergeCell ref="L5:L7"/>
    <mergeCell ref="M5:M7"/>
    <mergeCell ref="N5:Q5"/>
    <mergeCell ref="H6:H7"/>
    <mergeCell ref="I6:J6"/>
    <mergeCell ref="B8:Q8"/>
    <mergeCell ref="B10:B13"/>
    <mergeCell ref="C10:C13"/>
    <mergeCell ref="D10:D13"/>
    <mergeCell ref="E10:E13"/>
    <mergeCell ref="L1:Q1"/>
    <mergeCell ref="C43:G43"/>
    <mergeCell ref="C31:G31"/>
    <mergeCell ref="C26:Q26"/>
    <mergeCell ref="C27:C29"/>
    <mergeCell ref="K6:K7"/>
    <mergeCell ref="E14:E15"/>
    <mergeCell ref="F14:F15"/>
    <mergeCell ref="C5:C7"/>
    <mergeCell ref="D5:D7"/>
    <mergeCell ref="E5:E7"/>
    <mergeCell ref="C14:C15"/>
    <mergeCell ref="D14:D15"/>
    <mergeCell ref="F5:F7"/>
    <mergeCell ref="G5:G7"/>
    <mergeCell ref="A10:A13"/>
    <mergeCell ref="F27:F29"/>
    <mergeCell ref="C22:C24"/>
    <mergeCell ref="D22:D24"/>
    <mergeCell ref="E22:E24"/>
    <mergeCell ref="F22:F24"/>
    <mergeCell ref="A5:A7"/>
    <mergeCell ref="B5:B7"/>
    <mergeCell ref="F10:F13"/>
  </mergeCells>
  <phoneticPr fontId="1" type="noConversion"/>
  <pageMargins left="0.75" right="0.75" top="1" bottom="1" header="0.5" footer="0.5"/>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9"/>
  <sheetViews>
    <sheetView topLeftCell="A13" workbookViewId="0">
      <selection activeCell="R28" sqref="R28"/>
    </sheetView>
  </sheetViews>
  <sheetFormatPr defaultRowHeight="11.25" x14ac:dyDescent="0.2"/>
  <cols>
    <col min="1" max="1" width="2.7109375" style="1" customWidth="1"/>
    <col min="2" max="3" width="2.5703125" style="1" customWidth="1"/>
    <col min="4" max="4" width="25.5703125" style="1" customWidth="1"/>
    <col min="5" max="5" width="7.85546875" style="2" customWidth="1"/>
    <col min="6" max="6" width="4.42578125" style="1" customWidth="1"/>
    <col min="7" max="7" width="6" style="3" customWidth="1"/>
    <col min="8" max="9" width="5.5703125" style="1" customWidth="1"/>
    <col min="10" max="10" width="6" style="1" customWidth="1"/>
    <col min="11" max="11" width="5.42578125" style="1" customWidth="1"/>
    <col min="12" max="13" width="5.5703125" style="1" customWidth="1"/>
    <col min="14" max="14" width="24.140625" style="1" customWidth="1"/>
    <col min="15" max="15" width="6.140625" style="4" customWidth="1"/>
    <col min="16" max="16" width="5.85546875" style="1" customWidth="1"/>
    <col min="17" max="17" width="5.7109375" style="1" customWidth="1"/>
    <col min="18" max="18" width="18.7109375" style="5" customWidth="1"/>
    <col min="19" max="16384" width="9.140625" style="5"/>
  </cols>
  <sheetData>
    <row r="1" spans="1:23" ht="45.75" customHeight="1" x14ac:dyDescent="0.2">
      <c r="L1" s="1716" t="s">
        <v>569</v>
      </c>
      <c r="M1" s="1717"/>
      <c r="N1" s="1717"/>
      <c r="O1" s="1717"/>
      <c r="P1" s="1717"/>
      <c r="Q1" s="1717"/>
    </row>
    <row r="2" spans="1:23" ht="12.75" customHeight="1" x14ac:dyDescent="0.2">
      <c r="D2" s="284"/>
      <c r="E2" s="227" t="s">
        <v>570</v>
      </c>
      <c r="F2" s="228"/>
      <c r="G2" s="229"/>
      <c r="H2" s="228"/>
      <c r="I2" s="228"/>
      <c r="J2" s="228"/>
      <c r="K2" s="284"/>
      <c r="L2" s="285"/>
      <c r="M2" s="286"/>
      <c r="N2" s="286"/>
      <c r="O2" s="286"/>
      <c r="P2" s="286"/>
      <c r="Q2" s="286"/>
      <c r="R2" s="287"/>
      <c r="S2" s="287"/>
      <c r="T2" s="287"/>
      <c r="U2" s="287"/>
      <c r="V2" s="287"/>
      <c r="W2" s="287"/>
    </row>
    <row r="3" spans="1:23" ht="15.75" customHeight="1" thickBot="1" x14ac:dyDescent="0.25">
      <c r="A3" s="288"/>
      <c r="B3" s="289"/>
      <c r="C3" s="289"/>
      <c r="D3" s="1862" t="s">
        <v>466</v>
      </c>
      <c r="E3" s="1862"/>
      <c r="F3" s="1862"/>
      <c r="G3" s="1862"/>
      <c r="H3" s="1862"/>
      <c r="I3" s="1862"/>
      <c r="J3" s="1862"/>
      <c r="K3" s="1862"/>
      <c r="L3" s="1862"/>
      <c r="M3" s="1862"/>
      <c r="N3" s="1862"/>
      <c r="O3" s="1862"/>
      <c r="P3" s="1862"/>
      <c r="Q3" s="1862"/>
      <c r="R3" s="1862"/>
      <c r="S3" s="1862"/>
      <c r="T3" s="1862"/>
      <c r="U3" s="1862"/>
      <c r="V3" s="1862"/>
      <c r="W3" s="1862"/>
    </row>
    <row r="4" spans="1:23" ht="36.75" customHeight="1" x14ac:dyDescent="0.2">
      <c r="A4" s="1704" t="s">
        <v>408</v>
      </c>
      <c r="B4" s="1707" t="s">
        <v>409</v>
      </c>
      <c r="C4" s="1707" t="s">
        <v>410</v>
      </c>
      <c r="D4" s="1710" t="s">
        <v>411</v>
      </c>
      <c r="E4" s="1721" t="s">
        <v>412</v>
      </c>
      <c r="F4" s="1741" t="s">
        <v>413</v>
      </c>
      <c r="G4" s="1766" t="s">
        <v>414</v>
      </c>
      <c r="H4" s="1749" t="s">
        <v>553</v>
      </c>
      <c r="I4" s="1750"/>
      <c r="J4" s="1750"/>
      <c r="K4" s="1751"/>
      <c r="L4" s="1763" t="s">
        <v>545</v>
      </c>
      <c r="M4" s="1752" t="s">
        <v>558</v>
      </c>
      <c r="N4" s="1728" t="s">
        <v>431</v>
      </c>
      <c r="O4" s="1729"/>
      <c r="P4" s="1729"/>
      <c r="Q4" s="1730"/>
    </row>
    <row r="5" spans="1:23" ht="15" customHeight="1" x14ac:dyDescent="0.2">
      <c r="A5" s="1705"/>
      <c r="B5" s="1708"/>
      <c r="C5" s="1708"/>
      <c r="D5" s="1711"/>
      <c r="E5" s="1722"/>
      <c r="F5" s="1742"/>
      <c r="G5" s="1767"/>
      <c r="H5" s="1713" t="s">
        <v>415</v>
      </c>
      <c r="I5" s="1715" t="s">
        <v>416</v>
      </c>
      <c r="J5" s="1715"/>
      <c r="K5" s="1747" t="s">
        <v>417</v>
      </c>
      <c r="L5" s="1764"/>
      <c r="M5" s="1753"/>
      <c r="N5" s="1759" t="s">
        <v>465</v>
      </c>
      <c r="O5" s="2447" t="s">
        <v>418</v>
      </c>
      <c r="P5" s="2448"/>
      <c r="Q5" s="2449"/>
    </row>
    <row r="6" spans="1:23" ht="94.5" customHeight="1" thickBot="1" x14ac:dyDescent="0.25">
      <c r="A6" s="1706"/>
      <c r="B6" s="1709"/>
      <c r="C6" s="1709"/>
      <c r="D6" s="1712"/>
      <c r="E6" s="1723"/>
      <c r="F6" s="1743"/>
      <c r="G6" s="1768"/>
      <c r="H6" s="1714"/>
      <c r="I6" s="180" t="s">
        <v>415</v>
      </c>
      <c r="J6" s="34" t="s">
        <v>419</v>
      </c>
      <c r="K6" s="1748"/>
      <c r="L6" s="1765"/>
      <c r="M6" s="1754"/>
      <c r="N6" s="1760"/>
      <c r="O6" s="7" t="s">
        <v>537</v>
      </c>
      <c r="P6" s="7" t="s">
        <v>546</v>
      </c>
      <c r="Q6" s="291" t="s">
        <v>554</v>
      </c>
    </row>
    <row r="7" spans="1:23" ht="14.25" customHeight="1" thickBot="1" x14ac:dyDescent="0.25">
      <c r="A7" s="119" t="s">
        <v>420</v>
      </c>
      <c r="B7" s="1755" t="s">
        <v>571</v>
      </c>
      <c r="C7" s="1755"/>
      <c r="D7" s="1755"/>
      <c r="E7" s="1755"/>
      <c r="F7" s="1755"/>
      <c r="G7" s="1755"/>
      <c r="H7" s="1755"/>
      <c r="I7" s="1755"/>
      <c r="J7" s="1755"/>
      <c r="K7" s="1755"/>
      <c r="L7" s="1755"/>
      <c r="M7" s="1755"/>
      <c r="N7" s="1755"/>
      <c r="O7" s="1755"/>
      <c r="P7" s="1755"/>
      <c r="Q7" s="1756"/>
    </row>
    <row r="8" spans="1:23" ht="25.5" customHeight="1" thickBot="1" x14ac:dyDescent="0.25">
      <c r="A8" s="120" t="s">
        <v>420</v>
      </c>
      <c r="B8" s="121" t="s">
        <v>420</v>
      </c>
      <c r="C8" s="1757" t="s">
        <v>572</v>
      </c>
      <c r="D8" s="1757"/>
      <c r="E8" s="1757"/>
      <c r="F8" s="1757"/>
      <c r="G8" s="1757"/>
      <c r="H8" s="1757"/>
      <c r="I8" s="1757"/>
      <c r="J8" s="1757"/>
      <c r="K8" s="1757"/>
      <c r="L8" s="1757"/>
      <c r="M8" s="1757"/>
      <c r="N8" s="1757"/>
      <c r="O8" s="1757"/>
      <c r="P8" s="1757"/>
      <c r="Q8" s="1758"/>
    </row>
    <row r="9" spans="1:23" ht="28.5" customHeight="1" x14ac:dyDescent="0.2">
      <c r="A9" s="1731" t="s">
        <v>420</v>
      </c>
      <c r="B9" s="1734" t="s">
        <v>420</v>
      </c>
      <c r="C9" s="1678" t="s">
        <v>420</v>
      </c>
      <c r="D9" s="1738" t="s">
        <v>573</v>
      </c>
      <c r="E9" s="1842" t="s">
        <v>498</v>
      </c>
      <c r="F9" s="1744" t="s">
        <v>574</v>
      </c>
      <c r="G9" s="183" t="s">
        <v>470</v>
      </c>
      <c r="H9" s="292">
        <v>216</v>
      </c>
      <c r="I9" s="293">
        <v>216</v>
      </c>
      <c r="J9" s="293"/>
      <c r="K9" s="294"/>
      <c r="L9" s="295">
        <v>0</v>
      </c>
      <c r="M9" s="296">
        <v>0</v>
      </c>
      <c r="N9" s="297" t="s">
        <v>575</v>
      </c>
      <c r="O9" s="298">
        <v>35</v>
      </c>
      <c r="P9" s="299"/>
      <c r="Q9" s="300"/>
    </row>
    <row r="10" spans="1:23" ht="27.75" customHeight="1" x14ac:dyDescent="0.2">
      <c r="A10" s="1732"/>
      <c r="B10" s="1735"/>
      <c r="C10" s="1737"/>
      <c r="D10" s="1739"/>
      <c r="E10" s="1672"/>
      <c r="F10" s="1745"/>
      <c r="G10" s="301" t="s">
        <v>470</v>
      </c>
      <c r="H10" s="232">
        <v>1.5</v>
      </c>
      <c r="I10" s="233">
        <v>1.5</v>
      </c>
      <c r="J10" s="233"/>
      <c r="K10" s="234"/>
      <c r="L10" s="302">
        <v>0</v>
      </c>
      <c r="M10" s="303">
        <v>0</v>
      </c>
      <c r="N10" s="304" t="s">
        <v>576</v>
      </c>
      <c r="O10" s="305">
        <v>3</v>
      </c>
      <c r="P10" s="306"/>
      <c r="Q10" s="307"/>
      <c r="T10" s="308"/>
    </row>
    <row r="11" spans="1:23" ht="26.25" customHeight="1" x14ac:dyDescent="0.2">
      <c r="A11" s="1732"/>
      <c r="B11" s="1735"/>
      <c r="C11" s="1737"/>
      <c r="D11" s="1739"/>
      <c r="E11" s="1672"/>
      <c r="F11" s="1745"/>
      <c r="G11" s="301" t="s">
        <v>577</v>
      </c>
      <c r="H11" s="232">
        <v>40</v>
      </c>
      <c r="I11" s="233">
        <v>40</v>
      </c>
      <c r="J11" s="233"/>
      <c r="K11" s="234"/>
      <c r="L11" s="302">
        <v>0</v>
      </c>
      <c r="M11" s="303">
        <v>0</v>
      </c>
      <c r="N11" s="304" t="s">
        <v>578</v>
      </c>
      <c r="O11" s="305">
        <v>3</v>
      </c>
      <c r="P11" s="306"/>
      <c r="Q11" s="307"/>
      <c r="T11" s="308"/>
    </row>
    <row r="12" spans="1:23" ht="24.75" customHeight="1" x14ac:dyDescent="0.2">
      <c r="A12" s="1732"/>
      <c r="B12" s="1735"/>
      <c r="C12" s="1737"/>
      <c r="D12" s="1739"/>
      <c r="E12" s="1672"/>
      <c r="F12" s="1745"/>
      <c r="G12" s="301" t="s">
        <v>579</v>
      </c>
      <c r="H12" s="232">
        <v>381.3</v>
      </c>
      <c r="I12" s="233">
        <v>381.3</v>
      </c>
      <c r="J12" s="233"/>
      <c r="K12" s="234"/>
      <c r="L12" s="302">
        <v>0</v>
      </c>
      <c r="M12" s="303">
        <v>0</v>
      </c>
      <c r="N12" s="304" t="s">
        <v>580</v>
      </c>
      <c r="O12" s="305">
        <v>5000</v>
      </c>
      <c r="P12" s="306"/>
      <c r="Q12" s="307"/>
      <c r="T12" s="308"/>
    </row>
    <row r="13" spans="1:23" ht="27" customHeight="1" x14ac:dyDescent="0.2">
      <c r="A13" s="1732"/>
      <c r="B13" s="1735"/>
      <c r="C13" s="1737"/>
      <c r="D13" s="1739"/>
      <c r="E13" s="1672"/>
      <c r="F13" s="1745"/>
      <c r="G13" s="301"/>
      <c r="H13" s="232"/>
      <c r="I13" s="233"/>
      <c r="J13" s="233"/>
      <c r="K13" s="234"/>
      <c r="L13" s="302"/>
      <c r="M13" s="303"/>
      <c r="N13" s="304" t="s">
        <v>581</v>
      </c>
      <c r="O13" s="305">
        <v>50000</v>
      </c>
      <c r="P13" s="306"/>
      <c r="Q13" s="307"/>
      <c r="T13" s="308"/>
    </row>
    <row r="14" spans="1:23" ht="27" customHeight="1" x14ac:dyDescent="0.2">
      <c r="A14" s="1732"/>
      <c r="B14" s="1735"/>
      <c r="C14" s="1737"/>
      <c r="D14" s="1739"/>
      <c r="E14" s="1672"/>
      <c r="F14" s="1745"/>
      <c r="G14" s="301"/>
      <c r="H14" s="232"/>
      <c r="I14" s="233"/>
      <c r="J14" s="233"/>
      <c r="K14" s="234"/>
      <c r="L14" s="302"/>
      <c r="M14" s="303"/>
      <c r="N14" s="309" t="s">
        <v>582</v>
      </c>
      <c r="O14" s="305">
        <v>20</v>
      </c>
      <c r="P14" s="306"/>
      <c r="Q14" s="307"/>
      <c r="T14" s="308"/>
    </row>
    <row r="15" spans="1:23" ht="14.25" customHeight="1" thickBot="1" x14ac:dyDescent="0.25">
      <c r="A15" s="1733"/>
      <c r="B15" s="1736"/>
      <c r="C15" s="1679"/>
      <c r="D15" s="1740"/>
      <c r="E15" s="1843"/>
      <c r="F15" s="1746"/>
      <c r="G15" s="9" t="s">
        <v>421</v>
      </c>
      <c r="H15" s="11">
        <f t="shared" ref="H15:M15" si="0">SUM(H9:H14)</f>
        <v>638.79999999999995</v>
      </c>
      <c r="I15" s="11">
        <f t="shared" si="0"/>
        <v>638.79999999999995</v>
      </c>
      <c r="J15" s="11">
        <f t="shared" si="0"/>
        <v>0</v>
      </c>
      <c r="K15" s="11">
        <f t="shared" si="0"/>
        <v>0</v>
      </c>
      <c r="L15" s="11">
        <f t="shared" si="0"/>
        <v>0</v>
      </c>
      <c r="M15" s="310">
        <f t="shared" si="0"/>
        <v>0</v>
      </c>
      <c r="N15" s="311"/>
      <c r="O15" s="216"/>
      <c r="P15" s="216"/>
      <c r="Q15" s="217"/>
      <c r="R15" s="312"/>
      <c r="T15" s="308"/>
    </row>
    <row r="16" spans="1:23" s="312" customFormat="1" ht="29.25" customHeight="1" x14ac:dyDescent="0.2">
      <c r="A16" s="1731" t="s">
        <v>420</v>
      </c>
      <c r="B16" s="1734" t="s">
        <v>420</v>
      </c>
      <c r="C16" s="1678" t="s">
        <v>422</v>
      </c>
      <c r="D16" s="1738" t="s">
        <v>583</v>
      </c>
      <c r="E16" s="1651" t="s">
        <v>498</v>
      </c>
      <c r="F16" s="1744" t="s">
        <v>574</v>
      </c>
      <c r="G16" s="183" t="s">
        <v>470</v>
      </c>
      <c r="H16" s="292">
        <v>498</v>
      </c>
      <c r="I16" s="293">
        <v>498</v>
      </c>
      <c r="J16" s="293"/>
      <c r="K16" s="294"/>
      <c r="L16" s="295">
        <v>0</v>
      </c>
      <c r="M16" s="313">
        <v>0</v>
      </c>
      <c r="N16" s="297" t="s">
        <v>575</v>
      </c>
      <c r="O16" s="314">
        <v>9</v>
      </c>
      <c r="P16" s="314"/>
      <c r="Q16" s="315"/>
      <c r="T16" s="316"/>
    </row>
    <row r="17" spans="1:20" s="312" customFormat="1" ht="25.5" customHeight="1" x14ac:dyDescent="0.2">
      <c r="A17" s="1951"/>
      <c r="B17" s="1953"/>
      <c r="C17" s="1702"/>
      <c r="D17" s="1739"/>
      <c r="E17" s="1658"/>
      <c r="F17" s="1771"/>
      <c r="G17" s="301" t="s">
        <v>470</v>
      </c>
      <c r="H17" s="317">
        <v>62</v>
      </c>
      <c r="I17" s="318">
        <v>62</v>
      </c>
      <c r="J17" s="318"/>
      <c r="K17" s="319"/>
      <c r="L17" s="320">
        <v>0</v>
      </c>
      <c r="M17" s="321">
        <v>0</v>
      </c>
      <c r="N17" s="304" t="s">
        <v>576</v>
      </c>
      <c r="O17" s="322">
        <v>8</v>
      </c>
      <c r="P17" s="322"/>
      <c r="Q17" s="323"/>
      <c r="T17" s="316"/>
    </row>
    <row r="18" spans="1:20" s="312" customFormat="1" ht="28.5" customHeight="1" x14ac:dyDescent="0.2">
      <c r="A18" s="1951"/>
      <c r="B18" s="1953"/>
      <c r="C18" s="1702"/>
      <c r="D18" s="1739"/>
      <c r="E18" s="1658"/>
      <c r="F18" s="1771"/>
      <c r="G18" s="301" t="s">
        <v>577</v>
      </c>
      <c r="H18" s="317">
        <v>110</v>
      </c>
      <c r="I18" s="318">
        <v>110</v>
      </c>
      <c r="J18" s="318"/>
      <c r="K18" s="319"/>
      <c r="L18" s="320">
        <v>0</v>
      </c>
      <c r="M18" s="321">
        <v>0</v>
      </c>
      <c r="N18" s="304" t="s">
        <v>578</v>
      </c>
      <c r="O18" s="322">
        <v>3</v>
      </c>
      <c r="P18" s="322"/>
      <c r="Q18" s="323"/>
      <c r="T18" s="316"/>
    </row>
    <row r="19" spans="1:20" s="312" customFormat="1" ht="27.75" customHeight="1" x14ac:dyDescent="0.2">
      <c r="A19" s="1951"/>
      <c r="B19" s="1953"/>
      <c r="C19" s="1702"/>
      <c r="D19" s="1739"/>
      <c r="E19" s="1658"/>
      <c r="F19" s="1771"/>
      <c r="G19" s="301" t="s">
        <v>579</v>
      </c>
      <c r="H19" s="317">
        <v>675.4</v>
      </c>
      <c r="I19" s="318">
        <v>675.4</v>
      </c>
      <c r="J19" s="318"/>
      <c r="K19" s="319"/>
      <c r="L19" s="324">
        <v>0</v>
      </c>
      <c r="M19" s="325">
        <v>0</v>
      </c>
      <c r="N19" s="304" t="s">
        <v>580</v>
      </c>
      <c r="O19" s="322">
        <v>5000</v>
      </c>
      <c r="P19" s="322"/>
      <c r="Q19" s="323"/>
      <c r="T19" s="316"/>
    </row>
    <row r="20" spans="1:20" s="312" customFormat="1" ht="27.75" customHeight="1" x14ac:dyDescent="0.2">
      <c r="A20" s="1951"/>
      <c r="B20" s="1953"/>
      <c r="C20" s="1702"/>
      <c r="D20" s="1739"/>
      <c r="E20" s="1658"/>
      <c r="F20" s="1771"/>
      <c r="G20" s="326"/>
      <c r="H20" s="327"/>
      <c r="I20" s="328"/>
      <c r="J20" s="328"/>
      <c r="K20" s="329"/>
      <c r="L20" s="330"/>
      <c r="M20" s="331"/>
      <c r="N20" s="304" t="s">
        <v>581</v>
      </c>
      <c r="O20" s="322">
        <v>50000</v>
      </c>
      <c r="P20" s="322"/>
      <c r="Q20" s="323"/>
      <c r="T20" s="316"/>
    </row>
    <row r="21" spans="1:20" s="312" customFormat="1" ht="32.25" customHeight="1" x14ac:dyDescent="0.2">
      <c r="A21" s="1732"/>
      <c r="B21" s="1735"/>
      <c r="C21" s="1737"/>
      <c r="D21" s="1739"/>
      <c r="E21" s="1659"/>
      <c r="F21" s="1745"/>
      <c r="G21" s="301"/>
      <c r="H21" s="232"/>
      <c r="I21" s="233"/>
      <c r="J21" s="233"/>
      <c r="K21" s="234"/>
      <c r="L21" s="302"/>
      <c r="M21" s="332"/>
      <c r="N21" s="309" t="s">
        <v>582</v>
      </c>
      <c r="O21" s="333">
        <v>20</v>
      </c>
      <c r="P21" s="333"/>
      <c r="Q21" s="334"/>
      <c r="T21" s="316"/>
    </row>
    <row r="22" spans="1:20" s="312" customFormat="1" ht="15.75" customHeight="1" thickBot="1" x14ac:dyDescent="0.25">
      <c r="A22" s="1733"/>
      <c r="B22" s="1736"/>
      <c r="C22" s="1679"/>
      <c r="D22" s="1740"/>
      <c r="E22" s="1652"/>
      <c r="F22" s="1746"/>
      <c r="G22" s="9" t="s">
        <v>421</v>
      </c>
      <c r="H22" s="335">
        <f>SUM(H16:H21)</f>
        <v>1345.4</v>
      </c>
      <c r="I22" s="335">
        <f>SUM(I16:I21)</f>
        <v>1345.4</v>
      </c>
      <c r="J22" s="11">
        <f>SUM(J16:J21)</f>
        <v>0</v>
      </c>
      <c r="K22" s="11">
        <f>SUM(K16:K21)</f>
        <v>0</v>
      </c>
      <c r="L22" s="11">
        <f>SUM(L16:L21)</f>
        <v>0</v>
      </c>
      <c r="M22" s="13">
        <f>M21+M16</f>
        <v>0</v>
      </c>
      <c r="N22" s="5"/>
      <c r="O22" s="205"/>
      <c r="P22" s="205"/>
      <c r="Q22" s="206"/>
      <c r="T22" s="316"/>
    </row>
    <row r="23" spans="1:20" s="312" customFormat="1" ht="31.5" customHeight="1" x14ac:dyDescent="0.2">
      <c r="A23" s="1731" t="s">
        <v>420</v>
      </c>
      <c r="B23" s="1734" t="s">
        <v>420</v>
      </c>
      <c r="C23" s="1678" t="s">
        <v>422</v>
      </c>
      <c r="D23" s="1738" t="s">
        <v>584</v>
      </c>
      <c r="E23" s="1651" t="s">
        <v>498</v>
      </c>
      <c r="F23" s="1744" t="s">
        <v>574</v>
      </c>
      <c r="G23" s="183" t="s">
        <v>470</v>
      </c>
      <c r="H23" s="336">
        <v>169</v>
      </c>
      <c r="I23" s="337">
        <v>169</v>
      </c>
      <c r="J23" s="338"/>
      <c r="K23" s="294"/>
      <c r="L23" s="295">
        <v>0</v>
      </c>
      <c r="M23" s="313">
        <v>0</v>
      </c>
      <c r="N23" s="339" t="s">
        <v>585</v>
      </c>
      <c r="O23" s="340">
        <v>2</v>
      </c>
      <c r="P23" s="341"/>
      <c r="Q23" s="172"/>
      <c r="T23" s="316"/>
    </row>
    <row r="24" spans="1:20" ht="27" customHeight="1" x14ac:dyDescent="0.2">
      <c r="A24" s="1951"/>
      <c r="B24" s="1953"/>
      <c r="C24" s="1702"/>
      <c r="D24" s="1739"/>
      <c r="E24" s="1658"/>
      <c r="F24" s="1771"/>
      <c r="G24" s="301" t="s">
        <v>577</v>
      </c>
      <c r="H24" s="336"/>
      <c r="I24" s="337"/>
      <c r="J24" s="342"/>
      <c r="K24" s="319"/>
      <c r="L24" s="320">
        <v>0</v>
      </c>
      <c r="M24" s="321">
        <v>0</v>
      </c>
      <c r="N24" s="343" t="s">
        <v>581</v>
      </c>
      <c r="O24" s="344">
        <v>2000</v>
      </c>
      <c r="P24" s="333"/>
      <c r="Q24" s="334"/>
      <c r="R24" s="312"/>
      <c r="T24" s="308"/>
    </row>
    <row r="25" spans="1:20" ht="15" customHeight="1" thickBot="1" x14ac:dyDescent="0.25">
      <c r="A25" s="1733"/>
      <c r="B25" s="1736"/>
      <c r="C25" s="1679"/>
      <c r="D25" s="1740"/>
      <c r="E25" s="1652"/>
      <c r="F25" s="1746"/>
      <c r="G25" s="153" t="s">
        <v>421</v>
      </c>
      <c r="H25" s="11">
        <f t="shared" ref="H25:M25" si="1">SUM(H23:H24)</f>
        <v>169</v>
      </c>
      <c r="I25" s="11">
        <f t="shared" si="1"/>
        <v>169</v>
      </c>
      <c r="J25" s="11">
        <f t="shared" si="1"/>
        <v>0</v>
      </c>
      <c r="K25" s="11">
        <f t="shared" si="1"/>
        <v>0</v>
      </c>
      <c r="L25" s="11">
        <f t="shared" si="1"/>
        <v>0</v>
      </c>
      <c r="M25" s="13">
        <f t="shared" si="1"/>
        <v>0</v>
      </c>
      <c r="N25" s="345"/>
      <c r="O25" s="216"/>
      <c r="P25" s="216"/>
      <c r="Q25" s="217"/>
      <c r="R25" s="312"/>
      <c r="T25" s="308"/>
    </row>
    <row r="26" spans="1:20" ht="14.25" customHeight="1" thickBot="1" x14ac:dyDescent="0.25">
      <c r="A26" s="120" t="s">
        <v>420</v>
      </c>
      <c r="B26" s="189" t="s">
        <v>420</v>
      </c>
      <c r="C26" s="1674" t="s">
        <v>423</v>
      </c>
      <c r="D26" s="1675"/>
      <c r="E26" s="1675"/>
      <c r="F26" s="1675"/>
      <c r="G26" s="1677"/>
      <c r="H26" s="190">
        <f t="shared" ref="H26:M26" si="2">SUM(H22,H15+H25)</f>
        <v>2153.1999999999998</v>
      </c>
      <c r="I26" s="190">
        <f t="shared" si="2"/>
        <v>2153.1999999999998</v>
      </c>
      <c r="J26" s="190">
        <f t="shared" si="2"/>
        <v>0</v>
      </c>
      <c r="K26" s="190">
        <f t="shared" si="2"/>
        <v>0</v>
      </c>
      <c r="L26" s="190">
        <f t="shared" si="2"/>
        <v>0</v>
      </c>
      <c r="M26" s="190">
        <f t="shared" si="2"/>
        <v>0</v>
      </c>
      <c r="N26" s="191"/>
      <c r="O26" s="222"/>
      <c r="P26" s="222"/>
      <c r="Q26" s="223"/>
    </row>
    <row r="27" spans="1:20" ht="14.25" customHeight="1" thickBot="1" x14ac:dyDescent="0.25">
      <c r="A27" s="120" t="s">
        <v>420</v>
      </c>
      <c r="B27" s="121" t="s">
        <v>422</v>
      </c>
      <c r="C27" s="1693" t="s">
        <v>586</v>
      </c>
      <c r="D27" s="1694"/>
      <c r="E27" s="1695"/>
      <c r="F27" s="1695"/>
      <c r="G27" s="1694"/>
      <c r="H27" s="1694"/>
      <c r="I27" s="1694"/>
      <c r="J27" s="1694"/>
      <c r="K27" s="1694"/>
      <c r="L27" s="1694"/>
      <c r="M27" s="1694"/>
      <c r="N27" s="1694"/>
      <c r="O27" s="1694"/>
      <c r="P27" s="1694"/>
      <c r="Q27" s="1699"/>
    </row>
    <row r="28" spans="1:20" ht="27.75" customHeight="1" x14ac:dyDescent="0.2">
      <c r="A28" s="1689" t="s">
        <v>420</v>
      </c>
      <c r="B28" s="1691" t="s">
        <v>422</v>
      </c>
      <c r="C28" s="1678" t="s">
        <v>420</v>
      </c>
      <c r="D28" s="1680" t="s">
        <v>587</v>
      </c>
      <c r="E28" s="1651" t="s">
        <v>498</v>
      </c>
      <c r="F28" s="1655" t="s">
        <v>574</v>
      </c>
      <c r="G28" s="183" t="s">
        <v>470</v>
      </c>
      <c r="H28" s="193">
        <v>0</v>
      </c>
      <c r="I28" s="129">
        <v>0</v>
      </c>
      <c r="J28" s="346"/>
      <c r="K28" s="195"/>
      <c r="L28" s="196">
        <v>0</v>
      </c>
      <c r="M28" s="131">
        <v>0</v>
      </c>
      <c r="N28" s="347" t="s">
        <v>588</v>
      </c>
      <c r="O28" s="348">
        <v>50</v>
      </c>
      <c r="P28" s="349"/>
      <c r="Q28" s="350"/>
      <c r="T28" s="308"/>
    </row>
    <row r="29" spans="1:20" ht="28.5" customHeight="1" x14ac:dyDescent="0.2">
      <c r="A29" s="1700"/>
      <c r="B29" s="1701"/>
      <c r="C29" s="1702"/>
      <c r="D29" s="1703"/>
      <c r="E29" s="2081"/>
      <c r="F29" s="1858"/>
      <c r="G29" s="301" t="s">
        <v>577</v>
      </c>
      <c r="H29" s="353"/>
      <c r="I29" s="354"/>
      <c r="J29" s="355"/>
      <c r="K29" s="356"/>
      <c r="L29" s="357"/>
      <c r="M29" s="358"/>
      <c r="N29" s="359" t="s">
        <v>589</v>
      </c>
      <c r="O29" s="360">
        <v>10</v>
      </c>
      <c r="P29" s="361"/>
      <c r="Q29" s="362"/>
      <c r="T29" s="308"/>
    </row>
    <row r="30" spans="1:20" ht="27.75" customHeight="1" x14ac:dyDescent="0.2">
      <c r="A30" s="1700"/>
      <c r="B30" s="1701"/>
      <c r="C30" s="1702"/>
      <c r="D30" s="1703"/>
      <c r="E30" s="2081"/>
      <c r="F30" s="1858"/>
      <c r="G30" s="301" t="s">
        <v>579</v>
      </c>
      <c r="H30" s="353"/>
      <c r="I30" s="354"/>
      <c r="J30" s="355"/>
      <c r="K30" s="356"/>
      <c r="L30" s="357"/>
      <c r="M30" s="358"/>
      <c r="N30" s="363" t="s">
        <v>590</v>
      </c>
      <c r="O30" s="364">
        <v>9</v>
      </c>
      <c r="P30" s="365"/>
      <c r="Q30" s="366"/>
      <c r="T30" s="308"/>
    </row>
    <row r="31" spans="1:20" ht="14.25" customHeight="1" thickBot="1" x14ac:dyDescent="0.25">
      <c r="A31" s="1690"/>
      <c r="B31" s="1692"/>
      <c r="C31" s="1679"/>
      <c r="D31" s="1681"/>
      <c r="E31" s="1886"/>
      <c r="F31" s="1652"/>
      <c r="G31" s="207" t="s">
        <v>421</v>
      </c>
      <c r="H31" s="208">
        <f>SUM(H28:H30)</f>
        <v>0</v>
      </c>
      <c r="I31" s="209">
        <f>SUM(I28:I30)</f>
        <v>0</v>
      </c>
      <c r="J31" s="209">
        <f>SUM(J28:J30)</f>
        <v>0</v>
      </c>
      <c r="K31" s="211">
        <f>SUM(K28:K30)</f>
        <v>0</v>
      </c>
      <c r="L31" s="212">
        <f>L28</f>
        <v>0</v>
      </c>
      <c r="M31" s="215">
        <f>M28</f>
        <v>0</v>
      </c>
      <c r="N31" s="368"/>
      <c r="O31" s="369"/>
      <c r="P31" s="369"/>
      <c r="Q31" s="370"/>
      <c r="T31" s="308"/>
    </row>
    <row r="32" spans="1:20" ht="27" customHeight="1" x14ac:dyDescent="0.2">
      <c r="A32" s="257"/>
      <c r="B32" s="1691" t="s">
        <v>422</v>
      </c>
      <c r="C32" s="1678" t="s">
        <v>422</v>
      </c>
      <c r="D32" s="1680" t="s">
        <v>591</v>
      </c>
      <c r="E32" s="1651" t="s">
        <v>498</v>
      </c>
      <c r="F32" s="1655" t="s">
        <v>574</v>
      </c>
      <c r="G32" s="192" t="s">
        <v>470</v>
      </c>
      <c r="H32" s="193"/>
      <c r="I32" s="129"/>
      <c r="J32" s="194"/>
      <c r="K32" s="195"/>
      <c r="L32" s="219"/>
      <c r="M32" s="131"/>
      <c r="N32" s="371" t="s">
        <v>592</v>
      </c>
      <c r="O32" s="133">
        <v>4</v>
      </c>
      <c r="P32" s="372"/>
      <c r="Q32" s="373"/>
      <c r="T32" s="308"/>
    </row>
    <row r="33" spans="1:20" ht="14.25" customHeight="1" x14ac:dyDescent="0.2">
      <c r="A33" s="257"/>
      <c r="B33" s="1701"/>
      <c r="C33" s="1702"/>
      <c r="D33" s="1703"/>
      <c r="E33" s="1658"/>
      <c r="F33" s="1946"/>
      <c r="G33" s="301" t="s">
        <v>577</v>
      </c>
      <c r="H33" s="353"/>
      <c r="I33" s="354"/>
      <c r="J33" s="375"/>
      <c r="K33" s="356"/>
      <c r="L33" s="376"/>
      <c r="M33" s="358"/>
      <c r="N33" s="377"/>
      <c r="O33" s="361"/>
      <c r="P33" s="361"/>
      <c r="Q33" s="362"/>
      <c r="T33" s="308"/>
    </row>
    <row r="34" spans="1:20" ht="14.25" customHeight="1" thickBot="1" x14ac:dyDescent="0.25">
      <c r="A34" s="257"/>
      <c r="B34" s="1701"/>
      <c r="C34" s="1702"/>
      <c r="D34" s="1703"/>
      <c r="E34" s="1658"/>
      <c r="F34" s="1946"/>
      <c r="G34" s="301" t="s">
        <v>579</v>
      </c>
      <c r="H34" s="199"/>
      <c r="I34" s="378"/>
      <c r="J34" s="201"/>
      <c r="K34" s="379"/>
      <c r="L34" s="380"/>
      <c r="M34" s="381"/>
      <c r="N34" s="382"/>
      <c r="O34" s="361"/>
      <c r="P34" s="361"/>
      <c r="Q34" s="362"/>
      <c r="T34" s="308"/>
    </row>
    <row r="35" spans="1:20" ht="14.25" customHeight="1" thickBot="1" x14ac:dyDescent="0.25">
      <c r="A35" s="257"/>
      <c r="B35" s="1692"/>
      <c r="C35" s="1679"/>
      <c r="D35" s="1681"/>
      <c r="E35" s="1886"/>
      <c r="F35" s="1652"/>
      <c r="G35" s="207" t="s">
        <v>421</v>
      </c>
      <c r="H35" s="208">
        <f>SUM(H32:H34)</f>
        <v>0</v>
      </c>
      <c r="I35" s="208">
        <f>SUM(I32:I34)</f>
        <v>0</v>
      </c>
      <c r="J35" s="208">
        <f>SUM(J32:J34)</f>
        <v>0</v>
      </c>
      <c r="K35" s="211">
        <f>SUM(K32:K32)</f>
        <v>0</v>
      </c>
      <c r="L35" s="212">
        <f>L32</f>
        <v>0</v>
      </c>
      <c r="M35" s="157">
        <f>M32</f>
        <v>0</v>
      </c>
      <c r="N35" s="178"/>
      <c r="O35" s="383"/>
      <c r="P35" s="383"/>
      <c r="Q35" s="384"/>
      <c r="T35" s="308"/>
    </row>
    <row r="36" spans="1:20" ht="16.5" customHeight="1" x14ac:dyDescent="0.2">
      <c r="A36" s="1689" t="s">
        <v>420</v>
      </c>
      <c r="B36" s="1691" t="s">
        <v>422</v>
      </c>
      <c r="C36" s="1678" t="s">
        <v>467</v>
      </c>
      <c r="D36" s="1680" t="s">
        <v>593</v>
      </c>
      <c r="E36" s="1651" t="s">
        <v>498</v>
      </c>
      <c r="F36" s="1655" t="s">
        <v>574</v>
      </c>
      <c r="G36" s="192" t="s">
        <v>470</v>
      </c>
      <c r="H36" s="193"/>
      <c r="I36" s="129"/>
      <c r="J36" s="194"/>
      <c r="K36" s="195"/>
      <c r="L36" s="219"/>
      <c r="M36" s="131"/>
      <c r="N36" s="385" t="s">
        <v>594</v>
      </c>
      <c r="O36" s="133">
        <v>11</v>
      </c>
      <c r="P36" s="372"/>
      <c r="Q36" s="373"/>
      <c r="T36" s="308"/>
    </row>
    <row r="37" spans="1:20" ht="13.5" customHeight="1" x14ac:dyDescent="0.2">
      <c r="A37" s="1700"/>
      <c r="B37" s="1701"/>
      <c r="C37" s="1702"/>
      <c r="D37" s="1703"/>
      <c r="E37" s="1658"/>
      <c r="F37" s="1946"/>
      <c r="G37" s="301" t="s">
        <v>577</v>
      </c>
      <c r="H37" s="353">
        <v>10</v>
      </c>
      <c r="I37" s="354">
        <v>10</v>
      </c>
      <c r="J37" s="375"/>
      <c r="K37" s="356"/>
      <c r="L37" s="376">
        <v>0</v>
      </c>
      <c r="M37" s="358">
        <v>0</v>
      </c>
      <c r="N37" s="382"/>
      <c r="O37" s="361"/>
      <c r="P37" s="361"/>
      <c r="Q37" s="362"/>
      <c r="T37" s="308"/>
    </row>
    <row r="38" spans="1:20" ht="15" customHeight="1" x14ac:dyDescent="0.2">
      <c r="A38" s="1700"/>
      <c r="B38" s="1701"/>
      <c r="C38" s="1702"/>
      <c r="D38" s="1703"/>
      <c r="E38" s="1658"/>
      <c r="F38" s="1946"/>
      <c r="G38" s="301" t="s">
        <v>579</v>
      </c>
      <c r="H38" s="199"/>
      <c r="I38" s="378"/>
      <c r="J38" s="201"/>
      <c r="K38" s="379"/>
      <c r="L38" s="380"/>
      <c r="M38" s="204"/>
      <c r="N38" s="359"/>
      <c r="O38" s="361"/>
      <c r="P38" s="361"/>
      <c r="Q38" s="362"/>
      <c r="T38" s="308"/>
    </row>
    <row r="39" spans="1:20" ht="14.25" customHeight="1" thickBot="1" x14ac:dyDescent="0.25">
      <c r="A39" s="1690"/>
      <c r="B39" s="1692"/>
      <c r="C39" s="1679"/>
      <c r="D39" s="1681"/>
      <c r="E39" s="1886"/>
      <c r="F39" s="1652"/>
      <c r="G39" s="207" t="s">
        <v>421</v>
      </c>
      <c r="H39" s="208">
        <f t="shared" ref="H39:M39" si="3">SUM(H36:H38)</f>
        <v>10</v>
      </c>
      <c r="I39" s="208">
        <f t="shared" si="3"/>
        <v>10</v>
      </c>
      <c r="J39" s="208">
        <f t="shared" si="3"/>
        <v>0</v>
      </c>
      <c r="K39" s="208">
        <f t="shared" si="3"/>
        <v>0</v>
      </c>
      <c r="L39" s="208">
        <f t="shared" si="3"/>
        <v>0</v>
      </c>
      <c r="M39" s="208">
        <f t="shared" si="3"/>
        <v>0</v>
      </c>
      <c r="N39" s="178"/>
      <c r="O39" s="383"/>
      <c r="P39" s="383"/>
      <c r="Q39" s="384"/>
      <c r="T39" s="308"/>
    </row>
    <row r="40" spans="1:20" ht="14.25" customHeight="1" thickBot="1" x14ac:dyDescent="0.25">
      <c r="A40" s="221" t="s">
        <v>420</v>
      </c>
      <c r="B40" s="189" t="s">
        <v>422</v>
      </c>
      <c r="C40" s="1674" t="s">
        <v>423</v>
      </c>
      <c r="D40" s="1675"/>
      <c r="E40" s="1676"/>
      <c r="F40" s="1676"/>
      <c r="G40" s="1677"/>
      <c r="H40" s="220">
        <f t="shared" ref="H40:M40" si="4">H39+H31</f>
        <v>10</v>
      </c>
      <c r="I40" s="220">
        <f t="shared" si="4"/>
        <v>10</v>
      </c>
      <c r="J40" s="220">
        <f t="shared" si="4"/>
        <v>0</v>
      </c>
      <c r="K40" s="220">
        <f t="shared" si="4"/>
        <v>0</v>
      </c>
      <c r="L40" s="220">
        <f t="shared" si="4"/>
        <v>0</v>
      </c>
      <c r="M40" s="220">
        <f t="shared" si="4"/>
        <v>0</v>
      </c>
      <c r="N40" s="191"/>
      <c r="O40" s="222"/>
      <c r="P40" s="222"/>
      <c r="Q40" s="223"/>
    </row>
    <row r="41" spans="1:20" ht="14.25" customHeight="1" thickBot="1" x14ac:dyDescent="0.25">
      <c r="A41" s="120" t="s">
        <v>420</v>
      </c>
      <c r="B41" s="121" t="s">
        <v>467</v>
      </c>
      <c r="C41" s="1693" t="s">
        <v>595</v>
      </c>
      <c r="D41" s="1694"/>
      <c r="E41" s="1694"/>
      <c r="F41" s="1694"/>
      <c r="G41" s="1694"/>
      <c r="H41" s="1694"/>
      <c r="I41" s="1694"/>
      <c r="J41" s="1694"/>
      <c r="K41" s="1694"/>
      <c r="L41" s="1694"/>
      <c r="M41" s="1694"/>
      <c r="N41" s="1694"/>
      <c r="O41" s="1694"/>
      <c r="P41" s="1694"/>
      <c r="Q41" s="1699"/>
    </row>
    <row r="42" spans="1:20" ht="15.75" customHeight="1" x14ac:dyDescent="0.2">
      <c r="A42" s="1689" t="s">
        <v>420</v>
      </c>
      <c r="B42" s="1691" t="s">
        <v>467</v>
      </c>
      <c r="C42" s="1678" t="s">
        <v>420</v>
      </c>
      <c r="D42" s="1680" t="s">
        <v>596</v>
      </c>
      <c r="E42" s="1651" t="s">
        <v>498</v>
      </c>
      <c r="F42" s="1655" t="s">
        <v>574</v>
      </c>
      <c r="G42" s="192" t="s">
        <v>470</v>
      </c>
      <c r="H42" s="193">
        <v>35</v>
      </c>
      <c r="I42" s="129">
        <v>35</v>
      </c>
      <c r="J42" s="346"/>
      <c r="K42" s="195"/>
      <c r="L42" s="196">
        <v>0</v>
      </c>
      <c r="M42" s="131">
        <v>0</v>
      </c>
      <c r="N42" s="386" t="s">
        <v>597</v>
      </c>
      <c r="O42" s="133">
        <v>3</v>
      </c>
      <c r="P42" s="372"/>
      <c r="Q42" s="135"/>
    </row>
    <row r="43" spans="1:20" ht="14.25" customHeight="1" x14ac:dyDescent="0.2">
      <c r="A43" s="1700"/>
      <c r="B43" s="1701"/>
      <c r="C43" s="1702"/>
      <c r="D43" s="1703"/>
      <c r="E43" s="2081"/>
      <c r="F43" s="1858"/>
      <c r="G43" s="387" t="s">
        <v>577</v>
      </c>
      <c r="H43" s="353">
        <v>25</v>
      </c>
      <c r="I43" s="354">
        <v>25</v>
      </c>
      <c r="J43" s="355"/>
      <c r="K43" s="356"/>
      <c r="L43" s="388">
        <v>0</v>
      </c>
      <c r="M43" s="358">
        <v>0</v>
      </c>
      <c r="N43" s="389"/>
      <c r="O43" s="361"/>
      <c r="P43" s="361"/>
      <c r="Q43" s="390"/>
    </row>
    <row r="44" spans="1:20" ht="14.25" customHeight="1" x14ac:dyDescent="0.2">
      <c r="A44" s="1700"/>
      <c r="B44" s="1701"/>
      <c r="C44" s="1702"/>
      <c r="D44" s="1703"/>
      <c r="E44" s="1893"/>
      <c r="F44" s="1697"/>
      <c r="G44" s="182" t="s">
        <v>579</v>
      </c>
      <c r="H44" s="199"/>
      <c r="I44" s="200"/>
      <c r="J44" s="201"/>
      <c r="K44" s="202"/>
      <c r="L44" s="203"/>
      <c r="M44" s="204"/>
      <c r="N44" s="389"/>
      <c r="O44" s="360"/>
      <c r="P44" s="360"/>
      <c r="Q44" s="390"/>
    </row>
    <row r="45" spans="1:20" ht="26.25" customHeight="1" thickBot="1" x14ac:dyDescent="0.25">
      <c r="A45" s="1690"/>
      <c r="B45" s="1692"/>
      <c r="C45" s="1679"/>
      <c r="D45" s="1681"/>
      <c r="E45" s="1886"/>
      <c r="F45" s="1652"/>
      <c r="G45" s="207" t="s">
        <v>421</v>
      </c>
      <c r="H45" s="208">
        <f>SUM(H42:H44)</f>
        <v>60</v>
      </c>
      <c r="I45" s="209">
        <f>SUM(I42:I44)</f>
        <v>60</v>
      </c>
      <c r="J45" s="209">
        <f>SUM(J42:J44)</f>
        <v>0</v>
      </c>
      <c r="K45" s="211">
        <f>SUM(K42:K44)</f>
        <v>0</v>
      </c>
      <c r="L45" s="212">
        <f>L42</f>
        <v>0</v>
      </c>
      <c r="M45" s="215">
        <f>M42</f>
        <v>0</v>
      </c>
      <c r="N45" s="392"/>
      <c r="O45" s="393"/>
      <c r="P45" s="393"/>
      <c r="Q45" s="394"/>
    </row>
    <row r="46" spans="1:20" ht="24" customHeight="1" x14ac:dyDescent="0.2">
      <c r="A46" s="1689" t="s">
        <v>420</v>
      </c>
      <c r="B46" s="1691" t="s">
        <v>467</v>
      </c>
      <c r="C46" s="1678" t="s">
        <v>422</v>
      </c>
      <c r="D46" s="1680" t="s">
        <v>598</v>
      </c>
      <c r="E46" s="1651" t="s">
        <v>498</v>
      </c>
      <c r="F46" s="1655" t="s">
        <v>574</v>
      </c>
      <c r="G46" s="192" t="s">
        <v>470</v>
      </c>
      <c r="H46" s="193">
        <v>12</v>
      </c>
      <c r="I46" s="129">
        <v>12</v>
      </c>
      <c r="J46" s="194"/>
      <c r="K46" s="195"/>
      <c r="L46" s="219"/>
      <c r="M46" s="131"/>
      <c r="N46" s="386" t="s">
        <v>599</v>
      </c>
      <c r="O46" s="133">
        <v>4</v>
      </c>
      <c r="P46" s="395"/>
      <c r="Q46" s="135"/>
    </row>
    <row r="47" spans="1:20" ht="15" customHeight="1" x14ac:dyDescent="0.2">
      <c r="A47" s="1700"/>
      <c r="B47" s="1701"/>
      <c r="C47" s="1702"/>
      <c r="D47" s="1703"/>
      <c r="E47" s="1658"/>
      <c r="F47" s="1946"/>
      <c r="G47" s="387" t="s">
        <v>577</v>
      </c>
      <c r="H47" s="353">
        <v>15</v>
      </c>
      <c r="I47" s="354">
        <v>15</v>
      </c>
      <c r="J47" s="375"/>
      <c r="K47" s="356"/>
      <c r="L47" s="376"/>
      <c r="M47" s="358"/>
      <c r="N47" s="396"/>
      <c r="O47" s="360"/>
      <c r="P47" s="397"/>
      <c r="Q47" s="390"/>
    </row>
    <row r="48" spans="1:20" ht="14.25" customHeight="1" x14ac:dyDescent="0.2">
      <c r="A48" s="1700"/>
      <c r="B48" s="1701"/>
      <c r="C48" s="1702"/>
      <c r="D48" s="1703"/>
      <c r="E48" s="1658"/>
      <c r="F48" s="1946"/>
      <c r="G48" s="182" t="s">
        <v>579</v>
      </c>
      <c r="H48" s="199"/>
      <c r="I48" s="378"/>
      <c r="J48" s="201"/>
      <c r="K48" s="379"/>
      <c r="L48" s="380"/>
      <c r="M48" s="204"/>
      <c r="N48" s="389"/>
      <c r="O48" s="360"/>
      <c r="P48" s="397"/>
      <c r="Q48" s="390"/>
    </row>
    <row r="49" spans="1:39" ht="14.25" customHeight="1" thickBot="1" x14ac:dyDescent="0.25">
      <c r="A49" s="1690"/>
      <c r="B49" s="1692"/>
      <c r="C49" s="1679"/>
      <c r="D49" s="1681"/>
      <c r="E49" s="1886"/>
      <c r="F49" s="1652"/>
      <c r="G49" s="207" t="s">
        <v>421</v>
      </c>
      <c r="H49" s="208">
        <f>SUM(H46:H48)</f>
        <v>27</v>
      </c>
      <c r="I49" s="208">
        <f>SUM(I46:I48)</f>
        <v>27</v>
      </c>
      <c r="J49" s="208">
        <f>SUM(J46:J48)</f>
        <v>0</v>
      </c>
      <c r="K49" s="208">
        <f>SUM(K46:K48)</f>
        <v>0</v>
      </c>
      <c r="L49" s="208">
        <f>SUM(L46:L48)</f>
        <v>0</v>
      </c>
      <c r="M49" s="215">
        <f>M46</f>
        <v>0</v>
      </c>
      <c r="N49" s="178"/>
      <c r="O49" s="383"/>
      <c r="P49" s="383"/>
      <c r="Q49" s="384"/>
    </row>
    <row r="50" spans="1:39" ht="15" customHeight="1" x14ac:dyDescent="0.2">
      <c r="A50" s="1689" t="s">
        <v>420</v>
      </c>
      <c r="B50" s="1691" t="s">
        <v>467</v>
      </c>
      <c r="C50" s="1678" t="s">
        <v>467</v>
      </c>
      <c r="D50" s="1680" t="s">
        <v>600</v>
      </c>
      <c r="E50" s="1651" t="s">
        <v>498</v>
      </c>
      <c r="F50" s="1655" t="s">
        <v>574</v>
      </c>
      <c r="G50" s="192" t="s">
        <v>470</v>
      </c>
      <c r="H50" s="193">
        <v>10</v>
      </c>
      <c r="I50" s="129">
        <v>10</v>
      </c>
      <c r="J50" s="194"/>
      <c r="K50" s="195"/>
      <c r="L50" s="219"/>
      <c r="M50" s="131"/>
      <c r="N50" s="398" t="s">
        <v>601</v>
      </c>
      <c r="O50" s="133">
        <v>3</v>
      </c>
      <c r="P50" s="372"/>
      <c r="Q50" s="373"/>
    </row>
    <row r="51" spans="1:39" ht="14.25" customHeight="1" x14ac:dyDescent="0.2">
      <c r="A51" s="1700"/>
      <c r="B51" s="1701"/>
      <c r="C51" s="1702"/>
      <c r="D51" s="1703"/>
      <c r="E51" s="1658"/>
      <c r="F51" s="1946"/>
      <c r="G51" s="387" t="s">
        <v>577</v>
      </c>
      <c r="H51" s="353"/>
      <c r="I51" s="354"/>
      <c r="J51" s="375"/>
      <c r="K51" s="356"/>
      <c r="L51" s="376"/>
      <c r="M51" s="358"/>
      <c r="N51" s="399"/>
      <c r="O51" s="361"/>
      <c r="P51" s="361"/>
      <c r="Q51" s="362"/>
    </row>
    <row r="52" spans="1:39" ht="14.25" customHeight="1" x14ac:dyDescent="0.2">
      <c r="A52" s="1700"/>
      <c r="B52" s="1701"/>
      <c r="C52" s="1702"/>
      <c r="D52" s="1703"/>
      <c r="E52" s="1658"/>
      <c r="F52" s="1946"/>
      <c r="G52" s="182" t="s">
        <v>579</v>
      </c>
      <c r="H52" s="199"/>
      <c r="I52" s="378"/>
      <c r="J52" s="201"/>
      <c r="K52" s="379"/>
      <c r="L52" s="380"/>
      <c r="M52" s="204"/>
      <c r="N52" s="399"/>
      <c r="O52" s="361"/>
      <c r="P52" s="361"/>
      <c r="Q52" s="362"/>
    </row>
    <row r="53" spans="1:39" ht="27.75" customHeight="1" thickBot="1" x14ac:dyDescent="0.25">
      <c r="A53" s="1690"/>
      <c r="B53" s="1692"/>
      <c r="C53" s="1679"/>
      <c r="D53" s="1681"/>
      <c r="E53" s="1886"/>
      <c r="F53" s="1652"/>
      <c r="G53" s="207" t="s">
        <v>421</v>
      </c>
      <c r="H53" s="208">
        <f>SUM(H50:H52)</f>
        <v>10</v>
      </c>
      <c r="I53" s="209">
        <f>SUM(I50:I52)</f>
        <v>10</v>
      </c>
      <c r="J53" s="210"/>
      <c r="K53" s="211">
        <f>SUM(K50:K50)</f>
        <v>0</v>
      </c>
      <c r="L53" s="212">
        <f>L50</f>
        <v>0</v>
      </c>
      <c r="M53" s="215">
        <f>M50</f>
        <v>0</v>
      </c>
      <c r="N53" s="283"/>
      <c r="O53" s="383"/>
      <c r="P53" s="383"/>
      <c r="Q53" s="384"/>
    </row>
    <row r="54" spans="1:39" ht="14.25" customHeight="1" thickBot="1" x14ac:dyDescent="0.25">
      <c r="A54" s="221" t="s">
        <v>420</v>
      </c>
      <c r="B54" s="189" t="s">
        <v>467</v>
      </c>
      <c r="C54" s="1674" t="s">
        <v>423</v>
      </c>
      <c r="D54" s="1675"/>
      <c r="E54" s="1676"/>
      <c r="F54" s="1676"/>
      <c r="G54" s="1677"/>
      <c r="H54" s="220">
        <f t="shared" ref="H54:M54" si="5">SUM(H45+H49+H53)</f>
        <v>97</v>
      </c>
      <c r="I54" s="220">
        <f t="shared" si="5"/>
        <v>97</v>
      </c>
      <c r="J54" s="220">
        <f t="shared" si="5"/>
        <v>0</v>
      </c>
      <c r="K54" s="220">
        <f t="shared" si="5"/>
        <v>0</v>
      </c>
      <c r="L54" s="220">
        <f t="shared" si="5"/>
        <v>0</v>
      </c>
      <c r="M54" s="220">
        <f t="shared" si="5"/>
        <v>0</v>
      </c>
      <c r="N54" s="191"/>
      <c r="O54" s="222"/>
      <c r="P54" s="222"/>
      <c r="Q54" s="223"/>
    </row>
    <row r="55" spans="1:39" ht="14.25" customHeight="1" thickBot="1" x14ac:dyDescent="0.25">
      <c r="A55" s="221" t="s">
        <v>420</v>
      </c>
      <c r="B55" s="1660" t="s">
        <v>424</v>
      </c>
      <c r="C55" s="1660"/>
      <c r="D55" s="1660"/>
      <c r="E55" s="1660"/>
      <c r="F55" s="1660"/>
      <c r="G55" s="1661"/>
      <c r="H55" s="224">
        <f t="shared" ref="H55:M55" si="6">SUM(H26+H40+H54)</f>
        <v>2260.1999999999998</v>
      </c>
      <c r="I55" s="224">
        <f t="shared" si="6"/>
        <v>2260.1999999999998</v>
      </c>
      <c r="J55" s="224">
        <f t="shared" si="6"/>
        <v>0</v>
      </c>
      <c r="K55" s="224">
        <f t="shared" si="6"/>
        <v>0</v>
      </c>
      <c r="L55" s="224">
        <f t="shared" si="6"/>
        <v>0</v>
      </c>
      <c r="M55" s="224">
        <f t="shared" si="6"/>
        <v>0</v>
      </c>
      <c r="N55" s="169"/>
      <c r="O55" s="169"/>
      <c r="P55" s="169"/>
      <c r="Q55" s="170"/>
    </row>
    <row r="56" spans="1:39" ht="14.25" customHeight="1" thickBot="1" x14ac:dyDescent="0.25">
      <c r="A56" s="221"/>
      <c r="B56" s="279"/>
      <c r="C56" s="279"/>
      <c r="D56" s="279"/>
      <c r="E56" s="279"/>
      <c r="F56" s="279"/>
      <c r="G56" s="279"/>
      <c r="H56" s="400"/>
      <c r="I56" s="400"/>
      <c r="J56" s="400"/>
      <c r="K56" s="400"/>
      <c r="L56" s="400"/>
      <c r="M56" s="400"/>
      <c r="N56" s="401"/>
      <c r="O56" s="401"/>
      <c r="P56" s="401"/>
      <c r="Q56" s="402"/>
    </row>
    <row r="57" spans="1:39" ht="14.25" customHeight="1" thickBot="1" x14ac:dyDescent="0.25">
      <c r="A57" s="403" t="s">
        <v>420</v>
      </c>
      <c r="B57" s="1822" t="s">
        <v>425</v>
      </c>
      <c r="C57" s="1822"/>
      <c r="D57" s="1822"/>
      <c r="E57" s="1822"/>
      <c r="F57" s="1822"/>
      <c r="G57" s="1822"/>
      <c r="H57" s="404">
        <f t="shared" ref="H57:M57" si="7">H55</f>
        <v>2260.1999999999998</v>
      </c>
      <c r="I57" s="405">
        <f t="shared" si="7"/>
        <v>2260.1999999999998</v>
      </c>
      <c r="J57" s="405">
        <f t="shared" si="7"/>
        <v>0</v>
      </c>
      <c r="K57" s="405">
        <f t="shared" si="7"/>
        <v>0</v>
      </c>
      <c r="L57" s="405">
        <f t="shared" si="7"/>
        <v>0</v>
      </c>
      <c r="M57" s="406">
        <f t="shared" si="7"/>
        <v>0</v>
      </c>
      <c r="N57" s="1811"/>
      <c r="O57" s="1812"/>
      <c r="P57" s="1812"/>
      <c r="Q57" s="1813"/>
    </row>
    <row r="58" spans="1:39" s="26" customFormat="1" ht="12" customHeight="1" x14ac:dyDescent="0.2">
      <c r="A58" s="2450"/>
      <c r="B58" s="2450"/>
      <c r="C58" s="2450"/>
      <c r="D58" s="2450"/>
      <c r="E58" s="2450"/>
      <c r="F58" s="2450"/>
      <c r="G58" s="2450"/>
      <c r="H58" s="2451"/>
      <c r="I58" s="2451"/>
      <c r="J58" s="2451"/>
      <c r="K58" s="2451"/>
      <c r="L58" s="2451"/>
      <c r="M58" s="2451"/>
      <c r="N58" s="2450"/>
      <c r="O58" s="2450"/>
      <c r="P58" s="2450"/>
      <c r="Q58" s="2450"/>
      <c r="R58" s="25"/>
      <c r="S58" s="25"/>
      <c r="T58" s="25"/>
      <c r="U58" s="25"/>
      <c r="V58" s="25"/>
      <c r="W58" s="25"/>
      <c r="X58" s="25"/>
      <c r="Y58" s="25"/>
      <c r="Z58" s="25"/>
      <c r="AA58" s="25"/>
      <c r="AB58" s="25"/>
      <c r="AC58" s="25"/>
      <c r="AD58" s="25"/>
      <c r="AE58" s="25"/>
      <c r="AF58" s="25"/>
      <c r="AG58" s="25"/>
      <c r="AH58" s="25"/>
      <c r="AI58" s="25"/>
      <c r="AJ58" s="25"/>
      <c r="AK58" s="25"/>
      <c r="AL58" s="25"/>
      <c r="AM58" s="25"/>
    </row>
    <row r="59" spans="1:39" s="26" customFormat="1" ht="12" customHeight="1" x14ac:dyDescent="0.2">
      <c r="A59" s="407"/>
      <c r="B59" s="407"/>
      <c r="C59" s="407"/>
      <c r="D59" s="407"/>
      <c r="E59" s="407"/>
      <c r="F59" s="407"/>
      <c r="G59" s="407"/>
      <c r="H59" s="407"/>
      <c r="I59" s="407"/>
      <c r="J59" s="407"/>
      <c r="K59" s="407"/>
      <c r="L59" s="407"/>
      <c r="M59" s="407"/>
      <c r="N59" s="407"/>
      <c r="O59" s="407"/>
      <c r="P59" s="407"/>
      <c r="Q59" s="407"/>
      <c r="R59" s="25"/>
      <c r="S59" s="25"/>
      <c r="T59" s="25"/>
      <c r="U59" s="25"/>
      <c r="V59" s="25"/>
      <c r="W59" s="25"/>
      <c r="X59" s="25"/>
      <c r="Y59" s="25"/>
      <c r="Z59" s="25"/>
      <c r="AA59" s="25"/>
      <c r="AB59" s="25"/>
      <c r="AC59" s="25"/>
      <c r="AD59" s="25"/>
      <c r="AE59" s="25"/>
      <c r="AF59" s="25"/>
      <c r="AG59" s="25"/>
      <c r="AH59" s="25"/>
      <c r="AI59" s="25"/>
      <c r="AJ59" s="25"/>
      <c r="AK59" s="25"/>
      <c r="AL59" s="25"/>
      <c r="AM59" s="25"/>
    </row>
    <row r="60" spans="1:39" s="26" customFormat="1" ht="12" customHeight="1" x14ac:dyDescent="0.2">
      <c r="A60" s="407"/>
      <c r="B60" s="407"/>
      <c r="C60" s="407"/>
      <c r="D60" s="407"/>
      <c r="E60" s="407"/>
      <c r="F60" s="407"/>
      <c r="G60" s="407"/>
      <c r="H60" s="407"/>
      <c r="I60" s="407"/>
      <c r="J60" s="407"/>
      <c r="K60" s="407"/>
      <c r="L60" s="407"/>
      <c r="M60" s="407"/>
      <c r="N60" s="407"/>
      <c r="O60" s="407"/>
      <c r="P60" s="407"/>
      <c r="Q60" s="407"/>
      <c r="R60" s="25"/>
      <c r="S60" s="25"/>
      <c r="T60" s="25"/>
      <c r="U60" s="25"/>
      <c r="V60" s="25"/>
      <c r="W60" s="25"/>
      <c r="X60" s="25"/>
      <c r="Y60" s="25"/>
      <c r="Z60" s="25"/>
      <c r="AA60" s="25"/>
      <c r="AB60" s="25"/>
      <c r="AC60" s="25"/>
      <c r="AD60" s="25"/>
      <c r="AE60" s="25"/>
      <c r="AF60" s="25"/>
      <c r="AG60" s="25"/>
      <c r="AH60" s="25"/>
      <c r="AI60" s="25"/>
      <c r="AJ60" s="25"/>
      <c r="AK60" s="25"/>
      <c r="AL60" s="25"/>
      <c r="AM60" s="25"/>
    </row>
    <row r="61" spans="1:39" s="26" customFormat="1" ht="12" customHeight="1" x14ac:dyDescent="0.2">
      <c r="A61" s="407"/>
      <c r="B61" s="407"/>
      <c r="C61" s="407"/>
      <c r="D61" s="407"/>
      <c r="E61" s="407"/>
      <c r="F61" s="407"/>
      <c r="G61" s="407"/>
      <c r="H61" s="407"/>
      <c r="I61" s="407"/>
      <c r="J61" s="407"/>
      <c r="K61" s="407"/>
      <c r="L61" s="407"/>
      <c r="M61" s="407"/>
      <c r="N61" s="407"/>
      <c r="O61" s="407"/>
      <c r="P61" s="407"/>
      <c r="Q61" s="407"/>
      <c r="R61" s="25"/>
      <c r="S61" s="25"/>
      <c r="T61" s="25"/>
      <c r="U61" s="25"/>
      <c r="V61" s="25"/>
      <c r="W61" s="25"/>
      <c r="X61" s="25"/>
      <c r="Y61" s="25"/>
      <c r="Z61" s="25"/>
      <c r="AA61" s="25"/>
      <c r="AB61" s="25"/>
      <c r="AC61" s="25"/>
      <c r="AD61" s="25"/>
      <c r="AE61" s="25"/>
      <c r="AF61" s="25"/>
      <c r="AG61" s="25"/>
      <c r="AH61" s="25"/>
      <c r="AI61" s="25"/>
      <c r="AJ61" s="25"/>
      <c r="AK61" s="25"/>
      <c r="AL61" s="25"/>
      <c r="AM61" s="25"/>
    </row>
    <row r="62" spans="1:39" s="26" customFormat="1" ht="12" customHeight="1" x14ac:dyDescent="0.2">
      <c r="A62" s="407"/>
      <c r="B62" s="407"/>
      <c r="C62" s="407"/>
      <c r="D62" s="407"/>
      <c r="E62" s="407"/>
      <c r="F62" s="407"/>
      <c r="G62" s="407"/>
      <c r="H62" s="407"/>
      <c r="I62" s="407"/>
      <c r="J62" s="407"/>
      <c r="K62" s="407"/>
      <c r="L62" s="407"/>
      <c r="M62" s="407"/>
      <c r="N62" s="407"/>
      <c r="O62" s="407"/>
      <c r="P62" s="407"/>
      <c r="Q62" s="407"/>
      <c r="R62" s="25"/>
      <c r="S62" s="25"/>
      <c r="T62" s="25"/>
      <c r="U62" s="25"/>
      <c r="V62" s="25"/>
      <c r="W62" s="25"/>
      <c r="X62" s="25"/>
      <c r="Y62" s="25"/>
      <c r="Z62" s="25"/>
      <c r="AA62" s="25"/>
      <c r="AB62" s="25"/>
      <c r="AC62" s="25"/>
      <c r="AD62" s="25"/>
      <c r="AE62" s="25"/>
      <c r="AF62" s="25"/>
      <c r="AG62" s="25"/>
      <c r="AH62" s="25"/>
      <c r="AI62" s="25"/>
      <c r="AJ62" s="25"/>
      <c r="AK62" s="25"/>
      <c r="AL62" s="25"/>
      <c r="AM62" s="25"/>
    </row>
    <row r="63" spans="1:39" s="26" customFormat="1" ht="12" customHeight="1" x14ac:dyDescent="0.2">
      <c r="A63" s="407"/>
      <c r="B63" s="407"/>
      <c r="C63" s="407"/>
      <c r="D63" s="407"/>
      <c r="E63" s="407"/>
      <c r="F63" s="407"/>
      <c r="G63" s="407"/>
      <c r="H63" s="407"/>
      <c r="I63" s="407"/>
      <c r="J63" s="407"/>
      <c r="K63" s="407"/>
      <c r="L63" s="407"/>
      <c r="M63" s="407"/>
      <c r="N63" s="407"/>
      <c r="O63" s="407"/>
      <c r="P63" s="407"/>
      <c r="Q63" s="407"/>
      <c r="R63" s="25"/>
      <c r="S63" s="25"/>
      <c r="T63" s="25"/>
      <c r="U63" s="25"/>
      <c r="V63" s="25"/>
      <c r="W63" s="25"/>
      <c r="X63" s="25"/>
      <c r="Y63" s="25"/>
      <c r="Z63" s="25"/>
      <c r="AA63" s="25"/>
      <c r="AB63" s="25"/>
      <c r="AC63" s="25"/>
      <c r="AD63" s="25"/>
      <c r="AE63" s="25"/>
      <c r="AF63" s="25"/>
      <c r="AG63" s="25"/>
      <c r="AH63" s="25"/>
      <c r="AI63" s="25"/>
      <c r="AJ63" s="25"/>
      <c r="AK63" s="25"/>
      <c r="AL63" s="25"/>
      <c r="AM63" s="25"/>
    </row>
    <row r="64" spans="1:39" s="26" customFormat="1" ht="12" customHeight="1" x14ac:dyDescent="0.2">
      <c r="A64" s="407"/>
      <c r="B64" s="407"/>
      <c r="C64" s="407"/>
      <c r="D64" s="407"/>
      <c r="E64" s="407"/>
      <c r="F64" s="407"/>
      <c r="G64" s="407"/>
      <c r="H64" s="407"/>
      <c r="I64" s="407"/>
      <c r="J64" s="407"/>
      <c r="K64" s="407"/>
      <c r="L64" s="407"/>
      <c r="M64" s="407"/>
      <c r="N64" s="407"/>
      <c r="O64" s="407"/>
      <c r="P64" s="407"/>
      <c r="Q64" s="407"/>
      <c r="R64" s="25"/>
      <c r="S64" s="25"/>
      <c r="T64" s="25"/>
      <c r="U64" s="25"/>
      <c r="V64" s="25"/>
      <c r="W64" s="25"/>
      <c r="X64" s="25"/>
      <c r="Y64" s="25"/>
      <c r="Z64" s="25"/>
      <c r="AA64" s="25"/>
      <c r="AB64" s="25"/>
      <c r="AC64" s="25"/>
      <c r="AD64" s="25"/>
      <c r="AE64" s="25"/>
      <c r="AF64" s="25"/>
      <c r="AG64" s="25"/>
      <c r="AH64" s="25"/>
      <c r="AI64" s="25"/>
      <c r="AJ64" s="25"/>
      <c r="AK64" s="25"/>
      <c r="AL64" s="25"/>
      <c r="AM64" s="25"/>
    </row>
    <row r="65" spans="1:39" s="26" customFormat="1" ht="12" customHeight="1" x14ac:dyDescent="0.2">
      <c r="A65" s="407"/>
      <c r="B65" s="407"/>
      <c r="C65" s="407"/>
      <c r="D65" s="407"/>
      <c r="E65" s="407"/>
      <c r="F65" s="407"/>
      <c r="G65" s="407"/>
      <c r="H65" s="407"/>
      <c r="I65" s="407"/>
      <c r="J65" s="407"/>
      <c r="K65" s="407"/>
      <c r="L65" s="407"/>
      <c r="M65" s="407"/>
      <c r="N65" s="407"/>
      <c r="O65" s="407"/>
      <c r="P65" s="407"/>
      <c r="Q65" s="407"/>
      <c r="R65" s="25"/>
      <c r="S65" s="25"/>
      <c r="T65" s="25"/>
      <c r="U65" s="25"/>
      <c r="V65" s="25"/>
      <c r="W65" s="25"/>
      <c r="X65" s="25"/>
      <c r="Y65" s="25"/>
      <c r="Z65" s="25"/>
      <c r="AA65" s="25"/>
      <c r="AB65" s="25"/>
      <c r="AC65" s="25"/>
      <c r="AD65" s="25"/>
      <c r="AE65" s="25"/>
      <c r="AF65" s="25"/>
      <c r="AG65" s="25"/>
      <c r="AH65" s="25"/>
      <c r="AI65" s="25"/>
      <c r="AJ65" s="25"/>
      <c r="AK65" s="25"/>
      <c r="AL65" s="25"/>
      <c r="AM65" s="25"/>
    </row>
    <row r="66" spans="1:39" s="26" customFormat="1" ht="15.75" customHeight="1" x14ac:dyDescent="0.2">
      <c r="A66" s="408"/>
      <c r="B66" s="409"/>
      <c r="C66" s="409"/>
      <c r="D66" s="409"/>
      <c r="E66" s="409"/>
      <c r="F66" s="1826" t="s">
        <v>426</v>
      </c>
      <c r="G66" s="1827"/>
      <c r="H66" s="1827"/>
      <c r="I66" s="1827"/>
      <c r="J66" s="1827"/>
      <c r="K66" s="1827"/>
      <c r="L66" s="1827"/>
      <c r="M66" s="1827"/>
      <c r="N66" s="410"/>
      <c r="O66" s="410"/>
      <c r="P66" s="410"/>
      <c r="Q66" s="410"/>
      <c r="R66" s="25"/>
      <c r="S66" s="25"/>
      <c r="T66" s="25"/>
      <c r="U66" s="25"/>
      <c r="V66" s="25"/>
      <c r="W66" s="25"/>
      <c r="X66" s="25"/>
      <c r="Y66" s="25"/>
      <c r="Z66" s="25"/>
      <c r="AA66" s="25"/>
      <c r="AB66" s="25"/>
      <c r="AC66" s="25"/>
      <c r="AD66" s="25"/>
      <c r="AE66" s="25"/>
      <c r="AF66" s="25"/>
      <c r="AG66" s="25"/>
      <c r="AH66" s="25"/>
      <c r="AI66" s="25"/>
      <c r="AJ66" s="25"/>
      <c r="AK66" s="25"/>
      <c r="AL66" s="25"/>
      <c r="AM66" s="25"/>
    </row>
    <row r="67" spans="1:39" s="26" customFormat="1" ht="15.75" customHeight="1" thickBot="1" x14ac:dyDescent="0.25">
      <c r="A67" s="408"/>
      <c r="B67" s="409"/>
      <c r="C67" s="409"/>
      <c r="D67" s="409"/>
      <c r="E67" s="409"/>
      <c r="F67" s="280"/>
      <c r="G67" s="281"/>
      <c r="H67" s="281"/>
      <c r="I67" s="281"/>
      <c r="J67" s="281"/>
      <c r="K67" s="281"/>
      <c r="L67" s="281"/>
      <c r="M67" s="281"/>
      <c r="N67" s="410"/>
      <c r="O67" s="410"/>
      <c r="P67" s="410"/>
      <c r="Q67" s="410"/>
      <c r="R67" s="25"/>
      <c r="S67" s="25"/>
      <c r="T67" s="25"/>
      <c r="U67" s="25"/>
      <c r="V67" s="25"/>
      <c r="W67" s="25"/>
      <c r="X67" s="25"/>
      <c r="Y67" s="25"/>
      <c r="Z67" s="25"/>
      <c r="AA67" s="25"/>
      <c r="AB67" s="25"/>
      <c r="AC67" s="25"/>
      <c r="AD67" s="25"/>
      <c r="AE67" s="25"/>
      <c r="AF67" s="25"/>
      <c r="AG67" s="25"/>
      <c r="AH67" s="25"/>
      <c r="AI67" s="25"/>
      <c r="AJ67" s="25"/>
      <c r="AK67" s="25"/>
      <c r="AL67" s="25"/>
      <c r="AM67" s="25"/>
    </row>
    <row r="68" spans="1:39" ht="38.25" customHeight="1" thickBot="1" x14ac:dyDescent="0.25">
      <c r="C68" s="1819" t="s">
        <v>427</v>
      </c>
      <c r="D68" s="1820"/>
      <c r="E68" s="1820"/>
      <c r="F68" s="1820"/>
      <c r="G68" s="1821"/>
      <c r="H68" s="1749" t="s">
        <v>568</v>
      </c>
      <c r="I68" s="1750"/>
      <c r="J68" s="1750"/>
      <c r="K68" s="1751"/>
      <c r="L68" s="5"/>
      <c r="M68" s="5"/>
    </row>
    <row r="69" spans="1:39" ht="14.1" customHeight="1" thickBot="1" x14ac:dyDescent="0.25">
      <c r="C69" s="1798" t="s">
        <v>428</v>
      </c>
      <c r="D69" s="1799"/>
      <c r="E69" s="1799"/>
      <c r="F69" s="1799"/>
      <c r="G69" s="1800"/>
      <c r="H69" s="1801">
        <f>H70+H71+H72+H73+H74</f>
        <v>1203.5</v>
      </c>
      <c r="I69" s="1802"/>
      <c r="J69" s="1802"/>
      <c r="K69" s="1803"/>
      <c r="L69" s="5"/>
      <c r="M69" s="5"/>
    </row>
    <row r="70" spans="1:39" ht="14.1" customHeight="1" x14ac:dyDescent="0.2">
      <c r="C70" s="1828" t="s">
        <v>559</v>
      </c>
      <c r="D70" s="1829"/>
      <c r="E70" s="1829"/>
      <c r="F70" s="1829"/>
      <c r="G70" s="1830"/>
      <c r="H70" s="1774">
        <v>940</v>
      </c>
      <c r="I70" s="1775"/>
      <c r="J70" s="1775"/>
      <c r="K70" s="1776"/>
      <c r="L70" s="5"/>
      <c r="M70" s="5"/>
    </row>
    <row r="71" spans="1:39" ht="26.25" customHeight="1" x14ac:dyDescent="0.2">
      <c r="C71" s="1785" t="s">
        <v>560</v>
      </c>
      <c r="D71" s="1786"/>
      <c r="E71" s="1786"/>
      <c r="F71" s="1786"/>
      <c r="G71" s="1787"/>
      <c r="H71" s="1782">
        <v>0</v>
      </c>
      <c r="I71" s="1783"/>
      <c r="J71" s="1783"/>
      <c r="K71" s="1784"/>
      <c r="L71" s="5"/>
      <c r="M71" s="5"/>
    </row>
    <row r="72" spans="1:39" ht="14.1" customHeight="1" x14ac:dyDescent="0.2">
      <c r="C72" s="1779" t="s">
        <v>602</v>
      </c>
      <c r="D72" s="1780"/>
      <c r="E72" s="1780"/>
      <c r="F72" s="1780"/>
      <c r="G72" s="1781"/>
      <c r="H72" s="1782">
        <v>63.5</v>
      </c>
      <c r="I72" s="1783"/>
      <c r="J72" s="1783"/>
      <c r="K72" s="1784"/>
      <c r="L72" s="5"/>
      <c r="M72" s="5"/>
    </row>
    <row r="73" spans="1:39" ht="14.1" customHeight="1" x14ac:dyDescent="0.2">
      <c r="C73" s="1779" t="s">
        <v>561</v>
      </c>
      <c r="D73" s="1780"/>
      <c r="E73" s="1780"/>
      <c r="F73" s="1780"/>
      <c r="G73" s="1781"/>
      <c r="H73" s="1782">
        <v>0</v>
      </c>
      <c r="I73" s="1783"/>
      <c r="J73" s="1783"/>
      <c r="K73" s="1784"/>
      <c r="L73" s="5"/>
      <c r="M73" s="5"/>
    </row>
    <row r="74" spans="1:39" ht="12.75" customHeight="1" thickBot="1" x14ac:dyDescent="0.25">
      <c r="C74" s="1785" t="s">
        <v>562</v>
      </c>
      <c r="D74" s="1786"/>
      <c r="E74" s="1786"/>
      <c r="F74" s="1786"/>
      <c r="G74" s="1787"/>
      <c r="H74" s="1782">
        <v>200</v>
      </c>
      <c r="I74" s="1783"/>
      <c r="J74" s="1783"/>
      <c r="K74" s="1784"/>
      <c r="L74" s="5"/>
      <c r="M74" s="5"/>
    </row>
    <row r="75" spans="1:39" ht="14.1" customHeight="1" thickBot="1" x14ac:dyDescent="0.25">
      <c r="C75" s="1798" t="s">
        <v>429</v>
      </c>
      <c r="D75" s="1799"/>
      <c r="E75" s="1799"/>
      <c r="F75" s="1799"/>
      <c r="G75" s="1800"/>
      <c r="H75" s="1801">
        <v>1056.7</v>
      </c>
      <c r="I75" s="1802"/>
      <c r="J75" s="1802"/>
      <c r="K75" s="1803"/>
      <c r="L75" s="5"/>
      <c r="M75" s="5"/>
    </row>
    <row r="76" spans="1:39" ht="14.1" customHeight="1" x14ac:dyDescent="0.2">
      <c r="C76" s="1795" t="s">
        <v>563</v>
      </c>
      <c r="D76" s="1796"/>
      <c r="E76" s="1796"/>
      <c r="F76" s="1796"/>
      <c r="G76" s="1797"/>
      <c r="H76" s="1777">
        <v>0</v>
      </c>
      <c r="I76" s="1777"/>
      <c r="J76" s="1777"/>
      <c r="K76" s="1778"/>
      <c r="L76" s="5"/>
      <c r="M76" s="5"/>
    </row>
    <row r="77" spans="1:39" ht="14.1" customHeight="1" x14ac:dyDescent="0.2">
      <c r="C77" s="1718" t="s">
        <v>564</v>
      </c>
      <c r="D77" s="1719"/>
      <c r="E77" s="1719"/>
      <c r="F77" s="1719"/>
      <c r="G77" s="1720"/>
      <c r="H77" s="1783">
        <v>0</v>
      </c>
      <c r="I77" s="1783"/>
      <c r="J77" s="1783"/>
      <c r="K77" s="1784"/>
      <c r="L77" s="5"/>
      <c r="M77" s="5"/>
    </row>
    <row r="78" spans="1:39" ht="14.1" customHeight="1" x14ac:dyDescent="0.2">
      <c r="C78" s="1804" t="s">
        <v>565</v>
      </c>
      <c r="D78" s="1805"/>
      <c r="E78" s="1805"/>
      <c r="F78" s="1805"/>
      <c r="G78" s="1806"/>
      <c r="H78" s="1783">
        <v>0</v>
      </c>
      <c r="I78" s="1783"/>
      <c r="J78" s="1783"/>
      <c r="K78" s="1784"/>
      <c r="L78" s="5"/>
      <c r="M78" s="5"/>
    </row>
    <row r="79" spans="1:39" ht="14.1" customHeight="1" x14ac:dyDescent="0.2">
      <c r="C79" s="1823" t="s">
        <v>566</v>
      </c>
      <c r="D79" s="1824"/>
      <c r="E79" s="1824"/>
      <c r="F79" s="1824"/>
      <c r="G79" s="1825"/>
      <c r="H79" s="1783">
        <v>0</v>
      </c>
      <c r="I79" s="1783"/>
      <c r="J79" s="1783"/>
      <c r="K79" s="1784"/>
      <c r="L79" s="5"/>
      <c r="M79" s="5"/>
    </row>
    <row r="80" spans="1:39" ht="14.1" customHeight="1" thickBot="1" x14ac:dyDescent="0.25">
      <c r="C80" s="1779" t="s">
        <v>567</v>
      </c>
      <c r="D80" s="1780"/>
      <c r="E80" s="1780"/>
      <c r="F80" s="1780"/>
      <c r="G80" s="1794"/>
      <c r="H80" s="1783">
        <v>956.7</v>
      </c>
      <c r="I80" s="1783"/>
      <c r="J80" s="1783"/>
      <c r="K80" s="1784"/>
      <c r="L80" s="5"/>
      <c r="M80" s="5"/>
    </row>
    <row r="81" spans="3:20" ht="14.1" customHeight="1" thickBot="1" x14ac:dyDescent="0.25">
      <c r="C81" s="1789" t="s">
        <v>430</v>
      </c>
      <c r="D81" s="2041"/>
      <c r="E81" s="2041"/>
      <c r="F81" s="2041"/>
      <c r="G81" s="2042"/>
      <c r="H81" s="1792">
        <f>H75+H69</f>
        <v>2260.1999999999998</v>
      </c>
      <c r="I81" s="1792"/>
      <c r="J81" s="1792"/>
      <c r="K81" s="1793"/>
    </row>
    <row r="85" spans="3:20" ht="15.75" x14ac:dyDescent="0.25">
      <c r="E85" s="27"/>
    </row>
    <row r="87" spans="3:20" ht="12.75" x14ac:dyDescent="0.2">
      <c r="D87" s="6"/>
      <c r="E87" s="6"/>
      <c r="F87" s="6"/>
      <c r="G87" s="6"/>
      <c r="H87" s="6"/>
      <c r="I87" s="6"/>
      <c r="J87" s="6"/>
      <c r="K87" s="6"/>
      <c r="L87" s="6"/>
      <c r="M87" s="6"/>
      <c r="N87" s="6"/>
      <c r="O87" s="6"/>
      <c r="P87" s="6"/>
      <c r="Q87" s="6"/>
      <c r="R87" s="6"/>
      <c r="S87" s="6"/>
      <c r="T87" s="6"/>
    </row>
    <row r="89" spans="3:20" ht="15.75" x14ac:dyDescent="0.25">
      <c r="E89" s="27"/>
    </row>
  </sheetData>
  <mergeCells count="111">
    <mergeCell ref="C50:C53"/>
    <mergeCell ref="H69:K69"/>
    <mergeCell ref="C54:G54"/>
    <mergeCell ref="C73:G73"/>
    <mergeCell ref="C72:G72"/>
    <mergeCell ref="C70:G70"/>
    <mergeCell ref="E50:E53"/>
    <mergeCell ref="A58:Q58"/>
    <mergeCell ref="N57:Q57"/>
    <mergeCell ref="C71:G71"/>
    <mergeCell ref="H71:K71"/>
    <mergeCell ref="A50:A53"/>
    <mergeCell ref="B50:B53"/>
    <mergeCell ref="C75:G75"/>
    <mergeCell ref="H75:K75"/>
    <mergeCell ref="H74:K74"/>
    <mergeCell ref="H77:K77"/>
    <mergeCell ref="H76:K76"/>
    <mergeCell ref="D50:D53"/>
    <mergeCell ref="C76:G76"/>
    <mergeCell ref="H70:K70"/>
    <mergeCell ref="C77:G77"/>
    <mergeCell ref="C74:G74"/>
    <mergeCell ref="H72:K72"/>
    <mergeCell ref="C81:G81"/>
    <mergeCell ref="H81:K81"/>
    <mergeCell ref="C80:G80"/>
    <mergeCell ref="C79:G79"/>
    <mergeCell ref="H80:K80"/>
    <mergeCell ref="H79:K79"/>
    <mergeCell ref="H78:K78"/>
    <mergeCell ref="C78:G78"/>
    <mergeCell ref="H73:K73"/>
    <mergeCell ref="B55:G55"/>
    <mergeCell ref="B57:G57"/>
    <mergeCell ref="C69:G69"/>
    <mergeCell ref="H68:K68"/>
    <mergeCell ref="F66:M66"/>
    <mergeCell ref="C68:G68"/>
    <mergeCell ref="M4:M6"/>
    <mergeCell ref="N4:Q4"/>
    <mergeCell ref="A28:A31"/>
    <mergeCell ref="B28:B31"/>
    <mergeCell ref="C28:C31"/>
    <mergeCell ref="A9:A15"/>
    <mergeCell ref="B9:B15"/>
    <mergeCell ref="B16:B22"/>
    <mergeCell ref="D23:D25"/>
    <mergeCell ref="A16:A22"/>
    <mergeCell ref="L1:Q1"/>
    <mergeCell ref="H5:H6"/>
    <mergeCell ref="I5:J5"/>
    <mergeCell ref="K5:K6"/>
    <mergeCell ref="H4:K4"/>
    <mergeCell ref="O5:Q5"/>
    <mergeCell ref="D3:W3"/>
    <mergeCell ref="C16:C22"/>
    <mergeCell ref="N5:N6"/>
    <mergeCell ref="D9:D15"/>
    <mergeCell ref="F16:F22"/>
    <mergeCell ref="E16:E22"/>
    <mergeCell ref="E36:E39"/>
    <mergeCell ref="F36:F39"/>
    <mergeCell ref="C40:G40"/>
    <mergeCell ref="D36:D39"/>
    <mergeCell ref="E23:E25"/>
    <mergeCell ref="C27:Q27"/>
    <mergeCell ref="E28:E31"/>
    <mergeCell ref="D28:D31"/>
    <mergeCell ref="F28:F31"/>
    <mergeCell ref="B7:Q7"/>
    <mergeCell ref="E9:E15"/>
    <mergeCell ref="F9:F15"/>
    <mergeCell ref="C9:C15"/>
    <mergeCell ref="C8:Q8"/>
    <mergeCell ref="D16:D22"/>
    <mergeCell ref="D46:D49"/>
    <mergeCell ref="C41:Q41"/>
    <mergeCell ref="C42:C45"/>
    <mergeCell ref="B46:B49"/>
    <mergeCell ref="B42:B45"/>
    <mergeCell ref="E32:E35"/>
    <mergeCell ref="F32:F35"/>
    <mergeCell ref="F50:F53"/>
    <mergeCell ref="E42:E45"/>
    <mergeCell ref="F42:F45"/>
    <mergeCell ref="B32:B35"/>
    <mergeCell ref="C32:C35"/>
    <mergeCell ref="D32:D35"/>
    <mergeCell ref="D42:D45"/>
    <mergeCell ref="F46:F49"/>
    <mergeCell ref="E46:E49"/>
    <mergeCell ref="B36:B39"/>
    <mergeCell ref="A4:A6"/>
    <mergeCell ref="B4:B6"/>
    <mergeCell ref="C4:C6"/>
    <mergeCell ref="L4:L6"/>
    <mergeCell ref="E4:E6"/>
    <mergeCell ref="F4:F6"/>
    <mergeCell ref="G4:G6"/>
    <mergeCell ref="D4:D6"/>
    <mergeCell ref="A23:A25"/>
    <mergeCell ref="B23:B25"/>
    <mergeCell ref="C23:C25"/>
    <mergeCell ref="A46:A49"/>
    <mergeCell ref="A36:A39"/>
    <mergeCell ref="C36:C39"/>
    <mergeCell ref="A42:A45"/>
    <mergeCell ref="C46:C49"/>
    <mergeCell ref="C26:G26"/>
    <mergeCell ref="F23:F25"/>
  </mergeCells>
  <phoneticPr fontId="1" type="noConversion"/>
  <pageMargins left="0.75" right="0.75" top="1" bottom="1" header="0.5"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3"/>
  <sheetViews>
    <sheetView workbookViewId="0">
      <selection activeCell="E7" sqref="E7"/>
    </sheetView>
  </sheetViews>
  <sheetFormatPr defaultRowHeight="12.75" x14ac:dyDescent="0.2"/>
  <cols>
    <col min="2" max="2" width="14.85546875" customWidth="1"/>
    <col min="3" max="3" width="43.5703125" customWidth="1"/>
  </cols>
  <sheetData>
    <row r="2" spans="2:3" ht="13.5" thickBot="1" x14ac:dyDescent="0.25">
      <c r="C2" t="s">
        <v>463</v>
      </c>
    </row>
    <row r="3" spans="2:3" ht="32.25" thickBot="1" x14ac:dyDescent="0.25">
      <c r="B3" s="28" t="s">
        <v>432</v>
      </c>
      <c r="C3" s="29" t="s">
        <v>433</v>
      </c>
    </row>
    <row r="4" spans="2:3" ht="14.25" customHeight="1" x14ac:dyDescent="0.2">
      <c r="B4" s="30">
        <v>0</v>
      </c>
      <c r="C4" s="31" t="s">
        <v>434</v>
      </c>
    </row>
    <row r="5" spans="2:3" ht="14.25" customHeight="1" x14ac:dyDescent="0.2">
      <c r="B5" s="30">
        <v>1</v>
      </c>
      <c r="C5" s="31" t="s">
        <v>435</v>
      </c>
    </row>
    <row r="6" spans="2:3" ht="15.75" customHeight="1" x14ac:dyDescent="0.2">
      <c r="B6" s="30">
        <v>2</v>
      </c>
      <c r="C6" s="31" t="s">
        <v>436</v>
      </c>
    </row>
    <row r="7" spans="2:3" ht="16.5" customHeight="1" x14ac:dyDescent="0.2">
      <c r="B7" s="30">
        <v>3</v>
      </c>
      <c r="C7" s="31" t="s">
        <v>437</v>
      </c>
    </row>
    <row r="8" spans="2:3" ht="13.5" customHeight="1" x14ac:dyDescent="0.2">
      <c r="B8" s="30">
        <v>4</v>
      </c>
      <c r="C8" s="31" t="s">
        <v>438</v>
      </c>
    </row>
    <row r="9" spans="2:3" ht="15.75" customHeight="1" x14ac:dyDescent="0.2">
      <c r="B9" s="30">
        <v>5</v>
      </c>
      <c r="C9" s="31" t="s">
        <v>439</v>
      </c>
    </row>
    <row r="10" spans="2:3" ht="15.75" customHeight="1" x14ac:dyDescent="0.2">
      <c r="B10" s="30">
        <v>6</v>
      </c>
      <c r="C10" s="31" t="s">
        <v>440</v>
      </c>
    </row>
    <row r="11" spans="2:3" ht="15.75" customHeight="1" x14ac:dyDescent="0.2">
      <c r="B11" s="30">
        <v>7</v>
      </c>
      <c r="C11" s="31" t="s">
        <v>441</v>
      </c>
    </row>
    <row r="12" spans="2:3" ht="13.5" customHeight="1" x14ac:dyDescent="0.2">
      <c r="B12" s="30">
        <v>8</v>
      </c>
      <c r="C12" s="31" t="s">
        <v>442</v>
      </c>
    </row>
    <row r="13" spans="2:3" ht="13.5" customHeight="1" x14ac:dyDescent="0.2">
      <c r="B13" s="30">
        <v>9</v>
      </c>
      <c r="C13" s="31" t="s">
        <v>443</v>
      </c>
    </row>
    <row r="14" spans="2:3" ht="15.75" customHeight="1" x14ac:dyDescent="0.2">
      <c r="B14" s="30">
        <v>10</v>
      </c>
      <c r="C14" s="31" t="s">
        <v>444</v>
      </c>
    </row>
    <row r="15" spans="2:3" ht="18" customHeight="1" x14ac:dyDescent="0.2">
      <c r="B15" s="30">
        <v>11</v>
      </c>
      <c r="C15" s="31" t="s">
        <v>445</v>
      </c>
    </row>
    <row r="16" spans="2:3" ht="16.5" customHeight="1" x14ac:dyDescent="0.2">
      <c r="B16" s="30">
        <v>12</v>
      </c>
      <c r="C16" s="31" t="s">
        <v>446</v>
      </c>
    </row>
    <row r="17" spans="2:3" ht="14.25" customHeight="1" x14ac:dyDescent="0.2">
      <c r="B17" s="30">
        <v>13</v>
      </c>
      <c r="C17" s="31" t="s">
        <v>447</v>
      </c>
    </row>
    <row r="18" spans="2:3" ht="15" customHeight="1" x14ac:dyDescent="0.2">
      <c r="B18" s="30">
        <v>14</v>
      </c>
      <c r="C18" s="31" t="s">
        <v>448</v>
      </c>
    </row>
    <row r="19" spans="2:3" ht="15" customHeight="1" x14ac:dyDescent="0.2">
      <c r="B19" s="30">
        <v>15</v>
      </c>
      <c r="C19" s="31" t="s">
        <v>449</v>
      </c>
    </row>
    <row r="20" spans="2:3" ht="17.25" customHeight="1" x14ac:dyDescent="0.2">
      <c r="B20" s="30">
        <v>16</v>
      </c>
      <c r="C20" s="31" t="s">
        <v>450</v>
      </c>
    </row>
    <row r="21" spans="2:3" ht="17.25" customHeight="1" x14ac:dyDescent="0.2">
      <c r="B21" s="30">
        <v>17</v>
      </c>
      <c r="C21" s="31" t="s">
        <v>451</v>
      </c>
    </row>
    <row r="22" spans="2:3" ht="15.75" customHeight="1" x14ac:dyDescent="0.2">
      <c r="B22" s="30">
        <v>18</v>
      </c>
      <c r="C22" s="31" t="s">
        <v>452</v>
      </c>
    </row>
    <row r="23" spans="2:3" ht="15.75" customHeight="1" x14ac:dyDescent="0.2">
      <c r="B23" s="30">
        <v>19</v>
      </c>
      <c r="C23" s="31" t="s">
        <v>453</v>
      </c>
    </row>
    <row r="24" spans="2:3" ht="15.75" customHeight="1" x14ac:dyDescent="0.2">
      <c r="B24" s="30">
        <v>20</v>
      </c>
      <c r="C24" s="31" t="s">
        <v>454</v>
      </c>
    </row>
    <row r="25" spans="2:3" ht="17.25" customHeight="1" x14ac:dyDescent="0.2">
      <c r="B25" s="30">
        <v>21</v>
      </c>
      <c r="C25" s="31" t="s">
        <v>455</v>
      </c>
    </row>
    <row r="26" spans="2:3" ht="17.25" customHeight="1" x14ac:dyDescent="0.2">
      <c r="B26" s="30">
        <v>22</v>
      </c>
      <c r="C26" s="31" t="s">
        <v>464</v>
      </c>
    </row>
    <row r="27" spans="2:3" ht="16.5" customHeight="1" x14ac:dyDescent="0.2">
      <c r="B27" s="30">
        <v>23</v>
      </c>
      <c r="C27" s="31" t="s">
        <v>456</v>
      </c>
    </row>
    <row r="28" spans="2:3" ht="16.5" customHeight="1" x14ac:dyDescent="0.2">
      <c r="B28" s="30">
        <v>24</v>
      </c>
      <c r="C28" s="31" t="s">
        <v>457</v>
      </c>
    </row>
    <row r="29" spans="2:3" ht="16.5" customHeight="1" x14ac:dyDescent="0.2">
      <c r="B29" s="30">
        <v>25</v>
      </c>
      <c r="C29" s="31" t="s">
        <v>458</v>
      </c>
    </row>
    <row r="30" spans="2:3" ht="15" customHeight="1" x14ac:dyDescent="0.2">
      <c r="B30" s="30">
        <v>26</v>
      </c>
      <c r="C30" s="31" t="s">
        <v>459</v>
      </c>
    </row>
    <row r="31" spans="2:3" ht="18" customHeight="1" x14ac:dyDescent="0.2">
      <c r="B31" s="30">
        <v>27</v>
      </c>
      <c r="C31" s="31" t="s">
        <v>460</v>
      </c>
    </row>
    <row r="32" spans="2:3" ht="16.5" customHeight="1" x14ac:dyDescent="0.2">
      <c r="B32" s="30">
        <v>28</v>
      </c>
      <c r="C32" s="31" t="s">
        <v>461</v>
      </c>
    </row>
    <row r="33" spans="2:3" ht="18.75" customHeight="1" thickBot="1" x14ac:dyDescent="0.25">
      <c r="B33" s="32">
        <v>29</v>
      </c>
      <c r="C33" s="33" t="s">
        <v>462</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7"/>
  <sheetViews>
    <sheetView workbookViewId="0">
      <selection activeCell="T11" sqref="T11"/>
    </sheetView>
  </sheetViews>
  <sheetFormatPr defaultRowHeight="11.25" x14ac:dyDescent="0.2"/>
  <cols>
    <col min="1" max="1" width="2.7109375" style="1" customWidth="1"/>
    <col min="2" max="3" width="2.5703125" style="1" customWidth="1"/>
    <col min="4" max="4" width="25.5703125" style="1" customWidth="1"/>
    <col min="5" max="5" width="7.85546875" style="2" customWidth="1"/>
    <col min="6" max="6" width="4.42578125" style="1" customWidth="1"/>
    <col min="7" max="7" width="6" style="3" customWidth="1"/>
    <col min="8" max="8" width="5.7109375" style="1" customWidth="1"/>
    <col min="9" max="9" width="5.5703125" style="1" customWidth="1"/>
    <col min="10" max="10" width="4" style="1" customWidth="1"/>
    <col min="11" max="11" width="5.42578125" style="1" customWidth="1"/>
    <col min="12" max="12" width="5.5703125" style="1" customWidth="1"/>
    <col min="13" max="13" width="6" style="1" customWidth="1"/>
    <col min="14" max="14" width="28.28515625" style="1" customWidth="1"/>
    <col min="15" max="15" width="4" style="4" customWidth="1"/>
    <col min="16" max="17" width="3.7109375" style="1" customWidth="1"/>
    <col min="18" max="16384" width="9.140625" style="5"/>
  </cols>
  <sheetData>
    <row r="1" spans="1:23" ht="48.75" customHeight="1" x14ac:dyDescent="0.2">
      <c r="L1" s="1716" t="s">
        <v>557</v>
      </c>
      <c r="M1" s="1717"/>
      <c r="N1" s="1717"/>
      <c r="O1" s="1717"/>
      <c r="P1" s="1717"/>
      <c r="Q1" s="1717"/>
    </row>
    <row r="2" spans="1:23" ht="12" customHeight="1" x14ac:dyDescent="0.2">
      <c r="E2" s="227" t="s">
        <v>603</v>
      </c>
      <c r="F2" s="228"/>
      <c r="G2" s="229"/>
      <c r="H2" s="228"/>
      <c r="I2" s="228"/>
      <c r="J2" s="228"/>
      <c r="K2" s="228"/>
      <c r="L2" s="262"/>
      <c r="M2" s="263"/>
      <c r="N2" s="263"/>
      <c r="O2" s="263"/>
      <c r="P2" s="263"/>
      <c r="Q2" s="263"/>
    </row>
    <row r="3" spans="1:23" ht="14.25" customHeight="1" x14ac:dyDescent="0.2">
      <c r="A3" s="288"/>
      <c r="B3" s="289"/>
      <c r="C3" s="289"/>
      <c r="D3" s="1862" t="s">
        <v>466</v>
      </c>
      <c r="E3" s="1862"/>
      <c r="F3" s="1862"/>
      <c r="G3" s="1862"/>
      <c r="H3" s="1862"/>
      <c r="I3" s="1862"/>
      <c r="J3" s="1862"/>
      <c r="K3" s="1862"/>
      <c r="L3" s="1862"/>
      <c r="M3" s="1862"/>
      <c r="N3" s="1862"/>
      <c r="O3" s="1862"/>
      <c r="P3" s="1862"/>
      <c r="Q3" s="1862"/>
      <c r="R3" s="1862"/>
      <c r="S3" s="1862"/>
      <c r="T3" s="1862"/>
      <c r="U3" s="1862"/>
      <c r="V3" s="1862"/>
      <c r="W3" s="1862"/>
    </row>
    <row r="4" spans="1:23" ht="9.75" customHeight="1" thickBot="1" x14ac:dyDescent="0.25">
      <c r="O4" s="411"/>
    </row>
    <row r="5" spans="1:23" ht="36.75" customHeight="1" x14ac:dyDescent="0.2">
      <c r="A5" s="1704" t="s">
        <v>408</v>
      </c>
      <c r="B5" s="1707" t="s">
        <v>409</v>
      </c>
      <c r="C5" s="1707" t="s">
        <v>410</v>
      </c>
      <c r="D5" s="1710" t="s">
        <v>411</v>
      </c>
      <c r="E5" s="1721" t="s">
        <v>412</v>
      </c>
      <c r="F5" s="1741" t="s">
        <v>413</v>
      </c>
      <c r="G5" s="1766" t="s">
        <v>414</v>
      </c>
      <c r="H5" s="1749" t="s">
        <v>604</v>
      </c>
      <c r="I5" s="1750"/>
      <c r="J5" s="1750"/>
      <c r="K5" s="1751"/>
      <c r="L5" s="1763" t="s">
        <v>545</v>
      </c>
      <c r="M5" s="1752" t="s">
        <v>558</v>
      </c>
      <c r="N5" s="1728" t="s">
        <v>431</v>
      </c>
      <c r="O5" s="1729"/>
      <c r="P5" s="1729"/>
      <c r="Q5" s="1730"/>
    </row>
    <row r="6" spans="1:23" ht="15" customHeight="1" x14ac:dyDescent="0.2">
      <c r="A6" s="1705"/>
      <c r="B6" s="1708"/>
      <c r="C6" s="1708"/>
      <c r="D6" s="1711"/>
      <c r="E6" s="1722"/>
      <c r="F6" s="1742"/>
      <c r="G6" s="1767"/>
      <c r="H6" s="1713" t="s">
        <v>415</v>
      </c>
      <c r="I6" s="1715" t="s">
        <v>416</v>
      </c>
      <c r="J6" s="1715"/>
      <c r="K6" s="1747" t="s">
        <v>417</v>
      </c>
      <c r="L6" s="1764"/>
      <c r="M6" s="1753"/>
      <c r="N6" s="1759" t="s">
        <v>465</v>
      </c>
      <c r="O6" s="1761" t="s">
        <v>418</v>
      </c>
      <c r="P6" s="1761"/>
      <c r="Q6" s="1762"/>
    </row>
    <row r="7" spans="1:23" ht="94.5" customHeight="1" thickBot="1" x14ac:dyDescent="0.25">
      <c r="A7" s="1706"/>
      <c r="B7" s="1709"/>
      <c r="C7" s="1709"/>
      <c r="D7" s="1712"/>
      <c r="E7" s="1723"/>
      <c r="F7" s="1743"/>
      <c r="G7" s="1768"/>
      <c r="H7" s="1714"/>
      <c r="I7" s="180" t="s">
        <v>415</v>
      </c>
      <c r="J7" s="34" t="s">
        <v>419</v>
      </c>
      <c r="K7" s="1748"/>
      <c r="L7" s="1765"/>
      <c r="M7" s="1754"/>
      <c r="N7" s="1760"/>
      <c r="O7" s="7" t="s">
        <v>537</v>
      </c>
      <c r="P7" s="7" t="s">
        <v>546</v>
      </c>
      <c r="Q7" s="8" t="s">
        <v>554</v>
      </c>
    </row>
    <row r="8" spans="1:23" ht="14.25" customHeight="1" thickBot="1" x14ac:dyDescent="0.25">
      <c r="A8" s="119" t="s">
        <v>420</v>
      </c>
      <c r="B8" s="1841" t="s">
        <v>605</v>
      </c>
      <c r="C8" s="1755"/>
      <c r="D8" s="1755"/>
      <c r="E8" s="1755"/>
      <c r="F8" s="1755"/>
      <c r="G8" s="1755"/>
      <c r="H8" s="1755"/>
      <c r="I8" s="1755"/>
      <c r="J8" s="1755"/>
      <c r="K8" s="1755"/>
      <c r="L8" s="1755"/>
      <c r="M8" s="1755"/>
      <c r="N8" s="1755"/>
      <c r="O8" s="1755"/>
      <c r="P8" s="1755"/>
      <c r="Q8" s="1756"/>
    </row>
    <row r="9" spans="1:23" s="412" customFormat="1" ht="14.25" customHeight="1" thickBot="1" x14ac:dyDescent="0.25">
      <c r="A9" s="120" t="s">
        <v>420</v>
      </c>
      <c r="B9" s="121" t="s">
        <v>420</v>
      </c>
      <c r="C9" s="1757" t="s">
        <v>606</v>
      </c>
      <c r="D9" s="1757"/>
      <c r="E9" s="1757"/>
      <c r="F9" s="1757"/>
      <c r="G9" s="1757"/>
      <c r="H9" s="1757"/>
      <c r="I9" s="1757"/>
      <c r="J9" s="1757"/>
      <c r="K9" s="1757"/>
      <c r="L9" s="1757"/>
      <c r="M9" s="1757"/>
      <c r="N9" s="1757"/>
      <c r="O9" s="1757"/>
      <c r="P9" s="1757"/>
      <c r="Q9" s="1758"/>
    </row>
    <row r="10" spans="1:23" s="412" customFormat="1" ht="23.1" customHeight="1" x14ac:dyDescent="0.2">
      <c r="A10" s="1731" t="s">
        <v>420</v>
      </c>
      <c r="B10" s="1734" t="s">
        <v>420</v>
      </c>
      <c r="C10" s="1678" t="s">
        <v>420</v>
      </c>
      <c r="D10" s="1686" t="s">
        <v>607</v>
      </c>
      <c r="E10" s="1842" t="s">
        <v>498</v>
      </c>
      <c r="F10" s="1667" t="s">
        <v>475</v>
      </c>
      <c r="G10" s="183"/>
      <c r="H10" s="292">
        <v>0</v>
      </c>
      <c r="I10" s="293"/>
      <c r="J10" s="293">
        <v>0</v>
      </c>
      <c r="K10" s="294">
        <v>0</v>
      </c>
      <c r="L10" s="295">
        <v>0</v>
      </c>
      <c r="M10" s="313">
        <v>0</v>
      </c>
      <c r="N10" s="1844" t="s">
        <v>608</v>
      </c>
      <c r="O10" s="414">
        <v>12</v>
      </c>
      <c r="P10" s="414">
        <v>12</v>
      </c>
      <c r="Q10" s="415">
        <v>12</v>
      </c>
    </row>
    <row r="11" spans="1:23" s="412" customFormat="1" ht="17.25" customHeight="1" x14ac:dyDescent="0.2">
      <c r="A11" s="1732"/>
      <c r="B11" s="1735"/>
      <c r="C11" s="1737"/>
      <c r="D11" s="1852"/>
      <c r="E11" s="1672"/>
      <c r="F11" s="1672"/>
      <c r="G11" s="301"/>
      <c r="H11" s="232">
        <v>0</v>
      </c>
      <c r="I11" s="233"/>
      <c r="J11" s="233">
        <v>0</v>
      </c>
      <c r="K11" s="234">
        <v>0</v>
      </c>
      <c r="L11" s="302">
        <v>0</v>
      </c>
      <c r="M11" s="332">
        <v>0</v>
      </c>
      <c r="N11" s="1845"/>
      <c r="O11" s="416"/>
      <c r="P11" s="416"/>
      <c r="Q11" s="417"/>
      <c r="T11" s="418"/>
    </row>
    <row r="12" spans="1:23" s="412" customFormat="1" ht="14.25" customHeight="1" thickBot="1" x14ac:dyDescent="0.25">
      <c r="A12" s="1733"/>
      <c r="B12" s="1736"/>
      <c r="C12" s="1679"/>
      <c r="D12" s="1853"/>
      <c r="E12" s="1843"/>
      <c r="F12" s="1843"/>
      <c r="G12" s="9" t="s">
        <v>421</v>
      </c>
      <c r="H12" s="11">
        <f>SUM(H10:H11)</f>
        <v>0</v>
      </c>
      <c r="I12" s="10">
        <f>I10</f>
        <v>0</v>
      </c>
      <c r="J12" s="10">
        <v>0</v>
      </c>
      <c r="K12" s="12">
        <f>SUM(K10:K11)</f>
        <v>0</v>
      </c>
      <c r="L12" s="419">
        <v>0</v>
      </c>
      <c r="M12" s="13">
        <f>M11+M10</f>
        <v>0</v>
      </c>
      <c r="N12" s="1846"/>
      <c r="O12" s="420"/>
      <c r="P12" s="420"/>
      <c r="Q12" s="421"/>
      <c r="R12" s="422"/>
      <c r="T12" s="418"/>
    </row>
    <row r="13" spans="1:23" s="412" customFormat="1" ht="23.1" customHeight="1" x14ac:dyDescent="0.2">
      <c r="A13" s="122" t="s">
        <v>420</v>
      </c>
      <c r="B13" s="123" t="s">
        <v>420</v>
      </c>
      <c r="C13" s="1726" t="s">
        <v>422</v>
      </c>
      <c r="D13" s="1686" t="s">
        <v>609</v>
      </c>
      <c r="E13" s="1842" t="s">
        <v>498</v>
      </c>
      <c r="F13" s="1667" t="s">
        <v>475</v>
      </c>
      <c r="G13" s="14"/>
      <c r="H13" s="16">
        <v>0</v>
      </c>
      <c r="I13" s="15"/>
      <c r="J13" s="15">
        <v>0</v>
      </c>
      <c r="K13" s="17">
        <v>0</v>
      </c>
      <c r="L13" s="18">
        <v>0</v>
      </c>
      <c r="M13" s="19">
        <v>0</v>
      </c>
      <c r="N13" s="1648" t="s">
        <v>610</v>
      </c>
      <c r="O13" s="423" t="s">
        <v>513</v>
      </c>
      <c r="P13" s="423" t="s">
        <v>513</v>
      </c>
      <c r="Q13" s="424" t="s">
        <v>513</v>
      </c>
    </row>
    <row r="14" spans="1:23" s="412" customFormat="1" ht="23.1" customHeight="1" x14ac:dyDescent="0.2">
      <c r="A14" s="122"/>
      <c r="B14" s="123"/>
      <c r="C14" s="1702"/>
      <c r="D14" s="1687"/>
      <c r="E14" s="1847"/>
      <c r="F14" s="1672"/>
      <c r="G14" s="182"/>
      <c r="H14" s="184"/>
      <c r="I14" s="185"/>
      <c r="J14" s="185"/>
      <c r="K14" s="186"/>
      <c r="L14" s="187"/>
      <c r="M14" s="188"/>
      <c r="N14" s="1649"/>
      <c r="O14" s="423"/>
      <c r="P14" s="423"/>
      <c r="Q14" s="424"/>
    </row>
    <row r="15" spans="1:23" s="412" customFormat="1" ht="19.5" customHeight="1" thickBot="1" x14ac:dyDescent="0.25">
      <c r="A15" s="122"/>
      <c r="B15" s="123"/>
      <c r="C15" s="1727"/>
      <c r="D15" s="1688"/>
      <c r="E15" s="1843"/>
      <c r="F15" s="1843"/>
      <c r="G15" s="9" t="s">
        <v>421</v>
      </c>
      <c r="H15" s="11">
        <f>H13</f>
        <v>0</v>
      </c>
      <c r="I15" s="10">
        <f>I13</f>
        <v>0</v>
      </c>
      <c r="J15" s="10">
        <v>0</v>
      </c>
      <c r="K15" s="12">
        <f>K13</f>
        <v>0</v>
      </c>
      <c r="L15" s="20">
        <f>L13</f>
        <v>0</v>
      </c>
      <c r="M15" s="13">
        <f>M13</f>
        <v>0</v>
      </c>
      <c r="N15" s="1650"/>
      <c r="O15" s="423"/>
      <c r="P15" s="423"/>
      <c r="Q15" s="424"/>
    </row>
    <row r="16" spans="1:23" s="412" customFormat="1" ht="23.1" customHeight="1" x14ac:dyDescent="0.2">
      <c r="A16" s="122" t="s">
        <v>420</v>
      </c>
      <c r="B16" s="123" t="s">
        <v>420</v>
      </c>
      <c r="C16" s="1726" t="s">
        <v>467</v>
      </c>
      <c r="D16" s="1686" t="s">
        <v>611</v>
      </c>
      <c r="E16" s="1842" t="s">
        <v>498</v>
      </c>
      <c r="F16" s="1667" t="s">
        <v>475</v>
      </c>
      <c r="G16" s="14" t="s">
        <v>470</v>
      </c>
      <c r="H16" s="16">
        <v>65</v>
      </c>
      <c r="I16" s="15"/>
      <c r="J16" s="15">
        <v>0</v>
      </c>
      <c r="K16" s="17">
        <v>0</v>
      </c>
      <c r="L16" s="18">
        <v>80</v>
      </c>
      <c r="M16" s="19">
        <v>100</v>
      </c>
      <c r="N16" s="1656" t="s">
        <v>612</v>
      </c>
      <c r="O16" s="425" t="s">
        <v>513</v>
      </c>
      <c r="P16" s="426" t="s">
        <v>513</v>
      </c>
      <c r="Q16" s="427" t="s">
        <v>513</v>
      </c>
      <c r="R16" s="5"/>
    </row>
    <row r="17" spans="1:20" s="412" customFormat="1" ht="13.5" customHeight="1" x14ac:dyDescent="0.2">
      <c r="A17" s="122"/>
      <c r="B17" s="123"/>
      <c r="C17" s="1702"/>
      <c r="D17" s="1687"/>
      <c r="E17" s="1847"/>
      <c r="F17" s="1672"/>
      <c r="G17" s="182"/>
      <c r="H17" s="184"/>
      <c r="I17" s="185"/>
      <c r="J17" s="185"/>
      <c r="K17" s="186"/>
      <c r="L17" s="187"/>
      <c r="M17" s="188"/>
      <c r="N17" s="1868"/>
      <c r="O17" s="428"/>
      <c r="P17" s="423"/>
      <c r="Q17" s="424"/>
      <c r="R17" s="5"/>
    </row>
    <row r="18" spans="1:20" s="412" customFormat="1" ht="17.25" customHeight="1" thickBot="1" x14ac:dyDescent="0.25">
      <c r="A18" s="122"/>
      <c r="B18" s="123"/>
      <c r="C18" s="1702"/>
      <c r="D18" s="1687"/>
      <c r="E18" s="1672"/>
      <c r="F18" s="1672"/>
      <c r="G18" s="429" t="s">
        <v>421</v>
      </c>
      <c r="H18" s="335">
        <f>H16*1</f>
        <v>65</v>
      </c>
      <c r="I18" s="430"/>
      <c r="J18" s="430">
        <v>0</v>
      </c>
      <c r="K18" s="431">
        <f>K16</f>
        <v>0</v>
      </c>
      <c r="L18" s="432">
        <v>80</v>
      </c>
      <c r="M18" s="433">
        <v>100</v>
      </c>
      <c r="N18" s="1868"/>
      <c r="O18" s="428"/>
      <c r="P18" s="423"/>
      <c r="Q18" s="424"/>
      <c r="R18" s="5"/>
    </row>
    <row r="19" spans="1:20" s="412" customFormat="1" ht="14.25" customHeight="1" thickBot="1" x14ac:dyDescent="0.25">
      <c r="A19" s="120" t="s">
        <v>420</v>
      </c>
      <c r="B19" s="189" t="s">
        <v>420</v>
      </c>
      <c r="C19" s="1674" t="s">
        <v>423</v>
      </c>
      <c r="D19" s="1675"/>
      <c r="E19" s="1675"/>
      <c r="F19" s="1675"/>
      <c r="G19" s="1677"/>
      <c r="H19" s="190">
        <f>H12+H15+H18</f>
        <v>65</v>
      </c>
      <c r="I19" s="190"/>
      <c r="J19" s="190">
        <f>J18+J15+J12</f>
        <v>0</v>
      </c>
      <c r="K19" s="190">
        <f>K18+K15+K12</f>
        <v>0</v>
      </c>
      <c r="L19" s="190">
        <f>L18+L15+L12</f>
        <v>80</v>
      </c>
      <c r="M19" s="190">
        <f>M18+M15+M12</f>
        <v>100</v>
      </c>
      <c r="N19" s="191"/>
      <c r="O19" s="222"/>
      <c r="P19" s="222"/>
      <c r="Q19" s="223"/>
    </row>
    <row r="20" spans="1:20" s="412" customFormat="1" ht="14.25" customHeight="1" thickBot="1" x14ac:dyDescent="0.25">
      <c r="A20" s="221" t="s">
        <v>420</v>
      </c>
      <c r="B20" s="1660" t="s">
        <v>424</v>
      </c>
      <c r="C20" s="1660"/>
      <c r="D20" s="1660"/>
      <c r="E20" s="1660"/>
      <c r="F20" s="1660"/>
      <c r="G20" s="1661"/>
      <c r="H20" s="224">
        <f t="shared" ref="H20:M20" si="0">H19</f>
        <v>65</v>
      </c>
      <c r="I20" s="224">
        <f t="shared" si="0"/>
        <v>0</v>
      </c>
      <c r="J20" s="224">
        <f t="shared" si="0"/>
        <v>0</v>
      </c>
      <c r="K20" s="224">
        <f t="shared" si="0"/>
        <v>0</v>
      </c>
      <c r="L20" s="224">
        <f t="shared" si="0"/>
        <v>80</v>
      </c>
      <c r="M20" s="224">
        <f t="shared" si="0"/>
        <v>100</v>
      </c>
      <c r="N20" s="169"/>
      <c r="O20" s="169"/>
      <c r="P20" s="169"/>
      <c r="Q20" s="170"/>
    </row>
    <row r="21" spans="1:20" s="412" customFormat="1" ht="14.25" customHeight="1" thickBot="1" x14ac:dyDescent="0.25">
      <c r="A21" s="119" t="s">
        <v>422</v>
      </c>
      <c r="B21" s="1755" t="s">
        <v>613</v>
      </c>
      <c r="C21" s="1755"/>
      <c r="D21" s="1755"/>
      <c r="E21" s="1755"/>
      <c r="F21" s="1755"/>
      <c r="G21" s="1755"/>
      <c r="H21" s="1755"/>
      <c r="I21" s="1755"/>
      <c r="J21" s="1755"/>
      <c r="K21" s="1755"/>
      <c r="L21" s="1755"/>
      <c r="M21" s="1755"/>
      <c r="N21" s="1755"/>
      <c r="O21" s="1755"/>
      <c r="P21" s="1755"/>
      <c r="Q21" s="1756"/>
    </row>
    <row r="22" spans="1:20" s="412" customFormat="1" ht="14.25" customHeight="1" thickBot="1" x14ac:dyDescent="0.25">
      <c r="A22" s="120" t="s">
        <v>422</v>
      </c>
      <c r="B22" s="121" t="s">
        <v>420</v>
      </c>
      <c r="C22" s="1693" t="s">
        <v>614</v>
      </c>
      <c r="D22" s="1694"/>
      <c r="E22" s="1694"/>
      <c r="F22" s="1694"/>
      <c r="G22" s="1694"/>
      <c r="H22" s="1694"/>
      <c r="I22" s="1694"/>
      <c r="J22" s="1694"/>
      <c r="K22" s="1694"/>
      <c r="L22" s="1694"/>
      <c r="M22" s="1694"/>
      <c r="N22" s="1694"/>
      <c r="O22" s="1694"/>
      <c r="P22" s="1694"/>
      <c r="Q22" s="1699"/>
    </row>
    <row r="23" spans="1:20" s="412" customFormat="1" ht="14.1" customHeight="1" x14ac:dyDescent="0.2">
      <c r="A23" s="1689" t="s">
        <v>422</v>
      </c>
      <c r="B23" s="1691" t="s">
        <v>422</v>
      </c>
      <c r="C23" s="1678" t="s">
        <v>420</v>
      </c>
      <c r="D23" s="1680" t="s">
        <v>615</v>
      </c>
      <c r="E23" s="1856" t="s">
        <v>498</v>
      </c>
      <c r="F23" s="1655" t="s">
        <v>616</v>
      </c>
      <c r="G23" s="192" t="s">
        <v>470</v>
      </c>
      <c r="H23" s="193">
        <v>1893</v>
      </c>
      <c r="I23" s="129"/>
      <c r="J23" s="128">
        <v>0</v>
      </c>
      <c r="K23" s="195">
        <v>0</v>
      </c>
      <c r="L23" s="196">
        <v>2065</v>
      </c>
      <c r="M23" s="131">
        <v>2065</v>
      </c>
      <c r="N23" s="1648" t="s">
        <v>617</v>
      </c>
      <c r="O23" s="173">
        <v>50</v>
      </c>
      <c r="P23" s="174" t="s">
        <v>618</v>
      </c>
      <c r="Q23" s="198" t="s">
        <v>618</v>
      </c>
      <c r="T23" s="418"/>
    </row>
    <row r="24" spans="1:20" s="412" customFormat="1" ht="14.1" customHeight="1" x14ac:dyDescent="0.2">
      <c r="A24" s="1700"/>
      <c r="B24" s="1701"/>
      <c r="C24" s="1702"/>
      <c r="D24" s="1703"/>
      <c r="E24" s="1857"/>
      <c r="F24" s="1858"/>
      <c r="G24" s="434" t="s">
        <v>470</v>
      </c>
      <c r="H24" s="353">
        <v>22.8</v>
      </c>
      <c r="I24" s="354"/>
      <c r="J24" s="435">
        <v>0</v>
      </c>
      <c r="K24" s="356">
        <v>0</v>
      </c>
      <c r="L24" s="388">
        <v>0</v>
      </c>
      <c r="M24" s="358">
        <v>0</v>
      </c>
      <c r="N24" s="1649"/>
      <c r="O24" s="436"/>
      <c r="P24" s="205"/>
      <c r="Q24" s="206"/>
      <c r="T24" s="418"/>
    </row>
    <row r="25" spans="1:20" s="412" customFormat="1" ht="14.1" customHeight="1" x14ac:dyDescent="0.2">
      <c r="A25" s="1700"/>
      <c r="B25" s="1701"/>
      <c r="C25" s="1702"/>
      <c r="D25" s="1703"/>
      <c r="E25" s="1857"/>
      <c r="F25" s="1697"/>
      <c r="G25" s="214"/>
      <c r="H25" s="199"/>
      <c r="I25" s="200"/>
      <c r="J25" s="201"/>
      <c r="K25" s="202"/>
      <c r="L25" s="203"/>
      <c r="M25" s="204"/>
      <c r="N25" s="1649"/>
      <c r="O25" s="176" t="s">
        <v>513</v>
      </c>
      <c r="P25" s="176"/>
      <c r="Q25" s="177"/>
      <c r="T25" s="418"/>
    </row>
    <row r="26" spans="1:20" s="412" customFormat="1" ht="14.1" customHeight="1" thickBot="1" x14ac:dyDescent="0.25">
      <c r="A26" s="1690"/>
      <c r="B26" s="1692"/>
      <c r="C26" s="1679"/>
      <c r="D26" s="1681"/>
      <c r="E26" s="1770"/>
      <c r="F26" s="1652"/>
      <c r="G26" s="207" t="s">
        <v>421</v>
      </c>
      <c r="H26" s="208">
        <f>H23+H24</f>
        <v>1915.8</v>
      </c>
      <c r="I26" s="208"/>
      <c r="J26" s="208">
        <f>J23+J24</f>
        <v>0</v>
      </c>
      <c r="K26" s="208">
        <f>K23+K24</f>
        <v>0</v>
      </c>
      <c r="L26" s="208">
        <f>L23+L24</f>
        <v>2065</v>
      </c>
      <c r="M26" s="208">
        <f>M23+M24</f>
        <v>2065</v>
      </c>
      <c r="N26" s="1650"/>
      <c r="O26" s="178"/>
      <c r="P26" s="178"/>
      <c r="Q26" s="179"/>
      <c r="T26" s="418"/>
    </row>
    <row r="27" spans="1:20" s="412" customFormat="1" ht="14.25" customHeight="1" thickBot="1" x14ac:dyDescent="0.25">
      <c r="A27" s="221" t="s">
        <v>422</v>
      </c>
      <c r="B27" s="189" t="s">
        <v>422</v>
      </c>
      <c r="C27" s="1674" t="s">
        <v>423</v>
      </c>
      <c r="D27" s="1675"/>
      <c r="E27" s="1676"/>
      <c r="F27" s="1676"/>
      <c r="G27" s="1677"/>
      <c r="H27" s="220">
        <f t="shared" ref="H27:M27" si="1">SUM(H23:H25)</f>
        <v>1915.8</v>
      </c>
      <c r="I27" s="220">
        <f t="shared" si="1"/>
        <v>0</v>
      </c>
      <c r="J27" s="220">
        <f t="shared" si="1"/>
        <v>0</v>
      </c>
      <c r="K27" s="220">
        <f t="shared" si="1"/>
        <v>0</v>
      </c>
      <c r="L27" s="220">
        <f t="shared" si="1"/>
        <v>2065</v>
      </c>
      <c r="M27" s="220">
        <f t="shared" si="1"/>
        <v>2065</v>
      </c>
      <c r="N27" s="191"/>
      <c r="O27" s="222"/>
      <c r="P27" s="222"/>
      <c r="Q27" s="223"/>
    </row>
    <row r="28" spans="1:20" s="412" customFormat="1" ht="14.25" customHeight="1" thickBot="1" x14ac:dyDescent="0.25">
      <c r="A28" s="221" t="s">
        <v>422</v>
      </c>
      <c r="B28" s="1660" t="s">
        <v>424</v>
      </c>
      <c r="C28" s="1660"/>
      <c r="D28" s="1660"/>
      <c r="E28" s="1660"/>
      <c r="F28" s="1660"/>
      <c r="G28" s="1661"/>
      <c r="H28" s="224">
        <f>H27</f>
        <v>1915.8</v>
      </c>
      <c r="I28" s="224">
        <f>I27*1</f>
        <v>0</v>
      </c>
      <c r="J28" s="224">
        <f>J27*1</f>
        <v>0</v>
      </c>
      <c r="K28" s="224">
        <f>K27*1</f>
        <v>0</v>
      </c>
      <c r="L28" s="224">
        <f>L27*1</f>
        <v>2065</v>
      </c>
      <c r="M28" s="224">
        <f>M27*1</f>
        <v>2065</v>
      </c>
      <c r="N28" s="169"/>
      <c r="O28" s="169"/>
      <c r="P28" s="169"/>
      <c r="Q28" s="170"/>
    </row>
    <row r="29" spans="1:20" s="412" customFormat="1" ht="14.25" customHeight="1" thickBot="1" x14ac:dyDescent="0.25">
      <c r="A29" s="119" t="s">
        <v>467</v>
      </c>
      <c r="B29" s="1867" t="s">
        <v>619</v>
      </c>
      <c r="C29" s="1755"/>
      <c r="D29" s="1755"/>
      <c r="E29" s="1755"/>
      <c r="F29" s="1755"/>
      <c r="G29" s="1755"/>
      <c r="H29" s="1755"/>
      <c r="I29" s="1755"/>
      <c r="J29" s="1755"/>
      <c r="K29" s="1755"/>
      <c r="L29" s="1755"/>
      <c r="M29" s="1755"/>
      <c r="N29" s="1755"/>
      <c r="O29" s="1755"/>
      <c r="P29" s="1755"/>
      <c r="Q29" s="1756"/>
    </row>
    <row r="30" spans="1:20" s="412" customFormat="1" ht="11.25" customHeight="1" thickBot="1" x14ac:dyDescent="0.25">
      <c r="A30" s="120" t="s">
        <v>467</v>
      </c>
      <c r="B30" s="121" t="s">
        <v>420</v>
      </c>
      <c r="C30" s="1665" t="s">
        <v>620</v>
      </c>
      <c r="D30" s="1665"/>
      <c r="E30" s="1665"/>
      <c r="F30" s="1665"/>
      <c r="G30" s="1665"/>
      <c r="H30" s="1665"/>
      <c r="I30" s="1665"/>
      <c r="J30" s="1665"/>
      <c r="K30" s="1665"/>
      <c r="L30" s="1665"/>
      <c r="M30" s="1665"/>
      <c r="N30" s="1665"/>
      <c r="O30" s="1665"/>
      <c r="P30" s="1665"/>
      <c r="Q30" s="1666"/>
    </row>
    <row r="31" spans="1:20" s="448" customFormat="1" ht="32.1" customHeight="1" x14ac:dyDescent="0.2">
      <c r="A31" s="1863" t="s">
        <v>467</v>
      </c>
      <c r="B31" s="1865" t="s">
        <v>420</v>
      </c>
      <c r="C31" s="1682" t="s">
        <v>420</v>
      </c>
      <c r="D31" s="1872" t="s">
        <v>621</v>
      </c>
      <c r="E31" s="1870" t="s">
        <v>622</v>
      </c>
      <c r="F31" s="1849" t="s">
        <v>475</v>
      </c>
      <c r="G31" s="441" t="s">
        <v>470</v>
      </c>
      <c r="H31" s="442">
        <v>10</v>
      </c>
      <c r="I31" s="443"/>
      <c r="J31" s="443">
        <v>0</v>
      </c>
      <c r="K31" s="444">
        <v>0</v>
      </c>
      <c r="L31" s="445">
        <v>15</v>
      </c>
      <c r="M31" s="446">
        <v>20</v>
      </c>
      <c r="N31" s="447" t="s">
        <v>623</v>
      </c>
      <c r="O31" s="426" t="s">
        <v>513</v>
      </c>
      <c r="P31" s="426" t="s">
        <v>513</v>
      </c>
      <c r="Q31" s="427" t="s">
        <v>513</v>
      </c>
    </row>
    <row r="32" spans="1:20" s="448" customFormat="1" ht="20.25" customHeight="1" thickBot="1" x14ac:dyDescent="0.25">
      <c r="A32" s="1864"/>
      <c r="B32" s="1866"/>
      <c r="C32" s="1685"/>
      <c r="D32" s="1873"/>
      <c r="E32" s="1871"/>
      <c r="F32" s="1859"/>
      <c r="G32" s="449" t="s">
        <v>421</v>
      </c>
      <c r="H32" s="450">
        <f>H31*1</f>
        <v>10</v>
      </c>
      <c r="I32" s="450"/>
      <c r="J32" s="450">
        <f>J31*1</f>
        <v>0</v>
      </c>
      <c r="K32" s="450">
        <f>K31*1</f>
        <v>0</v>
      </c>
      <c r="L32" s="450">
        <f>L31*1</f>
        <v>15</v>
      </c>
      <c r="M32" s="450">
        <f>M31*1</f>
        <v>20</v>
      </c>
      <c r="N32" s="451"/>
      <c r="O32" s="452"/>
      <c r="P32" s="452"/>
      <c r="Q32" s="453"/>
      <c r="T32" s="454"/>
    </row>
    <row r="33" spans="1:39" s="448" customFormat="1" ht="30" customHeight="1" x14ac:dyDescent="0.2">
      <c r="A33" s="437" t="s">
        <v>467</v>
      </c>
      <c r="B33" s="438" t="s">
        <v>420</v>
      </c>
      <c r="C33" s="1682" t="s">
        <v>467</v>
      </c>
      <c r="D33" s="1686" t="s">
        <v>633</v>
      </c>
      <c r="E33" s="1860" t="s">
        <v>498</v>
      </c>
      <c r="F33" s="1849" t="s">
        <v>471</v>
      </c>
      <c r="G33" s="181" t="s">
        <v>470</v>
      </c>
      <c r="H33" s="455">
        <v>5</v>
      </c>
      <c r="I33" s="456">
        <v>0</v>
      </c>
      <c r="J33" s="456">
        <v>0</v>
      </c>
      <c r="K33" s="457">
        <v>0</v>
      </c>
      <c r="L33" s="458">
        <v>8</v>
      </c>
      <c r="M33" s="459">
        <v>8</v>
      </c>
      <c r="N33" s="447" t="s">
        <v>624</v>
      </c>
      <c r="O33" s="426">
        <v>2</v>
      </c>
      <c r="P33" s="426">
        <v>3</v>
      </c>
      <c r="Q33" s="427">
        <v>3</v>
      </c>
      <c r="T33" s="454"/>
    </row>
    <row r="34" spans="1:39" s="448" customFormat="1" ht="21" customHeight="1" thickBot="1" x14ac:dyDescent="0.25">
      <c r="A34" s="460"/>
      <c r="B34" s="461"/>
      <c r="C34" s="1685"/>
      <c r="D34" s="1688"/>
      <c r="E34" s="1861"/>
      <c r="F34" s="1869"/>
      <c r="G34" s="462" t="s">
        <v>421</v>
      </c>
      <c r="H34" s="463">
        <f t="shared" ref="H34:M34" si="2">H33*1</f>
        <v>5</v>
      </c>
      <c r="I34" s="463">
        <f t="shared" si="2"/>
        <v>0</v>
      </c>
      <c r="J34" s="463">
        <f t="shared" si="2"/>
        <v>0</v>
      </c>
      <c r="K34" s="463">
        <f t="shared" si="2"/>
        <v>0</v>
      </c>
      <c r="L34" s="463">
        <f t="shared" si="2"/>
        <v>8</v>
      </c>
      <c r="M34" s="463">
        <f t="shared" si="2"/>
        <v>8</v>
      </c>
      <c r="N34" s="464"/>
      <c r="O34" s="465"/>
      <c r="P34" s="466"/>
      <c r="Q34" s="467"/>
      <c r="T34" s="454"/>
    </row>
    <row r="35" spans="1:39" s="412" customFormat="1" ht="33.950000000000003" customHeight="1" x14ac:dyDescent="0.2">
      <c r="A35" s="21" t="s">
        <v>467</v>
      </c>
      <c r="B35" s="22" t="s">
        <v>420</v>
      </c>
      <c r="C35" s="1682" t="s">
        <v>468</v>
      </c>
      <c r="D35" s="1686" t="s">
        <v>625</v>
      </c>
      <c r="E35" s="1842" t="s">
        <v>498</v>
      </c>
      <c r="F35" s="1849" t="s">
        <v>471</v>
      </c>
      <c r="G35" s="1669" t="s">
        <v>470</v>
      </c>
      <c r="H35" s="128">
        <v>0</v>
      </c>
      <c r="I35" s="129">
        <v>0</v>
      </c>
      <c r="J35" s="129">
        <v>0</v>
      </c>
      <c r="K35" s="130">
        <v>0</v>
      </c>
      <c r="L35" s="131">
        <v>0</v>
      </c>
      <c r="M35" s="219">
        <v>0</v>
      </c>
      <c r="N35" s="447" t="s">
        <v>626</v>
      </c>
      <c r="O35" s="468" t="s">
        <v>513</v>
      </c>
      <c r="P35" s="468" t="s">
        <v>513</v>
      </c>
      <c r="Q35" s="469" t="s">
        <v>513</v>
      </c>
      <c r="T35" s="418"/>
    </row>
    <row r="36" spans="1:39" s="412" customFormat="1" ht="33.950000000000003" customHeight="1" thickBot="1" x14ac:dyDescent="0.25">
      <c r="A36" s="122"/>
      <c r="B36" s="123"/>
      <c r="C36" s="1684"/>
      <c r="D36" s="1687"/>
      <c r="E36" s="1847"/>
      <c r="F36" s="1850"/>
      <c r="G36" s="1668"/>
      <c r="H36" s="144"/>
      <c r="I36" s="145"/>
      <c r="J36" s="145"/>
      <c r="K36" s="146"/>
      <c r="L36" s="147"/>
      <c r="M36" s="235"/>
      <c r="N36" s="1854" t="s">
        <v>627</v>
      </c>
      <c r="O36" s="470" t="s">
        <v>513</v>
      </c>
      <c r="P36" s="471" t="s">
        <v>513</v>
      </c>
      <c r="Q36" s="472" t="s">
        <v>513</v>
      </c>
      <c r="T36" s="418"/>
    </row>
    <row r="37" spans="1:39" s="412" customFormat="1" ht="22.5" customHeight="1" thickBot="1" x14ac:dyDescent="0.25">
      <c r="A37" s="152"/>
      <c r="B37" s="23"/>
      <c r="C37" s="1685"/>
      <c r="D37" s="1688"/>
      <c r="E37" s="1848"/>
      <c r="F37" s="1851"/>
      <c r="G37" s="473" t="s">
        <v>421</v>
      </c>
      <c r="H37" s="154">
        <f>H35</f>
        <v>0</v>
      </c>
      <c r="I37" s="155">
        <f>I35</f>
        <v>0</v>
      </c>
      <c r="J37" s="155">
        <v>0</v>
      </c>
      <c r="K37" s="156">
        <f>K35</f>
        <v>0</v>
      </c>
      <c r="L37" s="157">
        <f>L36+L35</f>
        <v>0</v>
      </c>
      <c r="M37" s="158">
        <f>M36+M35</f>
        <v>0</v>
      </c>
      <c r="N37" s="1855"/>
      <c r="O37" s="474"/>
      <c r="P37" s="475"/>
      <c r="Q37" s="476"/>
      <c r="T37" s="418"/>
    </row>
    <row r="38" spans="1:39" s="412" customFormat="1" ht="12" customHeight="1" thickBot="1" x14ac:dyDescent="0.25">
      <c r="A38" s="24" t="s">
        <v>467</v>
      </c>
      <c r="B38" s="162" t="s">
        <v>420</v>
      </c>
      <c r="C38" s="1807" t="s">
        <v>423</v>
      </c>
      <c r="D38" s="1808"/>
      <c r="E38" s="1808"/>
      <c r="F38" s="1808"/>
      <c r="G38" s="1808"/>
      <c r="H38" s="163">
        <f>H32+H34+H37</f>
        <v>15</v>
      </c>
      <c r="I38" s="163"/>
      <c r="J38" s="163">
        <f>J32+J34+J37</f>
        <v>0</v>
      </c>
      <c r="K38" s="163">
        <f>K32+K34+K37</f>
        <v>0</v>
      </c>
      <c r="L38" s="163">
        <f>L32+L34+L37</f>
        <v>23</v>
      </c>
      <c r="M38" s="163">
        <f>M32+M34+M37</f>
        <v>28</v>
      </c>
      <c r="N38" s="164"/>
      <c r="O38" s="165"/>
      <c r="P38" s="165"/>
      <c r="Q38" s="166"/>
    </row>
    <row r="39" spans="1:39" s="412" customFormat="1" ht="14.25" customHeight="1" thickBot="1" x14ac:dyDescent="0.25">
      <c r="A39" s="120" t="s">
        <v>467</v>
      </c>
      <c r="B39" s="121" t="s">
        <v>422</v>
      </c>
      <c r="C39" s="1693" t="s">
        <v>628</v>
      </c>
      <c r="D39" s="1694"/>
      <c r="E39" s="1695"/>
      <c r="F39" s="1695"/>
      <c r="G39" s="1694"/>
      <c r="H39" s="1694"/>
      <c r="I39" s="1694"/>
      <c r="J39" s="1694"/>
      <c r="K39" s="1694"/>
      <c r="L39" s="1694"/>
      <c r="M39" s="1694"/>
      <c r="N39" s="1694"/>
      <c r="O39" s="1694"/>
      <c r="P39" s="1694"/>
      <c r="Q39" s="1699"/>
    </row>
    <row r="40" spans="1:39" s="412" customFormat="1" ht="14.25" customHeight="1" x14ac:dyDescent="0.2">
      <c r="A40" s="1689" t="s">
        <v>467</v>
      </c>
      <c r="B40" s="1691" t="s">
        <v>422</v>
      </c>
      <c r="C40" s="1678" t="s">
        <v>420</v>
      </c>
      <c r="D40" s="1680" t="s">
        <v>629</v>
      </c>
      <c r="E40" s="1856" t="s">
        <v>498</v>
      </c>
      <c r="F40" s="1840" t="s">
        <v>471</v>
      </c>
      <c r="G40" s="192" t="s">
        <v>470</v>
      </c>
      <c r="H40" s="193">
        <v>0</v>
      </c>
      <c r="I40" s="129">
        <v>0</v>
      </c>
      <c r="J40" s="194">
        <v>0</v>
      </c>
      <c r="K40" s="195">
        <v>0</v>
      </c>
      <c r="L40" s="196">
        <v>0</v>
      </c>
      <c r="M40" s="131">
        <v>0</v>
      </c>
      <c r="N40" s="1648" t="s">
        <v>630</v>
      </c>
      <c r="O40" s="173">
        <v>2</v>
      </c>
      <c r="P40" s="174" t="s">
        <v>491</v>
      </c>
      <c r="Q40" s="198" t="s">
        <v>491</v>
      </c>
    </row>
    <row r="41" spans="1:39" s="412" customFormat="1" ht="14.25" customHeight="1" x14ac:dyDescent="0.2">
      <c r="A41" s="1700"/>
      <c r="B41" s="1701"/>
      <c r="C41" s="1702"/>
      <c r="D41" s="1703"/>
      <c r="E41" s="1857"/>
      <c r="F41" s="1697"/>
      <c r="G41" s="214"/>
      <c r="H41" s="199"/>
      <c r="I41" s="200"/>
      <c r="J41" s="201"/>
      <c r="K41" s="202"/>
      <c r="L41" s="203"/>
      <c r="M41" s="204"/>
      <c r="N41" s="1649"/>
      <c r="O41" s="176"/>
      <c r="P41" s="176"/>
      <c r="Q41" s="177"/>
    </row>
    <row r="42" spans="1:39" s="478" customFormat="1" ht="11.25" customHeight="1" thickBot="1" x14ac:dyDescent="0.25">
      <c r="A42" s="1690"/>
      <c r="B42" s="1692"/>
      <c r="C42" s="1679"/>
      <c r="D42" s="1681"/>
      <c r="E42" s="1770"/>
      <c r="F42" s="1652"/>
      <c r="G42" s="207" t="s">
        <v>421</v>
      </c>
      <c r="H42" s="208">
        <v>0</v>
      </c>
      <c r="I42" s="209">
        <v>0</v>
      </c>
      <c r="J42" s="210">
        <v>0</v>
      </c>
      <c r="K42" s="211">
        <v>0</v>
      </c>
      <c r="L42" s="212">
        <v>0</v>
      </c>
      <c r="M42" s="215">
        <v>0</v>
      </c>
      <c r="N42" s="1650"/>
      <c r="O42" s="178"/>
      <c r="P42" s="178"/>
      <c r="Q42" s="179"/>
      <c r="R42" s="477"/>
      <c r="S42" s="477"/>
      <c r="T42" s="477"/>
      <c r="U42" s="477"/>
      <c r="V42" s="477"/>
      <c r="W42" s="477"/>
      <c r="X42" s="477"/>
      <c r="Y42" s="477"/>
      <c r="Z42" s="477"/>
      <c r="AA42" s="477"/>
      <c r="AB42" s="477"/>
      <c r="AC42" s="477"/>
      <c r="AD42" s="477"/>
      <c r="AE42" s="477"/>
      <c r="AF42" s="477"/>
      <c r="AG42" s="477"/>
      <c r="AH42" s="477"/>
      <c r="AI42" s="477"/>
      <c r="AJ42" s="477"/>
      <c r="AK42" s="477"/>
      <c r="AL42" s="477"/>
      <c r="AM42" s="477"/>
    </row>
    <row r="43" spans="1:39" s="478" customFormat="1" ht="12" customHeight="1" thickBot="1" x14ac:dyDescent="0.25">
      <c r="A43" s="24" t="s">
        <v>467</v>
      </c>
      <c r="B43" s="162" t="s">
        <v>422</v>
      </c>
      <c r="C43" s="1807" t="s">
        <v>423</v>
      </c>
      <c r="D43" s="1808"/>
      <c r="E43" s="1808"/>
      <c r="F43" s="1808"/>
      <c r="G43" s="1808"/>
      <c r="H43" s="479">
        <f t="shared" ref="H43:M43" si="3">H42</f>
        <v>0</v>
      </c>
      <c r="I43" s="479">
        <f t="shared" si="3"/>
        <v>0</v>
      </c>
      <c r="J43" s="479">
        <f t="shared" si="3"/>
        <v>0</v>
      </c>
      <c r="K43" s="479">
        <f t="shared" si="3"/>
        <v>0</v>
      </c>
      <c r="L43" s="479">
        <f t="shared" si="3"/>
        <v>0</v>
      </c>
      <c r="M43" s="479">
        <f t="shared" si="3"/>
        <v>0</v>
      </c>
      <c r="N43" s="480"/>
      <c r="O43" s="481"/>
      <c r="P43" s="481"/>
      <c r="Q43" s="482"/>
      <c r="R43" s="477"/>
      <c r="S43" s="477"/>
      <c r="T43" s="477"/>
      <c r="U43" s="477"/>
      <c r="V43" s="477"/>
      <c r="W43" s="477"/>
      <c r="X43" s="477"/>
      <c r="Y43" s="477"/>
      <c r="Z43" s="477"/>
      <c r="AA43" s="477"/>
      <c r="AB43" s="477"/>
      <c r="AC43" s="477"/>
      <c r="AD43" s="477"/>
      <c r="AE43" s="477"/>
      <c r="AF43" s="477"/>
      <c r="AG43" s="477"/>
      <c r="AH43" s="477"/>
      <c r="AI43" s="477"/>
      <c r="AJ43" s="477"/>
      <c r="AK43" s="477"/>
      <c r="AL43" s="477"/>
      <c r="AM43" s="477"/>
    </row>
    <row r="44" spans="1:39" s="412" customFormat="1" ht="10.5" customHeight="1" thickBot="1" x14ac:dyDescent="0.25">
      <c r="A44" s="120" t="s">
        <v>467</v>
      </c>
      <c r="B44" s="1809" t="s">
        <v>424</v>
      </c>
      <c r="C44" s="1810"/>
      <c r="D44" s="1810"/>
      <c r="E44" s="1810"/>
      <c r="F44" s="1810"/>
      <c r="G44" s="1810"/>
      <c r="H44" s="483">
        <f>H43*1</f>
        <v>0</v>
      </c>
      <c r="I44" s="483">
        <f>I38+I43</f>
        <v>0</v>
      </c>
      <c r="J44" s="483">
        <f>J38+J43</f>
        <v>0</v>
      </c>
      <c r="K44" s="483">
        <f>K38+K43</f>
        <v>0</v>
      </c>
      <c r="L44" s="483">
        <f>L38+L43</f>
        <v>23</v>
      </c>
      <c r="M44" s="483">
        <f>M38+M43</f>
        <v>28</v>
      </c>
      <c r="N44" s="484"/>
      <c r="O44" s="485"/>
      <c r="P44" s="485"/>
      <c r="Q44" s="486"/>
    </row>
    <row r="45" spans="1:39" s="412" customFormat="1" ht="14.25" customHeight="1" x14ac:dyDescent="0.2">
      <c r="A45" s="437"/>
      <c r="B45" s="438"/>
      <c r="C45" s="1682"/>
      <c r="D45" s="1686" t="s">
        <v>631</v>
      </c>
      <c r="E45" s="1860" t="s">
        <v>498</v>
      </c>
      <c r="F45" s="1849" t="s">
        <v>471</v>
      </c>
      <c r="G45" s="181" t="s">
        <v>470</v>
      </c>
      <c r="H45" s="455">
        <v>10</v>
      </c>
      <c r="I45" s="456">
        <v>0</v>
      </c>
      <c r="J45" s="456">
        <v>0</v>
      </c>
      <c r="K45" s="457">
        <v>0</v>
      </c>
      <c r="L45" s="458">
        <v>0</v>
      </c>
      <c r="M45" s="459">
        <v>0</v>
      </c>
      <c r="N45" s="447"/>
      <c r="O45" s="487"/>
      <c r="P45" s="487"/>
      <c r="Q45" s="488"/>
    </row>
    <row r="46" spans="1:39" s="412" customFormat="1" ht="14.25" customHeight="1" thickBot="1" x14ac:dyDescent="0.25">
      <c r="A46" s="460"/>
      <c r="B46" s="461"/>
      <c r="C46" s="1685"/>
      <c r="D46" s="1688"/>
      <c r="E46" s="1861"/>
      <c r="F46" s="1869"/>
      <c r="G46" s="462" t="s">
        <v>421</v>
      </c>
      <c r="H46" s="463">
        <f t="shared" ref="H46:M46" si="4">H45*1</f>
        <v>10</v>
      </c>
      <c r="I46" s="463">
        <f t="shared" si="4"/>
        <v>0</v>
      </c>
      <c r="J46" s="463">
        <f t="shared" si="4"/>
        <v>0</v>
      </c>
      <c r="K46" s="463">
        <f t="shared" si="4"/>
        <v>0</v>
      </c>
      <c r="L46" s="463">
        <f t="shared" si="4"/>
        <v>0</v>
      </c>
      <c r="M46" s="463">
        <f t="shared" si="4"/>
        <v>0</v>
      </c>
      <c r="N46" s="464"/>
      <c r="O46" s="465"/>
      <c r="P46" s="466"/>
      <c r="Q46" s="467"/>
    </row>
    <row r="47" spans="1:39" s="412" customFormat="1" ht="14.25" customHeight="1" thickBot="1" x14ac:dyDescent="0.25">
      <c r="A47" s="489"/>
      <c r="B47" s="1822" t="s">
        <v>425</v>
      </c>
      <c r="C47" s="1822"/>
      <c r="D47" s="1822"/>
      <c r="E47" s="1822"/>
      <c r="F47" s="1822"/>
      <c r="G47" s="1822"/>
      <c r="H47" s="490">
        <f>H20+H28+H44+H46+H38</f>
        <v>2005.8</v>
      </c>
      <c r="I47" s="490">
        <f>I20+I28+I44+I46</f>
        <v>0</v>
      </c>
      <c r="J47" s="490">
        <f>J20+J28+J44+J46</f>
        <v>0</v>
      </c>
      <c r="K47" s="490">
        <f>K20+K28+K44+K46</f>
        <v>0</v>
      </c>
      <c r="L47" s="490">
        <f>L20+L28+L44+L46</f>
        <v>2168</v>
      </c>
      <c r="M47" s="490">
        <f>M20+M28+M44+M46</f>
        <v>2193</v>
      </c>
      <c r="N47" s="1811"/>
      <c r="O47" s="1812"/>
      <c r="P47" s="1812"/>
      <c r="Q47" s="1813"/>
    </row>
    <row r="48" spans="1:39" s="478" customFormat="1" ht="15.75" customHeight="1" x14ac:dyDescent="0.2">
      <c r="A48" s="491"/>
      <c r="B48" s="409"/>
      <c r="C48" s="409"/>
      <c r="D48" s="409"/>
      <c r="E48" s="409"/>
      <c r="F48" s="26"/>
      <c r="G48" s="26"/>
      <c r="H48" s="26"/>
      <c r="I48" s="26"/>
      <c r="J48" s="26"/>
      <c r="K48" s="26"/>
      <c r="L48" s="26"/>
      <c r="M48" s="26"/>
      <c r="N48" s="410"/>
      <c r="O48" s="410"/>
      <c r="P48" s="410"/>
      <c r="Q48" s="410"/>
      <c r="R48" s="477"/>
      <c r="S48" s="477"/>
      <c r="T48" s="477"/>
      <c r="U48" s="477"/>
      <c r="V48" s="477"/>
      <c r="W48" s="477"/>
      <c r="X48" s="477"/>
      <c r="Y48" s="477"/>
      <c r="Z48" s="477"/>
      <c r="AA48" s="477"/>
      <c r="AB48" s="477"/>
      <c r="AC48" s="477"/>
      <c r="AD48" s="477"/>
      <c r="AE48" s="477"/>
      <c r="AF48" s="477"/>
      <c r="AG48" s="477"/>
      <c r="AH48" s="477"/>
      <c r="AI48" s="477"/>
      <c r="AJ48" s="477"/>
      <c r="AK48" s="477"/>
      <c r="AL48" s="477"/>
      <c r="AM48" s="477"/>
    </row>
    <row r="49" spans="1:20" s="412" customFormat="1" ht="12.75" x14ac:dyDescent="0.2">
      <c r="A49" s="492"/>
      <c r="B49" s="492"/>
      <c r="C49" s="422"/>
      <c r="D49" s="493"/>
      <c r="E49" s="494"/>
      <c r="N49" s="492"/>
      <c r="O49" s="495"/>
      <c r="P49" s="492"/>
      <c r="Q49" s="492"/>
    </row>
    <row r="50" spans="1:20" s="412" customFormat="1" ht="17.25" customHeight="1" x14ac:dyDescent="0.2">
      <c r="A50" s="492"/>
      <c r="B50" s="492"/>
      <c r="C50" s="312"/>
      <c r="D50" s="496"/>
      <c r="E50" s="497"/>
      <c r="F50" s="1826" t="s">
        <v>426</v>
      </c>
      <c r="G50" s="1827"/>
      <c r="H50" s="1827"/>
      <c r="I50" s="1827"/>
      <c r="J50" s="1827"/>
      <c r="K50" s="1827"/>
      <c r="L50" s="1827"/>
      <c r="M50" s="1827"/>
      <c r="N50" s="492"/>
      <c r="O50" s="495"/>
      <c r="P50" s="492"/>
      <c r="Q50" s="492"/>
    </row>
    <row r="51" spans="1:20" s="412" customFormat="1" ht="15.75" x14ac:dyDescent="0.2">
      <c r="A51" s="492"/>
      <c r="B51" s="492"/>
      <c r="C51" s="312"/>
      <c r="D51" s="496"/>
      <c r="E51" s="497"/>
      <c r="F51" s="280"/>
      <c r="G51" s="281"/>
      <c r="H51" s="281"/>
      <c r="I51" s="281"/>
      <c r="J51" s="281"/>
      <c r="K51" s="281"/>
      <c r="L51" s="281"/>
      <c r="M51" s="281"/>
      <c r="N51" s="492"/>
      <c r="O51" s="495"/>
      <c r="P51" s="492"/>
      <c r="Q51" s="492"/>
    </row>
    <row r="52" spans="1:20" s="412" customFormat="1" ht="12" thickBot="1" x14ac:dyDescent="0.25">
      <c r="A52" s="492"/>
      <c r="B52" s="492"/>
      <c r="C52" s="1"/>
      <c r="D52" s="1"/>
      <c r="E52" s="2"/>
      <c r="F52" s="1"/>
      <c r="G52" s="3"/>
      <c r="H52" s="1"/>
      <c r="I52" s="1"/>
      <c r="J52" s="1"/>
      <c r="K52" s="1"/>
      <c r="L52" s="1"/>
      <c r="M52" s="1"/>
      <c r="N52" s="492"/>
      <c r="O52" s="495"/>
      <c r="P52" s="492"/>
      <c r="Q52" s="492"/>
    </row>
    <row r="53" spans="1:20" s="412" customFormat="1" ht="42" customHeight="1" thickBot="1" x14ac:dyDescent="0.25">
      <c r="A53" s="492"/>
      <c r="B53" s="492"/>
      <c r="C53" s="1819" t="s">
        <v>427</v>
      </c>
      <c r="D53" s="1820"/>
      <c r="E53" s="1820"/>
      <c r="F53" s="1820"/>
      <c r="G53" s="1821"/>
      <c r="H53" s="1749" t="s">
        <v>553</v>
      </c>
      <c r="I53" s="1750"/>
      <c r="J53" s="1750"/>
      <c r="K53" s="1751"/>
      <c r="L53" s="1"/>
      <c r="M53" s="1"/>
      <c r="N53" s="492"/>
      <c r="O53" s="495"/>
      <c r="P53" s="492"/>
      <c r="Q53" s="492"/>
    </row>
    <row r="54" spans="1:20" s="412" customFormat="1" ht="13.5" thickBot="1" x14ac:dyDescent="0.25">
      <c r="A54" s="492"/>
      <c r="B54" s="492"/>
      <c r="C54" s="1798" t="s">
        <v>428</v>
      </c>
      <c r="D54" s="1799"/>
      <c r="E54" s="1799"/>
      <c r="F54" s="1799"/>
      <c r="G54" s="1800"/>
      <c r="H54" s="1801">
        <f>SUM(H55:K59)</f>
        <v>2005.8</v>
      </c>
      <c r="I54" s="1802"/>
      <c r="J54" s="1802"/>
      <c r="K54" s="1803"/>
      <c r="L54" s="1"/>
      <c r="M54" s="1"/>
      <c r="N54" s="492"/>
      <c r="O54" s="495"/>
      <c r="P54" s="492"/>
      <c r="Q54" s="492"/>
    </row>
    <row r="55" spans="1:20" s="412" customFormat="1" ht="13.5" customHeight="1" x14ac:dyDescent="0.2">
      <c r="A55" s="492"/>
      <c r="B55" s="492"/>
      <c r="C55" s="1828" t="s">
        <v>559</v>
      </c>
      <c r="D55" s="1829"/>
      <c r="E55" s="1829"/>
      <c r="F55" s="1829"/>
      <c r="G55" s="1830"/>
      <c r="H55" s="1774">
        <v>2005.8</v>
      </c>
      <c r="I55" s="1775"/>
      <c r="J55" s="1775"/>
      <c r="K55" s="1776"/>
      <c r="L55" s="1"/>
      <c r="M55" s="1"/>
      <c r="N55" s="492"/>
      <c r="O55" s="495"/>
      <c r="P55" s="492"/>
      <c r="Q55" s="492"/>
    </row>
    <row r="56" spans="1:20" s="412" customFormat="1" ht="12.75" x14ac:dyDescent="0.2">
      <c r="A56" s="492"/>
      <c r="B56" s="492"/>
      <c r="C56" s="1785" t="s">
        <v>560</v>
      </c>
      <c r="D56" s="1786"/>
      <c r="E56" s="1786"/>
      <c r="F56" s="1786"/>
      <c r="G56" s="1787"/>
      <c r="H56" s="1782">
        <v>0</v>
      </c>
      <c r="I56" s="1783"/>
      <c r="J56" s="1783"/>
      <c r="K56" s="1784"/>
      <c r="L56" s="1"/>
      <c r="M56" s="1"/>
      <c r="N56" s="492"/>
      <c r="O56" s="495"/>
      <c r="P56" s="492"/>
      <c r="Q56" s="492"/>
    </row>
    <row r="57" spans="1:20" s="412" customFormat="1" ht="12.75" customHeight="1" x14ac:dyDescent="0.2">
      <c r="A57" s="492"/>
      <c r="B57" s="492"/>
      <c r="C57" s="1779" t="s">
        <v>632</v>
      </c>
      <c r="D57" s="1780"/>
      <c r="E57" s="1780"/>
      <c r="F57" s="1780"/>
      <c r="G57" s="1781"/>
      <c r="H57" s="1782">
        <v>0</v>
      </c>
      <c r="I57" s="1783"/>
      <c r="J57" s="1783"/>
      <c r="K57" s="1784"/>
      <c r="L57" s="6"/>
      <c r="M57" s="6"/>
      <c r="N57" s="498"/>
      <c r="O57" s="498"/>
      <c r="P57" s="498"/>
      <c r="Q57" s="498"/>
      <c r="R57" s="498"/>
      <c r="S57" s="498"/>
      <c r="T57" s="498"/>
    </row>
    <row r="58" spans="1:20" s="412" customFormat="1" ht="12.75" x14ac:dyDescent="0.2">
      <c r="A58" s="492"/>
      <c r="B58" s="492"/>
      <c r="C58" s="1779" t="s">
        <v>561</v>
      </c>
      <c r="D58" s="1780"/>
      <c r="E58" s="1780"/>
      <c r="F58" s="1780"/>
      <c r="G58" s="1781"/>
      <c r="H58" s="1782">
        <v>0</v>
      </c>
      <c r="I58" s="1783"/>
      <c r="J58" s="1783"/>
      <c r="K58" s="1784"/>
      <c r="L58" s="1"/>
      <c r="M58" s="1"/>
      <c r="N58" s="492"/>
      <c r="O58" s="495"/>
      <c r="P58" s="492"/>
      <c r="Q58" s="492"/>
    </row>
    <row r="59" spans="1:20" s="412" customFormat="1" ht="12.75" customHeight="1" thickBot="1" x14ac:dyDescent="0.25">
      <c r="A59" s="492"/>
      <c r="B59" s="492"/>
      <c r="C59" s="1785" t="s">
        <v>562</v>
      </c>
      <c r="D59" s="1786"/>
      <c r="E59" s="1786"/>
      <c r="F59" s="1786"/>
      <c r="G59" s="1787"/>
      <c r="H59" s="1782">
        <v>0</v>
      </c>
      <c r="I59" s="1783"/>
      <c r="J59" s="1783"/>
      <c r="K59" s="1784"/>
      <c r="L59" s="1"/>
      <c r="M59" s="1"/>
      <c r="N59" s="492"/>
      <c r="O59" s="495"/>
      <c r="P59" s="492"/>
      <c r="Q59" s="492"/>
    </row>
    <row r="60" spans="1:20" s="412" customFormat="1" ht="13.5" thickBot="1" x14ac:dyDescent="0.25">
      <c r="A60" s="492"/>
      <c r="B60" s="492"/>
      <c r="C60" s="1798" t="s">
        <v>429</v>
      </c>
      <c r="D60" s="1799"/>
      <c r="E60" s="1799"/>
      <c r="F60" s="1799"/>
      <c r="G60" s="1800"/>
      <c r="H60" s="1801">
        <f>H61+H62+H63+H64+H65+H66</f>
        <v>0</v>
      </c>
      <c r="I60" s="1802"/>
      <c r="J60" s="1802"/>
      <c r="K60" s="1803"/>
      <c r="L60" s="1"/>
      <c r="M60" s="1"/>
      <c r="N60" s="492"/>
      <c r="O60" s="495"/>
      <c r="P60" s="492"/>
      <c r="Q60" s="492"/>
    </row>
    <row r="61" spans="1:20" s="412" customFormat="1" ht="12" x14ac:dyDescent="0.2">
      <c r="A61" s="492"/>
      <c r="B61" s="492"/>
      <c r="C61" s="1874" t="s">
        <v>563</v>
      </c>
      <c r="D61" s="1875"/>
      <c r="E61" s="1875"/>
      <c r="F61" s="1875"/>
      <c r="G61" s="1876"/>
      <c r="H61" s="1877">
        <v>0</v>
      </c>
      <c r="I61" s="1777"/>
      <c r="J61" s="1777"/>
      <c r="K61" s="1778"/>
      <c r="L61" s="1"/>
      <c r="M61" s="1"/>
      <c r="N61" s="492"/>
      <c r="O61" s="495"/>
      <c r="P61" s="492"/>
      <c r="Q61" s="492"/>
    </row>
    <row r="62" spans="1:20" s="412" customFormat="1" ht="12" x14ac:dyDescent="0.2">
      <c r="A62" s="492"/>
      <c r="B62" s="492"/>
      <c r="C62" s="1878" t="s">
        <v>634</v>
      </c>
      <c r="D62" s="1879"/>
      <c r="E62" s="1879"/>
      <c r="F62" s="1879"/>
      <c r="G62" s="1880"/>
      <c r="H62" s="1774">
        <v>0</v>
      </c>
      <c r="I62" s="1775"/>
      <c r="J62" s="1775"/>
      <c r="K62" s="1776"/>
      <c r="L62" s="1"/>
      <c r="M62" s="1"/>
      <c r="N62" s="492"/>
      <c r="O62" s="495"/>
      <c r="P62" s="492"/>
      <c r="Q62" s="492"/>
    </row>
    <row r="63" spans="1:20" s="412" customFormat="1" ht="12" x14ac:dyDescent="0.2">
      <c r="A63" s="492"/>
      <c r="B63" s="492"/>
      <c r="C63" s="1718" t="s">
        <v>564</v>
      </c>
      <c r="D63" s="1719"/>
      <c r="E63" s="1719"/>
      <c r="F63" s="1719"/>
      <c r="G63" s="1720"/>
      <c r="H63" s="1783">
        <v>0</v>
      </c>
      <c r="I63" s="1783"/>
      <c r="J63" s="1783"/>
      <c r="K63" s="1784"/>
      <c r="L63" s="1"/>
      <c r="M63" s="1"/>
      <c r="N63" s="492"/>
      <c r="O63" s="495"/>
      <c r="P63" s="492"/>
      <c r="Q63" s="492"/>
    </row>
    <row r="64" spans="1:20" s="412" customFormat="1" ht="12.75" x14ac:dyDescent="0.2">
      <c r="A64" s="492"/>
      <c r="B64" s="492"/>
      <c r="C64" s="1804" t="s">
        <v>565</v>
      </c>
      <c r="D64" s="1805"/>
      <c r="E64" s="1805"/>
      <c r="F64" s="1805"/>
      <c r="G64" s="1806"/>
      <c r="H64" s="1783">
        <v>0</v>
      </c>
      <c r="I64" s="1783"/>
      <c r="J64" s="1783"/>
      <c r="K64" s="1784"/>
      <c r="L64" s="1"/>
      <c r="M64" s="1"/>
      <c r="N64" s="492"/>
      <c r="O64" s="495"/>
      <c r="P64" s="492"/>
      <c r="Q64" s="492"/>
    </row>
    <row r="65" spans="1:17" s="412" customFormat="1" ht="12.75" x14ac:dyDescent="0.2">
      <c r="A65" s="492"/>
      <c r="B65" s="492"/>
      <c r="C65" s="1823" t="s">
        <v>566</v>
      </c>
      <c r="D65" s="1824"/>
      <c r="E65" s="1824"/>
      <c r="F65" s="1824"/>
      <c r="G65" s="1825"/>
      <c r="H65" s="1783">
        <v>0</v>
      </c>
      <c r="I65" s="1783"/>
      <c r="J65" s="1783"/>
      <c r="K65" s="1784"/>
      <c r="L65" s="1"/>
      <c r="M65" s="1"/>
      <c r="N65" s="492"/>
      <c r="O65" s="495"/>
      <c r="P65" s="492"/>
      <c r="Q65" s="492"/>
    </row>
    <row r="66" spans="1:17" s="412" customFormat="1" ht="13.5" thickBot="1" x14ac:dyDescent="0.25">
      <c r="A66" s="492"/>
      <c r="B66" s="492"/>
      <c r="C66" s="1779" t="s">
        <v>567</v>
      </c>
      <c r="D66" s="1780"/>
      <c r="E66" s="1780"/>
      <c r="F66" s="1780"/>
      <c r="G66" s="1794"/>
      <c r="H66" s="1783">
        <v>0</v>
      </c>
      <c r="I66" s="1783"/>
      <c r="J66" s="1783"/>
      <c r="K66" s="1784"/>
      <c r="L66" s="1"/>
      <c r="M66" s="1"/>
      <c r="N66" s="492"/>
      <c r="O66" s="495"/>
      <c r="P66" s="492"/>
      <c r="Q66" s="492"/>
    </row>
    <row r="67" spans="1:17" s="412" customFormat="1" ht="13.5" thickBot="1" x14ac:dyDescent="0.25">
      <c r="A67" s="492"/>
      <c r="B67" s="492"/>
      <c r="C67" s="1789" t="s">
        <v>430</v>
      </c>
      <c r="D67" s="1790"/>
      <c r="E67" s="1790"/>
      <c r="F67" s="1790"/>
      <c r="G67" s="1791"/>
      <c r="H67" s="1792">
        <f>H60+H54</f>
        <v>2005.8</v>
      </c>
      <c r="I67" s="1792"/>
      <c r="J67" s="1792"/>
      <c r="K67" s="1793"/>
      <c r="L67" s="1"/>
      <c r="M67" s="1"/>
      <c r="N67" s="492"/>
      <c r="O67" s="495"/>
      <c r="P67" s="492"/>
      <c r="Q67" s="492"/>
    </row>
  </sheetData>
  <mergeCells count="116">
    <mergeCell ref="C66:G66"/>
    <mergeCell ref="H66:K66"/>
    <mergeCell ref="C63:G63"/>
    <mergeCell ref="H63:K63"/>
    <mergeCell ref="C61:G61"/>
    <mergeCell ref="H61:K61"/>
    <mergeCell ref="C62:G62"/>
    <mergeCell ref="H62:K62"/>
    <mergeCell ref="H56:K56"/>
    <mergeCell ref="H57:K57"/>
    <mergeCell ref="C59:G59"/>
    <mergeCell ref="H59:K59"/>
    <mergeCell ref="C67:G67"/>
    <mergeCell ref="H67:K67"/>
    <mergeCell ref="C64:G64"/>
    <mergeCell ref="H64:K64"/>
    <mergeCell ref="C65:G65"/>
    <mergeCell ref="H65:K65"/>
    <mergeCell ref="C45:C46"/>
    <mergeCell ref="D45:D46"/>
    <mergeCell ref="E45:E46"/>
    <mergeCell ref="F45:F46"/>
    <mergeCell ref="C60:G60"/>
    <mergeCell ref="H60:K60"/>
    <mergeCell ref="B47:G47"/>
    <mergeCell ref="C55:G55"/>
    <mergeCell ref="H55:K55"/>
    <mergeCell ref="C56:G56"/>
    <mergeCell ref="N40:N42"/>
    <mergeCell ref="C16:C18"/>
    <mergeCell ref="D16:D18"/>
    <mergeCell ref="F33:F34"/>
    <mergeCell ref="E31:E32"/>
    <mergeCell ref="E16:E18"/>
    <mergeCell ref="F16:F18"/>
    <mergeCell ref="D31:D32"/>
    <mergeCell ref="C19:G19"/>
    <mergeCell ref="C22:Q22"/>
    <mergeCell ref="C57:G57"/>
    <mergeCell ref="N16:N18"/>
    <mergeCell ref="B44:G44"/>
    <mergeCell ref="C38:G38"/>
    <mergeCell ref="C43:G43"/>
    <mergeCell ref="C39:Q39"/>
    <mergeCell ref="E40:E42"/>
    <mergeCell ref="F40:F42"/>
    <mergeCell ref="N47:Q47"/>
    <mergeCell ref="F50:M50"/>
    <mergeCell ref="B28:G28"/>
    <mergeCell ref="B29:Q29"/>
    <mergeCell ref="C30:Q30"/>
    <mergeCell ref="N23:N26"/>
    <mergeCell ref="C58:G58"/>
    <mergeCell ref="H58:K58"/>
    <mergeCell ref="C53:G53"/>
    <mergeCell ref="H53:K53"/>
    <mergeCell ref="C54:G54"/>
    <mergeCell ref="H54:K54"/>
    <mergeCell ref="A40:A42"/>
    <mergeCell ref="B40:B42"/>
    <mergeCell ref="C40:C42"/>
    <mergeCell ref="D40:D42"/>
    <mergeCell ref="C13:C15"/>
    <mergeCell ref="D13:D15"/>
    <mergeCell ref="A23:A26"/>
    <mergeCell ref="A31:A32"/>
    <mergeCell ref="B31:B32"/>
    <mergeCell ref="C31:C32"/>
    <mergeCell ref="G5:G7"/>
    <mergeCell ref="H6:H7"/>
    <mergeCell ref="I6:J6"/>
    <mergeCell ref="D3:W3"/>
    <mergeCell ref="O6:Q6"/>
    <mergeCell ref="L5:L7"/>
    <mergeCell ref="M5:M7"/>
    <mergeCell ref="N5:Q5"/>
    <mergeCell ref="L1:Q1"/>
    <mergeCell ref="A5:A7"/>
    <mergeCell ref="B5:B7"/>
    <mergeCell ref="C5:C7"/>
    <mergeCell ref="D5:D7"/>
    <mergeCell ref="E5:E7"/>
    <mergeCell ref="K6:K7"/>
    <mergeCell ref="H5:K5"/>
    <mergeCell ref="N6:N7"/>
    <mergeCell ref="F5:F7"/>
    <mergeCell ref="N36:N37"/>
    <mergeCell ref="C33:C34"/>
    <mergeCell ref="B20:G20"/>
    <mergeCell ref="E23:E26"/>
    <mergeCell ref="F23:F26"/>
    <mergeCell ref="G35:G36"/>
    <mergeCell ref="F31:F32"/>
    <mergeCell ref="D33:D34"/>
    <mergeCell ref="E33:E34"/>
    <mergeCell ref="C35:C37"/>
    <mergeCell ref="D35:D37"/>
    <mergeCell ref="E35:E37"/>
    <mergeCell ref="F35:F37"/>
    <mergeCell ref="A10:A12"/>
    <mergeCell ref="B10:B12"/>
    <mergeCell ref="C10:C12"/>
    <mergeCell ref="D10:D12"/>
    <mergeCell ref="E13:E15"/>
    <mergeCell ref="F13:F15"/>
    <mergeCell ref="C27:G27"/>
    <mergeCell ref="B8:Q8"/>
    <mergeCell ref="C9:Q9"/>
    <mergeCell ref="B23:B26"/>
    <mergeCell ref="C23:C26"/>
    <mergeCell ref="D23:D26"/>
    <mergeCell ref="E10:E12"/>
    <mergeCell ref="F10:F12"/>
    <mergeCell ref="B21:Q21"/>
    <mergeCell ref="N10:N12"/>
    <mergeCell ref="N13:N15"/>
  </mergeCells>
  <phoneticPr fontId="1" type="noConversion"/>
  <pageMargins left="0.75" right="0.75" top="1" bottom="1" header="0.5" footer="0.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9"/>
  <sheetViews>
    <sheetView workbookViewId="0">
      <selection activeCell="N63" sqref="N63"/>
    </sheetView>
  </sheetViews>
  <sheetFormatPr defaultRowHeight="11.25" x14ac:dyDescent="0.2"/>
  <cols>
    <col min="1" max="1" width="2.7109375" style="1" customWidth="1"/>
    <col min="2" max="3" width="2.5703125" style="1" customWidth="1"/>
    <col min="4" max="4" width="25.5703125" style="1" customWidth="1"/>
    <col min="5" max="5" width="7.85546875" style="2" customWidth="1"/>
    <col min="6" max="6" width="4.42578125" style="1" customWidth="1"/>
    <col min="7" max="7" width="6" style="3" customWidth="1"/>
    <col min="8" max="8" width="6.5703125" style="1" customWidth="1"/>
    <col min="9" max="9" width="4.85546875" style="1" customWidth="1"/>
    <col min="10" max="10" width="4" style="1" customWidth="1"/>
    <col min="11" max="11" width="6" style="1" customWidth="1"/>
    <col min="12" max="12" width="5.7109375" style="1" customWidth="1"/>
    <col min="13" max="13" width="5.42578125" style="1" customWidth="1"/>
    <col min="14" max="14" width="32" style="1" customWidth="1"/>
    <col min="15" max="15" width="4" style="4" customWidth="1"/>
    <col min="16" max="17" width="3.7109375" style="1" customWidth="1"/>
    <col min="18" max="16384" width="9.140625" style="5"/>
  </cols>
  <sheetData>
    <row r="1" spans="1:23" ht="46.5" customHeight="1" x14ac:dyDescent="0.2">
      <c r="L1" s="1716" t="s">
        <v>635</v>
      </c>
      <c r="M1" s="1717"/>
      <c r="N1" s="1717"/>
      <c r="O1" s="1717"/>
      <c r="P1" s="1717"/>
      <c r="Q1" s="1717"/>
    </row>
    <row r="2" spans="1:23" ht="12.75" customHeight="1" x14ac:dyDescent="0.2">
      <c r="D2" s="284"/>
      <c r="E2" s="499" t="s">
        <v>636</v>
      </c>
      <c r="F2" s="284"/>
      <c r="G2" s="500"/>
      <c r="H2" s="284"/>
      <c r="I2" s="284"/>
      <c r="J2" s="284"/>
      <c r="K2" s="284"/>
      <c r="L2" s="285"/>
      <c r="M2" s="286"/>
      <c r="N2" s="286"/>
      <c r="O2" s="286"/>
      <c r="P2" s="286"/>
      <c r="Q2" s="286"/>
      <c r="R2" s="287"/>
      <c r="S2" s="287"/>
      <c r="T2" s="287"/>
      <c r="U2" s="287"/>
      <c r="V2" s="287"/>
      <c r="W2" s="287"/>
    </row>
    <row r="3" spans="1:23" ht="13.5" customHeight="1" x14ac:dyDescent="0.2">
      <c r="A3" s="288"/>
      <c r="B3" s="289"/>
      <c r="C3" s="289"/>
      <c r="D3" s="1788" t="s">
        <v>466</v>
      </c>
      <c r="E3" s="1788"/>
      <c r="F3" s="1788"/>
      <c r="G3" s="1788"/>
      <c r="H3" s="1788"/>
      <c r="I3" s="1788"/>
      <c r="J3" s="1788"/>
      <c r="K3" s="1788"/>
      <c r="L3" s="1788"/>
      <c r="M3" s="1788"/>
      <c r="N3" s="1788"/>
      <c r="O3" s="1788"/>
      <c r="P3" s="1788"/>
      <c r="Q3" s="1788"/>
      <c r="R3" s="1788"/>
      <c r="S3" s="1788"/>
      <c r="T3" s="1788"/>
      <c r="U3" s="1788"/>
      <c r="V3" s="1788"/>
      <c r="W3" s="1788"/>
    </row>
    <row r="4" spans="1:23" ht="9.75" customHeight="1" thickBot="1" x14ac:dyDescent="0.25">
      <c r="O4" s="411"/>
    </row>
    <row r="5" spans="1:23" ht="36.75" customHeight="1" x14ac:dyDescent="0.2">
      <c r="A5" s="1704" t="s">
        <v>408</v>
      </c>
      <c r="B5" s="1707" t="s">
        <v>409</v>
      </c>
      <c r="C5" s="1707" t="s">
        <v>410</v>
      </c>
      <c r="D5" s="1710" t="s">
        <v>411</v>
      </c>
      <c r="E5" s="1721" t="s">
        <v>412</v>
      </c>
      <c r="F5" s="1741" t="s">
        <v>413</v>
      </c>
      <c r="G5" s="1766" t="s">
        <v>414</v>
      </c>
      <c r="H5" s="1749" t="s">
        <v>553</v>
      </c>
      <c r="I5" s="1750"/>
      <c r="J5" s="1750"/>
      <c r="K5" s="1751"/>
      <c r="L5" s="1763" t="s">
        <v>545</v>
      </c>
      <c r="M5" s="1752" t="s">
        <v>637</v>
      </c>
      <c r="N5" s="1728" t="s">
        <v>431</v>
      </c>
      <c r="O5" s="1729"/>
      <c r="P5" s="1729"/>
      <c r="Q5" s="1730"/>
    </row>
    <row r="6" spans="1:23" ht="15" customHeight="1" x14ac:dyDescent="0.2">
      <c r="A6" s="1705"/>
      <c r="B6" s="1708"/>
      <c r="C6" s="1708"/>
      <c r="D6" s="1711"/>
      <c r="E6" s="1722"/>
      <c r="F6" s="1742"/>
      <c r="G6" s="1767"/>
      <c r="H6" s="1713" t="s">
        <v>415</v>
      </c>
      <c r="I6" s="1715" t="s">
        <v>416</v>
      </c>
      <c r="J6" s="1715"/>
      <c r="K6" s="1747" t="s">
        <v>417</v>
      </c>
      <c r="L6" s="1764"/>
      <c r="M6" s="1753"/>
      <c r="N6" s="1759" t="s">
        <v>465</v>
      </c>
      <c r="O6" s="1761" t="s">
        <v>418</v>
      </c>
      <c r="P6" s="1761"/>
      <c r="Q6" s="1762"/>
    </row>
    <row r="7" spans="1:23" ht="94.5" customHeight="1" thickBot="1" x14ac:dyDescent="0.25">
      <c r="A7" s="1706"/>
      <c r="B7" s="1709"/>
      <c r="C7" s="1709"/>
      <c r="D7" s="1712"/>
      <c r="E7" s="1723"/>
      <c r="F7" s="1743"/>
      <c r="G7" s="1768"/>
      <c r="H7" s="1714"/>
      <c r="I7" s="180" t="s">
        <v>415</v>
      </c>
      <c r="J7" s="34" t="s">
        <v>419</v>
      </c>
      <c r="K7" s="1748"/>
      <c r="L7" s="1765"/>
      <c r="M7" s="1754"/>
      <c r="N7" s="1760"/>
      <c r="O7" s="7" t="s">
        <v>537</v>
      </c>
      <c r="P7" s="7" t="s">
        <v>546</v>
      </c>
      <c r="Q7" s="8" t="s">
        <v>554</v>
      </c>
    </row>
    <row r="8" spans="1:23" ht="26.25" customHeight="1" thickBot="1" x14ac:dyDescent="0.25">
      <c r="A8" s="119" t="s">
        <v>420</v>
      </c>
      <c r="B8" s="1663" t="s">
        <v>638</v>
      </c>
      <c r="C8" s="1755"/>
      <c r="D8" s="1755"/>
      <c r="E8" s="1755"/>
      <c r="F8" s="1755"/>
      <c r="G8" s="1755"/>
      <c r="H8" s="1755"/>
      <c r="I8" s="1755"/>
      <c r="J8" s="1755"/>
      <c r="K8" s="1755"/>
      <c r="L8" s="1755"/>
      <c r="M8" s="1755"/>
      <c r="N8" s="1755"/>
      <c r="O8" s="1755"/>
      <c r="P8" s="1755"/>
      <c r="Q8" s="1756"/>
    </row>
    <row r="9" spans="1:23" ht="14.25" customHeight="1" thickBot="1" x14ac:dyDescent="0.25">
      <c r="A9" s="120" t="s">
        <v>420</v>
      </c>
      <c r="B9" s="121" t="s">
        <v>420</v>
      </c>
      <c r="C9" s="1757" t="s">
        <v>639</v>
      </c>
      <c r="D9" s="1757"/>
      <c r="E9" s="1757"/>
      <c r="F9" s="1757"/>
      <c r="G9" s="1757"/>
      <c r="H9" s="1757"/>
      <c r="I9" s="1757"/>
      <c r="J9" s="1757"/>
      <c r="K9" s="1757"/>
      <c r="L9" s="1757"/>
      <c r="M9" s="1757"/>
      <c r="N9" s="1757"/>
      <c r="O9" s="1757"/>
      <c r="P9" s="1757"/>
      <c r="Q9" s="1758"/>
    </row>
    <row r="10" spans="1:23" ht="14.25" customHeight="1" x14ac:dyDescent="0.2">
      <c r="A10" s="1731" t="s">
        <v>420</v>
      </c>
      <c r="B10" s="1734" t="s">
        <v>420</v>
      </c>
      <c r="C10" s="1678" t="s">
        <v>420</v>
      </c>
      <c r="D10" s="1686"/>
      <c r="E10" s="1901"/>
      <c r="F10" s="1903"/>
      <c r="G10" s="501"/>
      <c r="H10" s="502"/>
      <c r="I10" s="503"/>
      <c r="J10" s="503"/>
      <c r="K10" s="504"/>
      <c r="L10" s="505"/>
      <c r="M10" s="506"/>
      <c r="N10" s="1898"/>
      <c r="O10" s="507"/>
      <c r="P10" s="507"/>
      <c r="Q10" s="508"/>
    </row>
    <row r="11" spans="1:23" ht="9.75" customHeight="1" thickBot="1" x14ac:dyDescent="0.25">
      <c r="A11" s="1732"/>
      <c r="B11" s="1735"/>
      <c r="C11" s="1737"/>
      <c r="D11" s="1900"/>
      <c r="E11" s="1902"/>
      <c r="F11" s="1904"/>
      <c r="G11" s="509"/>
      <c r="H11" s="510"/>
      <c r="I11" s="511"/>
      <c r="J11" s="511"/>
      <c r="K11" s="512"/>
      <c r="L11" s="513"/>
      <c r="M11" s="514"/>
      <c r="N11" s="1899"/>
      <c r="O11" s="515"/>
      <c r="P11" s="515"/>
      <c r="Q11" s="516"/>
      <c r="T11" s="308"/>
    </row>
    <row r="12" spans="1:23" ht="17.25" customHeight="1" x14ac:dyDescent="0.2">
      <c r="A12" s="122" t="s">
        <v>420</v>
      </c>
      <c r="B12" s="123" t="s">
        <v>420</v>
      </c>
      <c r="C12" s="1726" t="s">
        <v>422</v>
      </c>
      <c r="D12" s="1686" t="s">
        <v>640</v>
      </c>
      <c r="E12" s="1651" t="s">
        <v>498</v>
      </c>
      <c r="F12" s="1744" t="s">
        <v>641</v>
      </c>
      <c r="G12" s="14" t="s">
        <v>470</v>
      </c>
      <c r="H12" s="16">
        <v>45.2</v>
      </c>
      <c r="I12" s="15">
        <v>0</v>
      </c>
      <c r="J12" s="15"/>
      <c r="K12" s="17">
        <v>45.2</v>
      </c>
      <c r="L12" s="18">
        <v>100</v>
      </c>
      <c r="M12" s="19">
        <v>100</v>
      </c>
      <c r="N12" s="517" t="s">
        <v>642</v>
      </c>
      <c r="O12" s="518" t="s">
        <v>513</v>
      </c>
      <c r="P12" s="518"/>
      <c r="Q12" s="519"/>
      <c r="R12" s="520"/>
      <c r="S12" s="521"/>
      <c r="T12" s="522"/>
      <c r="U12" s="521"/>
      <c r="V12" s="521"/>
      <c r="W12" s="521"/>
    </row>
    <row r="13" spans="1:23" ht="24.75" customHeight="1" x14ac:dyDescent="0.2">
      <c r="A13" s="122"/>
      <c r="B13" s="123"/>
      <c r="C13" s="1702"/>
      <c r="D13" s="1687"/>
      <c r="E13" s="1659"/>
      <c r="F13" s="1745"/>
      <c r="G13" s="182"/>
      <c r="H13" s="184"/>
      <c r="I13" s="185"/>
      <c r="J13" s="185"/>
      <c r="K13" s="186"/>
      <c r="L13" s="187"/>
      <c r="M13" s="188"/>
      <c r="N13" s="523" t="s">
        <v>643</v>
      </c>
      <c r="O13" s="524" t="s">
        <v>513</v>
      </c>
      <c r="P13" s="524"/>
      <c r="Q13" s="525"/>
      <c r="R13" s="520"/>
      <c r="S13" s="521"/>
      <c r="T13" s="522"/>
      <c r="U13" s="521"/>
      <c r="V13" s="521"/>
      <c r="W13" s="521"/>
    </row>
    <row r="14" spans="1:23" ht="18" customHeight="1" thickBot="1" x14ac:dyDescent="0.25">
      <c r="A14" s="122"/>
      <c r="B14" s="123"/>
      <c r="C14" s="1727"/>
      <c r="D14" s="1688"/>
      <c r="E14" s="1652"/>
      <c r="F14" s="1746"/>
      <c r="G14" s="9" t="s">
        <v>421</v>
      </c>
      <c r="H14" s="11">
        <f>H12</f>
        <v>45.2</v>
      </c>
      <c r="I14" s="10">
        <f>I12</f>
        <v>0</v>
      </c>
      <c r="J14" s="10"/>
      <c r="K14" s="12">
        <f>K12</f>
        <v>45.2</v>
      </c>
      <c r="L14" s="20">
        <f>L12</f>
        <v>100</v>
      </c>
      <c r="M14" s="13">
        <f>M12</f>
        <v>100</v>
      </c>
      <c r="N14" s="526"/>
      <c r="O14" s="527"/>
      <c r="P14" s="527"/>
      <c r="Q14" s="528"/>
      <c r="R14" s="520"/>
      <c r="S14" s="521"/>
      <c r="T14" s="522"/>
      <c r="U14" s="521"/>
      <c r="V14" s="521"/>
      <c r="W14" s="521"/>
    </row>
    <row r="15" spans="1:23" ht="12.75" customHeight="1" x14ac:dyDescent="0.2">
      <c r="A15" s="122" t="s">
        <v>420</v>
      </c>
      <c r="B15" s="123" t="s">
        <v>420</v>
      </c>
      <c r="C15" s="1726" t="s">
        <v>467</v>
      </c>
      <c r="D15" s="1686" t="s">
        <v>644</v>
      </c>
      <c r="E15" s="1651" t="s">
        <v>498</v>
      </c>
      <c r="F15" s="1744" t="s">
        <v>641</v>
      </c>
      <c r="G15" s="14" t="s">
        <v>470</v>
      </c>
      <c r="H15" s="16">
        <v>2.5</v>
      </c>
      <c r="I15" s="15"/>
      <c r="J15" s="15"/>
      <c r="K15" s="17"/>
      <c r="L15" s="18">
        <v>5</v>
      </c>
      <c r="M15" s="19">
        <v>5</v>
      </c>
      <c r="N15" s="529" t="s">
        <v>645</v>
      </c>
      <c r="O15" s="518" t="s">
        <v>513</v>
      </c>
      <c r="P15" s="518" t="s">
        <v>513</v>
      </c>
      <c r="Q15" s="519" t="s">
        <v>513</v>
      </c>
      <c r="R15" s="520"/>
      <c r="S15" s="521"/>
      <c r="T15" s="522"/>
      <c r="U15" s="521"/>
      <c r="V15" s="521"/>
      <c r="W15" s="521"/>
    </row>
    <row r="16" spans="1:23" ht="18" customHeight="1" x14ac:dyDescent="0.2">
      <c r="A16" s="122"/>
      <c r="B16" s="123"/>
      <c r="C16" s="1702"/>
      <c r="D16" s="1687"/>
      <c r="E16" s="1659"/>
      <c r="F16" s="1745"/>
      <c r="G16" s="182"/>
      <c r="H16" s="184"/>
      <c r="I16" s="185"/>
      <c r="J16" s="185"/>
      <c r="K16" s="186"/>
      <c r="L16" s="187"/>
      <c r="M16" s="188"/>
      <c r="N16" s="529"/>
      <c r="O16" s="524"/>
      <c r="P16" s="524"/>
      <c r="Q16" s="525"/>
      <c r="R16" s="520"/>
      <c r="S16" s="521"/>
      <c r="T16" s="522"/>
      <c r="U16" s="521"/>
      <c r="V16" s="521"/>
      <c r="W16" s="521"/>
    </row>
    <row r="17" spans="1:23" ht="16.5" customHeight="1" thickBot="1" x14ac:dyDescent="0.25">
      <c r="A17" s="122"/>
      <c r="B17" s="123"/>
      <c r="C17" s="1702"/>
      <c r="D17" s="1687"/>
      <c r="E17" s="1659"/>
      <c r="F17" s="1745"/>
      <c r="G17" s="429" t="s">
        <v>421</v>
      </c>
      <c r="H17" s="335">
        <f>H15</f>
        <v>2.5</v>
      </c>
      <c r="I17" s="430">
        <f>I15</f>
        <v>0</v>
      </c>
      <c r="J17" s="430"/>
      <c r="K17" s="431">
        <f>K15</f>
        <v>0</v>
      </c>
      <c r="L17" s="432">
        <f>L15</f>
        <v>5</v>
      </c>
      <c r="M17" s="433">
        <f>M15</f>
        <v>5</v>
      </c>
      <c r="N17" s="530"/>
      <c r="O17" s="423"/>
      <c r="P17" s="423"/>
      <c r="Q17" s="424"/>
      <c r="R17" s="520"/>
      <c r="S17" s="521"/>
      <c r="T17" s="522"/>
      <c r="U17" s="521"/>
      <c r="V17" s="521"/>
      <c r="W17" s="521"/>
    </row>
    <row r="18" spans="1:23" ht="12.75" customHeight="1" x14ac:dyDescent="0.2">
      <c r="A18" s="21" t="s">
        <v>420</v>
      </c>
      <c r="B18" s="22" t="s">
        <v>420</v>
      </c>
      <c r="C18" s="1726" t="s">
        <v>468</v>
      </c>
      <c r="D18" s="1686" t="s">
        <v>646</v>
      </c>
      <c r="E18" s="1651" t="s">
        <v>498</v>
      </c>
      <c r="F18" s="1744" t="s">
        <v>641</v>
      </c>
      <c r="G18" s="14" t="s">
        <v>470</v>
      </c>
      <c r="H18" s="16">
        <v>14.1</v>
      </c>
      <c r="I18" s="15"/>
      <c r="J18" s="15"/>
      <c r="K18" s="17"/>
      <c r="L18" s="18">
        <v>100</v>
      </c>
      <c r="M18" s="19">
        <v>100</v>
      </c>
      <c r="N18" s="531" t="s">
        <v>647</v>
      </c>
      <c r="O18" s="518" t="s">
        <v>513</v>
      </c>
      <c r="P18" s="518" t="s">
        <v>513</v>
      </c>
      <c r="Q18" s="519" t="s">
        <v>513</v>
      </c>
      <c r="R18" s="520"/>
      <c r="S18" s="521"/>
      <c r="T18" s="522"/>
      <c r="U18" s="521"/>
      <c r="V18" s="521"/>
      <c r="W18" s="521"/>
    </row>
    <row r="19" spans="1:23" ht="12.75" customHeight="1" x14ac:dyDescent="0.2">
      <c r="A19" s="122"/>
      <c r="B19" s="123"/>
      <c r="C19" s="1702"/>
      <c r="D19" s="1687"/>
      <c r="E19" s="1659"/>
      <c r="F19" s="1745"/>
      <c r="G19" s="182"/>
      <c r="H19" s="184"/>
      <c r="I19" s="185"/>
      <c r="J19" s="185"/>
      <c r="K19" s="186"/>
      <c r="L19" s="187"/>
      <c r="M19" s="188"/>
      <c r="N19" s="54"/>
      <c r="O19" s="524"/>
      <c r="P19" s="524"/>
      <c r="Q19" s="525"/>
      <c r="R19" s="520"/>
      <c r="S19" s="521"/>
      <c r="T19" s="522"/>
      <c r="U19" s="521"/>
      <c r="V19" s="521"/>
      <c r="W19" s="521"/>
    </row>
    <row r="20" spans="1:23" ht="12.75" customHeight="1" thickBot="1" x14ac:dyDescent="0.25">
      <c r="A20" s="24"/>
      <c r="B20" s="23"/>
      <c r="C20" s="1727"/>
      <c r="D20" s="1688"/>
      <c r="E20" s="1652"/>
      <c r="F20" s="1746"/>
      <c r="G20" s="9" t="s">
        <v>421</v>
      </c>
      <c r="H20" s="11">
        <f>H18</f>
        <v>14.1</v>
      </c>
      <c r="I20" s="10">
        <f>I18</f>
        <v>0</v>
      </c>
      <c r="J20" s="10"/>
      <c r="K20" s="12">
        <f>K18</f>
        <v>0</v>
      </c>
      <c r="L20" s="20">
        <f>L18</f>
        <v>100</v>
      </c>
      <c r="M20" s="13">
        <f>M18</f>
        <v>100</v>
      </c>
      <c r="N20" s="345"/>
      <c r="O20" s="527"/>
      <c r="P20" s="527"/>
      <c r="Q20" s="528"/>
      <c r="R20" s="520"/>
      <c r="S20" s="521"/>
      <c r="T20" s="522"/>
      <c r="U20" s="521"/>
      <c r="V20" s="521"/>
      <c r="W20" s="521"/>
    </row>
    <row r="21" spans="1:23" ht="26.25" customHeight="1" x14ac:dyDescent="0.2">
      <c r="A21" s="21" t="s">
        <v>420</v>
      </c>
      <c r="B21" s="532" t="s">
        <v>420</v>
      </c>
      <c r="C21" s="1726" t="s">
        <v>472</v>
      </c>
      <c r="D21" s="1686" t="s">
        <v>648</v>
      </c>
      <c r="E21" s="1651" t="s">
        <v>498</v>
      </c>
      <c r="F21" s="1744" t="s">
        <v>641</v>
      </c>
      <c r="G21" s="14" t="s">
        <v>499</v>
      </c>
      <c r="H21" s="16">
        <v>413.6</v>
      </c>
      <c r="I21" s="15">
        <v>0</v>
      </c>
      <c r="J21" s="15"/>
      <c r="K21" s="17">
        <v>413.6</v>
      </c>
      <c r="L21" s="18">
        <v>0</v>
      </c>
      <c r="M21" s="19"/>
      <c r="N21" s="533" t="s">
        <v>649</v>
      </c>
      <c r="O21" s="518">
        <v>1</v>
      </c>
      <c r="P21" s="518"/>
      <c r="Q21" s="534"/>
      <c r="R21" s="520"/>
      <c r="S21" s="521"/>
      <c r="T21" s="522"/>
      <c r="U21" s="521"/>
      <c r="V21" s="521"/>
      <c r="W21" s="521"/>
    </row>
    <row r="22" spans="1:23" ht="25.5" customHeight="1" x14ac:dyDescent="0.2">
      <c r="A22" s="122"/>
      <c r="B22" s="535"/>
      <c r="C22" s="1702"/>
      <c r="D22" s="1687"/>
      <c r="E22" s="1658"/>
      <c r="F22" s="1771"/>
      <c r="G22" s="536" t="s">
        <v>650</v>
      </c>
      <c r="H22" s="537">
        <v>73</v>
      </c>
      <c r="I22" s="538"/>
      <c r="J22" s="538"/>
      <c r="K22" s="539">
        <v>73</v>
      </c>
      <c r="L22" s="540">
        <v>0</v>
      </c>
      <c r="M22" s="541"/>
      <c r="N22" s="542" t="s">
        <v>651</v>
      </c>
      <c r="O22" s="524">
        <v>1</v>
      </c>
      <c r="P22" s="524"/>
      <c r="Q22" s="543"/>
      <c r="R22" s="520"/>
      <c r="S22" s="521"/>
      <c r="T22" s="522"/>
      <c r="U22" s="521"/>
      <c r="V22" s="521"/>
      <c r="W22" s="521"/>
    </row>
    <row r="23" spans="1:23" ht="25.5" x14ac:dyDescent="0.2">
      <c r="A23" s="122"/>
      <c r="B23" s="535"/>
      <c r="C23" s="1702"/>
      <c r="D23" s="1687"/>
      <c r="E23" s="1658"/>
      <c r="F23" s="1771"/>
      <c r="G23" s="536" t="s">
        <v>652</v>
      </c>
      <c r="H23" s="537">
        <v>6.7</v>
      </c>
      <c r="I23" s="538"/>
      <c r="J23" s="538"/>
      <c r="K23" s="539">
        <v>6.7</v>
      </c>
      <c r="L23" s="540"/>
      <c r="M23" s="541"/>
      <c r="N23" s="542" t="s">
        <v>653</v>
      </c>
      <c r="O23" s="524">
        <v>1</v>
      </c>
      <c r="P23" s="524"/>
      <c r="Q23" s="543"/>
      <c r="R23" s="520"/>
      <c r="S23" s="521"/>
      <c r="T23" s="522"/>
      <c r="U23" s="521"/>
      <c r="V23" s="521"/>
      <c r="W23" s="521"/>
    </row>
    <row r="24" spans="1:23" ht="39" customHeight="1" x14ac:dyDescent="0.2">
      <c r="A24" s="122"/>
      <c r="B24" s="535"/>
      <c r="C24" s="1702"/>
      <c r="D24" s="1687"/>
      <c r="E24" s="1659"/>
      <c r="F24" s="1745"/>
      <c r="G24" s="536" t="s">
        <v>654</v>
      </c>
      <c r="H24" s="537">
        <v>27.3</v>
      </c>
      <c r="I24" s="544"/>
      <c r="J24" s="544"/>
      <c r="K24" s="539">
        <v>27.3</v>
      </c>
      <c r="L24" s="545"/>
      <c r="M24" s="546"/>
      <c r="N24" s="542" t="s">
        <v>655</v>
      </c>
      <c r="O24" s="524">
        <v>1</v>
      </c>
      <c r="P24" s="524"/>
      <c r="Q24" s="543"/>
      <c r="R24" s="520"/>
      <c r="S24" s="521"/>
      <c r="T24" s="522"/>
      <c r="U24" s="521"/>
      <c r="V24" s="521"/>
      <c r="W24" s="521"/>
    </row>
    <row r="25" spans="1:23" ht="21" customHeight="1" thickBot="1" x14ac:dyDescent="0.25">
      <c r="A25" s="24"/>
      <c r="B25" s="547"/>
      <c r="C25" s="1727"/>
      <c r="D25" s="1688"/>
      <c r="E25" s="1652"/>
      <c r="F25" s="1746"/>
      <c r="G25" s="9" t="s">
        <v>421</v>
      </c>
      <c r="H25" s="548">
        <f t="shared" ref="H25:M25" si="0">H21+H22+H23+H24</f>
        <v>520.6</v>
      </c>
      <c r="I25" s="548">
        <f t="shared" si="0"/>
        <v>0</v>
      </c>
      <c r="J25" s="548">
        <f t="shared" si="0"/>
        <v>0</v>
      </c>
      <c r="K25" s="548">
        <f t="shared" si="0"/>
        <v>520.6</v>
      </c>
      <c r="L25" s="548">
        <f t="shared" si="0"/>
        <v>0</v>
      </c>
      <c r="M25" s="548">
        <f t="shared" si="0"/>
        <v>0</v>
      </c>
      <c r="N25" s="282"/>
      <c r="O25" s="549"/>
      <c r="P25" s="549"/>
      <c r="Q25" s="550"/>
      <c r="R25" s="520"/>
      <c r="S25" s="521"/>
      <c r="T25" s="522"/>
      <c r="U25" s="521"/>
      <c r="V25" s="521"/>
      <c r="W25" s="521"/>
    </row>
    <row r="26" spans="1:23" ht="43.5" customHeight="1" x14ac:dyDescent="0.2">
      <c r="A26" s="21" t="s">
        <v>420</v>
      </c>
      <c r="B26" s="22" t="s">
        <v>420</v>
      </c>
      <c r="C26" s="1726" t="s">
        <v>473</v>
      </c>
      <c r="D26" s="249" t="s">
        <v>656</v>
      </c>
      <c r="E26" s="1651" t="s">
        <v>498</v>
      </c>
      <c r="F26" s="1744" t="s">
        <v>641</v>
      </c>
      <c r="G26" s="551" t="s">
        <v>470</v>
      </c>
      <c r="H26" s="552">
        <v>0</v>
      </c>
      <c r="I26" s="553">
        <v>0</v>
      </c>
      <c r="J26" s="553"/>
      <c r="K26" s="554">
        <v>0</v>
      </c>
      <c r="L26" s="555">
        <v>50</v>
      </c>
      <c r="M26" s="556">
        <v>0</v>
      </c>
      <c r="N26" s="557" t="s">
        <v>657</v>
      </c>
      <c r="O26" s="426"/>
      <c r="P26" s="426" t="s">
        <v>513</v>
      </c>
      <c r="Q26" s="427"/>
      <c r="R26" s="520"/>
      <c r="S26" s="521"/>
      <c r="T26" s="522"/>
      <c r="U26" s="521"/>
      <c r="V26" s="521"/>
      <c r="W26" s="521"/>
    </row>
    <row r="27" spans="1:23" ht="14.25" customHeight="1" thickBot="1" x14ac:dyDescent="0.25">
      <c r="A27" s="24"/>
      <c r="B27" s="23"/>
      <c r="C27" s="1727"/>
      <c r="D27" s="251"/>
      <c r="E27" s="1652"/>
      <c r="F27" s="1746"/>
      <c r="G27" s="9" t="s">
        <v>421</v>
      </c>
      <c r="H27" s="11">
        <f>H26</f>
        <v>0</v>
      </c>
      <c r="I27" s="10">
        <f>I26</f>
        <v>0</v>
      </c>
      <c r="J27" s="10"/>
      <c r="K27" s="12">
        <f>K26</f>
        <v>0</v>
      </c>
      <c r="L27" s="20">
        <f>L26</f>
        <v>50</v>
      </c>
      <c r="M27" s="13">
        <f>M26</f>
        <v>0</v>
      </c>
      <c r="N27" s="558"/>
      <c r="O27" s="527"/>
      <c r="P27" s="527"/>
      <c r="Q27" s="528"/>
      <c r="R27" s="520"/>
      <c r="S27" s="521"/>
      <c r="T27" s="522"/>
      <c r="U27" s="521"/>
      <c r="V27" s="521"/>
      <c r="W27" s="521"/>
    </row>
    <row r="28" spans="1:23" ht="14.25" customHeight="1" x14ac:dyDescent="0.2">
      <c r="A28" s="21" t="s">
        <v>420</v>
      </c>
      <c r="B28" s="22" t="s">
        <v>420</v>
      </c>
      <c r="C28" s="1726" t="s">
        <v>474</v>
      </c>
      <c r="D28" s="1686" t="s">
        <v>658</v>
      </c>
      <c r="E28" s="1651" t="s">
        <v>498</v>
      </c>
      <c r="F28" s="1744" t="s">
        <v>641</v>
      </c>
      <c r="G28" s="14"/>
      <c r="H28" s="16">
        <v>0</v>
      </c>
      <c r="I28" s="15">
        <v>0</v>
      </c>
      <c r="J28" s="15"/>
      <c r="K28" s="17">
        <v>0</v>
      </c>
      <c r="L28" s="18">
        <v>0</v>
      </c>
      <c r="M28" s="559">
        <v>0</v>
      </c>
      <c r="N28" s="531" t="s">
        <v>659</v>
      </c>
      <c r="O28" s="560" t="s">
        <v>513</v>
      </c>
      <c r="P28" s="426" t="s">
        <v>513</v>
      </c>
      <c r="Q28" s="427" t="s">
        <v>513</v>
      </c>
      <c r="R28" s="520"/>
      <c r="S28" s="521"/>
      <c r="T28" s="522"/>
      <c r="U28" s="521"/>
      <c r="V28" s="521"/>
      <c r="W28" s="521"/>
    </row>
    <row r="29" spans="1:23" ht="19.5" customHeight="1" thickBot="1" x14ac:dyDescent="0.25">
      <c r="A29" s="24"/>
      <c r="B29" s="23"/>
      <c r="C29" s="1727"/>
      <c r="D29" s="1688"/>
      <c r="E29" s="1652"/>
      <c r="F29" s="1746"/>
      <c r="G29" s="9" t="s">
        <v>421</v>
      </c>
      <c r="H29" s="11">
        <f>H28</f>
        <v>0</v>
      </c>
      <c r="I29" s="10">
        <f>I28</f>
        <v>0</v>
      </c>
      <c r="J29" s="10"/>
      <c r="K29" s="12">
        <f>K28</f>
        <v>0</v>
      </c>
      <c r="L29" s="20">
        <f>L28</f>
        <v>0</v>
      </c>
      <c r="M29" s="13">
        <f>M28</f>
        <v>0</v>
      </c>
      <c r="N29" s="345"/>
      <c r="O29" s="527"/>
      <c r="P29" s="527"/>
      <c r="Q29" s="528"/>
      <c r="R29" s="520"/>
      <c r="S29" s="521"/>
      <c r="T29" s="522"/>
      <c r="U29" s="521"/>
      <c r="V29" s="521"/>
      <c r="W29" s="521"/>
    </row>
    <row r="30" spans="1:23" ht="13.5" customHeight="1" x14ac:dyDescent="0.2">
      <c r="A30" s="21" t="s">
        <v>660</v>
      </c>
      <c r="B30" s="22" t="s">
        <v>420</v>
      </c>
      <c r="C30" s="266" t="s">
        <v>476</v>
      </c>
      <c r="D30" s="1686" t="s">
        <v>661</v>
      </c>
      <c r="E30" s="1651" t="s">
        <v>498</v>
      </c>
      <c r="F30" s="1744" t="s">
        <v>641</v>
      </c>
      <c r="G30" s="14" t="s">
        <v>470</v>
      </c>
      <c r="H30" s="16">
        <v>0.2</v>
      </c>
      <c r="I30" s="15">
        <v>0</v>
      </c>
      <c r="J30" s="15"/>
      <c r="K30" s="17">
        <v>0.2</v>
      </c>
      <c r="L30" s="18">
        <v>0</v>
      </c>
      <c r="M30" s="19">
        <v>0</v>
      </c>
      <c r="N30" s="1906" t="s">
        <v>662</v>
      </c>
      <c r="O30" s="561" t="s">
        <v>513</v>
      </c>
      <c r="P30" s="562"/>
      <c r="Q30" s="427"/>
      <c r="R30" s="521"/>
      <c r="S30" s="521"/>
      <c r="T30" s="521"/>
      <c r="U30" s="521"/>
      <c r="V30" s="521"/>
      <c r="W30" s="521"/>
    </row>
    <row r="31" spans="1:23" ht="13.5" customHeight="1" x14ac:dyDescent="0.2">
      <c r="A31" s="122"/>
      <c r="B31" s="123"/>
      <c r="C31" s="259"/>
      <c r="D31" s="1900"/>
      <c r="E31" s="1659"/>
      <c r="F31" s="1745"/>
      <c r="G31" s="182"/>
      <c r="H31" s="184"/>
      <c r="I31" s="185"/>
      <c r="J31" s="185"/>
      <c r="K31" s="186"/>
      <c r="L31" s="187"/>
      <c r="M31" s="188"/>
      <c r="N31" s="1907"/>
      <c r="O31" s="563"/>
      <c r="P31" s="564"/>
      <c r="Q31" s="424"/>
      <c r="R31" s="521"/>
      <c r="S31" s="521"/>
      <c r="T31" s="521"/>
      <c r="U31" s="521"/>
      <c r="V31" s="521"/>
      <c r="W31" s="521"/>
    </row>
    <row r="32" spans="1:23" ht="20.25" customHeight="1" thickBot="1" x14ac:dyDescent="0.25">
      <c r="A32" s="24"/>
      <c r="B32" s="23"/>
      <c r="C32" s="267"/>
      <c r="D32" s="1905"/>
      <c r="E32" s="1652"/>
      <c r="F32" s="1746"/>
      <c r="G32" s="9" t="s">
        <v>421</v>
      </c>
      <c r="H32" s="11">
        <f>H30</f>
        <v>0.2</v>
      </c>
      <c r="I32" s="10">
        <f>I30</f>
        <v>0</v>
      </c>
      <c r="J32" s="10"/>
      <c r="K32" s="12">
        <f>K30</f>
        <v>0.2</v>
      </c>
      <c r="L32" s="20">
        <f>L30</f>
        <v>0</v>
      </c>
      <c r="M32" s="13">
        <f>M30</f>
        <v>0</v>
      </c>
      <c r="N32" s="1836"/>
      <c r="O32" s="565"/>
      <c r="P32" s="566"/>
      <c r="Q32" s="528"/>
      <c r="R32" s="521"/>
      <c r="S32" s="521"/>
      <c r="T32" s="521"/>
      <c r="U32" s="521"/>
      <c r="V32" s="521"/>
      <c r="W32" s="521"/>
    </row>
    <row r="33" spans="1:23" ht="28.5" customHeight="1" x14ac:dyDescent="0.2">
      <c r="A33" s="21" t="s">
        <v>420</v>
      </c>
      <c r="B33" s="22" t="s">
        <v>420</v>
      </c>
      <c r="C33" s="266" t="s">
        <v>477</v>
      </c>
      <c r="D33" s="1686" t="s">
        <v>663</v>
      </c>
      <c r="E33" s="1651" t="s">
        <v>498</v>
      </c>
      <c r="F33" s="1744" t="s">
        <v>641</v>
      </c>
      <c r="G33" s="14" t="s">
        <v>499</v>
      </c>
      <c r="H33" s="16">
        <v>285</v>
      </c>
      <c r="I33" s="15"/>
      <c r="J33" s="15"/>
      <c r="K33" s="17">
        <v>285</v>
      </c>
      <c r="L33" s="18">
        <v>285</v>
      </c>
      <c r="M33" s="19"/>
      <c r="N33" s="567" t="s">
        <v>664</v>
      </c>
      <c r="O33" s="561">
        <v>0.5</v>
      </c>
      <c r="P33" s="562">
        <v>0.5</v>
      </c>
      <c r="Q33" s="427"/>
      <c r="R33" s="521"/>
      <c r="S33" s="521"/>
      <c r="T33" s="521"/>
      <c r="U33" s="521"/>
      <c r="V33" s="521"/>
      <c r="W33" s="521"/>
    </row>
    <row r="34" spans="1:23" ht="39" customHeight="1" x14ac:dyDescent="0.2">
      <c r="A34" s="122"/>
      <c r="B34" s="123"/>
      <c r="C34" s="259"/>
      <c r="D34" s="1900"/>
      <c r="E34" s="1659"/>
      <c r="F34" s="1745"/>
      <c r="G34" s="536" t="s">
        <v>650</v>
      </c>
      <c r="H34" s="537">
        <v>86</v>
      </c>
      <c r="I34" s="538"/>
      <c r="J34" s="538"/>
      <c r="K34" s="539">
        <v>86</v>
      </c>
      <c r="L34" s="187"/>
      <c r="M34" s="546"/>
      <c r="N34" s="568" t="s">
        <v>665</v>
      </c>
      <c r="O34" s="563">
        <v>0.5</v>
      </c>
      <c r="P34" s="564">
        <v>0.5</v>
      </c>
      <c r="Q34" s="424"/>
      <c r="R34" s="521"/>
      <c r="S34" s="521"/>
      <c r="T34" s="521"/>
      <c r="U34" s="521"/>
      <c r="V34" s="521"/>
      <c r="W34" s="521"/>
    </row>
    <row r="35" spans="1:23" ht="20.25" customHeight="1" x14ac:dyDescent="0.2">
      <c r="A35" s="122"/>
      <c r="B35" s="123"/>
      <c r="C35" s="259"/>
      <c r="D35" s="1900"/>
      <c r="E35" s="1659"/>
      <c r="F35" s="1745"/>
      <c r="G35" s="182" t="s">
        <v>470</v>
      </c>
      <c r="H35" s="184">
        <v>7.6</v>
      </c>
      <c r="I35" s="185"/>
      <c r="J35" s="185">
        <v>5.8</v>
      </c>
      <c r="K35" s="186"/>
      <c r="L35" s="187"/>
      <c r="M35" s="546"/>
      <c r="N35" s="1896" t="s">
        <v>666</v>
      </c>
      <c r="O35" s="563">
        <v>0.5</v>
      </c>
      <c r="P35" s="564">
        <v>0.5</v>
      </c>
      <c r="Q35" s="424"/>
      <c r="R35" s="521"/>
      <c r="S35" s="521"/>
      <c r="T35" s="521"/>
      <c r="U35" s="521"/>
      <c r="V35" s="521"/>
      <c r="W35" s="521"/>
    </row>
    <row r="36" spans="1:23" ht="50.25" customHeight="1" thickBot="1" x14ac:dyDescent="0.25">
      <c r="A36" s="24"/>
      <c r="B36" s="23"/>
      <c r="C36" s="267"/>
      <c r="D36" s="1905"/>
      <c r="E36" s="1652"/>
      <c r="F36" s="1746"/>
      <c r="G36" s="569" t="s">
        <v>421</v>
      </c>
      <c r="H36" s="570">
        <f t="shared" ref="H36:M36" si="1">SUM(H33+H34+H35)</f>
        <v>378.6</v>
      </c>
      <c r="I36" s="570">
        <f t="shared" si="1"/>
        <v>0</v>
      </c>
      <c r="J36" s="570">
        <f t="shared" si="1"/>
        <v>5.8</v>
      </c>
      <c r="K36" s="570">
        <f t="shared" si="1"/>
        <v>371</v>
      </c>
      <c r="L36" s="570">
        <f t="shared" si="1"/>
        <v>285</v>
      </c>
      <c r="M36" s="570">
        <f t="shared" si="1"/>
        <v>0</v>
      </c>
      <c r="N36" s="1897"/>
      <c r="O36" s="565"/>
      <c r="P36" s="566"/>
      <c r="Q36" s="528"/>
      <c r="R36" s="521"/>
      <c r="S36" s="521"/>
      <c r="T36" s="521"/>
      <c r="U36" s="521"/>
      <c r="V36" s="521"/>
      <c r="W36" s="521"/>
    </row>
    <row r="37" spans="1:23" ht="14.25" customHeight="1" thickBot="1" x14ac:dyDescent="0.25">
      <c r="A37" s="120" t="s">
        <v>420</v>
      </c>
      <c r="B37" s="189" t="s">
        <v>420</v>
      </c>
      <c r="C37" s="1674" t="s">
        <v>423</v>
      </c>
      <c r="D37" s="1675"/>
      <c r="E37" s="1675"/>
      <c r="F37" s="1675"/>
      <c r="G37" s="1677"/>
      <c r="H37" s="190">
        <f t="shared" ref="H37:M37" si="2">H29+H25+H14+H27+H20+H17+H36+H32</f>
        <v>961.20000000000016</v>
      </c>
      <c r="I37" s="190">
        <f t="shared" si="2"/>
        <v>0</v>
      </c>
      <c r="J37" s="190">
        <f t="shared" si="2"/>
        <v>5.8</v>
      </c>
      <c r="K37" s="190">
        <f t="shared" si="2"/>
        <v>937.00000000000011</v>
      </c>
      <c r="L37" s="190">
        <f t="shared" si="2"/>
        <v>540</v>
      </c>
      <c r="M37" s="190">
        <f t="shared" si="2"/>
        <v>205</v>
      </c>
      <c r="N37" s="191"/>
      <c r="O37" s="222"/>
      <c r="P37" s="222"/>
      <c r="Q37" s="223"/>
      <c r="R37" s="521"/>
      <c r="S37" s="521"/>
      <c r="T37" s="521"/>
      <c r="U37" s="521"/>
      <c r="V37" s="521"/>
      <c r="W37" s="521"/>
    </row>
    <row r="38" spans="1:23" ht="22.5" customHeight="1" x14ac:dyDescent="0.2">
      <c r="A38" s="270" t="s">
        <v>420</v>
      </c>
      <c r="B38" s="258" t="s">
        <v>422</v>
      </c>
      <c r="C38" s="1894" t="s">
        <v>667</v>
      </c>
      <c r="D38" s="1894"/>
      <c r="E38" s="1894"/>
      <c r="F38" s="1894"/>
      <c r="G38" s="1894"/>
      <c r="H38" s="1894"/>
      <c r="I38" s="1894"/>
      <c r="J38" s="1894"/>
      <c r="K38" s="1894"/>
      <c r="L38" s="1894"/>
      <c r="M38" s="1894"/>
      <c r="N38" s="1894"/>
      <c r="O38" s="1894"/>
      <c r="P38" s="1894"/>
      <c r="Q38" s="1895"/>
      <c r="R38" s="521"/>
      <c r="S38" s="521"/>
      <c r="T38" s="521"/>
      <c r="U38" s="521"/>
      <c r="V38" s="521"/>
      <c r="W38" s="521"/>
    </row>
    <row r="39" spans="1:23" ht="14.25" customHeight="1" x14ac:dyDescent="0.2">
      <c r="A39" s="1890" t="s">
        <v>420</v>
      </c>
      <c r="B39" s="1889" t="s">
        <v>422</v>
      </c>
      <c r="C39" s="1888" t="s">
        <v>420</v>
      </c>
      <c r="D39" s="1887" t="s">
        <v>668</v>
      </c>
      <c r="E39" s="1893" t="s">
        <v>498</v>
      </c>
      <c r="F39" s="1908" t="s">
        <v>641</v>
      </c>
      <c r="G39" s="571" t="s">
        <v>470</v>
      </c>
      <c r="H39" s="353">
        <v>0</v>
      </c>
      <c r="I39" s="354">
        <v>0</v>
      </c>
      <c r="J39" s="375"/>
      <c r="K39" s="356">
        <v>0</v>
      </c>
      <c r="L39" s="376">
        <v>60</v>
      </c>
      <c r="M39" s="358">
        <v>60</v>
      </c>
      <c r="N39" s="568" t="s">
        <v>669</v>
      </c>
      <c r="O39" s="572"/>
      <c r="P39" s="572" t="s">
        <v>513</v>
      </c>
      <c r="Q39" s="573" t="s">
        <v>513</v>
      </c>
      <c r="R39" s="521"/>
      <c r="S39" s="521"/>
      <c r="T39" s="521"/>
      <c r="U39" s="521"/>
      <c r="V39" s="521"/>
      <c r="W39" s="521"/>
    </row>
    <row r="40" spans="1:23" ht="14.25" customHeight="1" x14ac:dyDescent="0.2">
      <c r="A40" s="1700"/>
      <c r="B40" s="1701"/>
      <c r="C40" s="1702"/>
      <c r="D40" s="1703"/>
      <c r="E40" s="1658"/>
      <c r="F40" s="1909"/>
      <c r="G40" s="214" t="s">
        <v>470</v>
      </c>
      <c r="H40" s="199">
        <v>0</v>
      </c>
      <c r="I40" s="378"/>
      <c r="J40" s="201"/>
      <c r="K40" s="379">
        <v>0</v>
      </c>
      <c r="L40" s="380">
        <v>100</v>
      </c>
      <c r="M40" s="204">
        <v>0</v>
      </c>
      <c r="N40" s="568" t="s">
        <v>670</v>
      </c>
      <c r="O40" s="574" t="s">
        <v>513</v>
      </c>
      <c r="P40" s="205" t="s">
        <v>513</v>
      </c>
      <c r="Q40" s="206"/>
      <c r="R40" s="521"/>
      <c r="S40" s="521"/>
      <c r="T40" s="521"/>
      <c r="U40" s="521"/>
      <c r="V40" s="521"/>
      <c r="W40" s="521"/>
    </row>
    <row r="41" spans="1:23" ht="14.25" customHeight="1" thickBot="1" x14ac:dyDescent="0.25">
      <c r="A41" s="1690"/>
      <c r="B41" s="1692"/>
      <c r="C41" s="1679"/>
      <c r="D41" s="1681"/>
      <c r="E41" s="1886"/>
      <c r="F41" s="1654"/>
      <c r="G41" s="207" t="s">
        <v>421</v>
      </c>
      <c r="H41" s="208">
        <f t="shared" ref="H41:M41" si="3">H39+H40</f>
        <v>0</v>
      </c>
      <c r="I41" s="208">
        <f t="shared" si="3"/>
        <v>0</v>
      </c>
      <c r="J41" s="208">
        <f t="shared" si="3"/>
        <v>0</v>
      </c>
      <c r="K41" s="208">
        <f t="shared" si="3"/>
        <v>0</v>
      </c>
      <c r="L41" s="208">
        <f t="shared" si="3"/>
        <v>160</v>
      </c>
      <c r="M41" s="208">
        <f t="shared" si="3"/>
        <v>60</v>
      </c>
      <c r="N41" s="575"/>
      <c r="O41" s="216"/>
      <c r="P41" s="216"/>
      <c r="Q41" s="217"/>
      <c r="R41" s="521"/>
      <c r="S41" s="521"/>
      <c r="T41" s="521"/>
      <c r="U41" s="521"/>
      <c r="V41" s="521"/>
      <c r="W41" s="521"/>
    </row>
    <row r="42" spans="1:23" ht="14.25" customHeight="1" x14ac:dyDescent="0.2">
      <c r="A42" s="1689" t="s">
        <v>420</v>
      </c>
      <c r="B42" s="1691" t="s">
        <v>422</v>
      </c>
      <c r="C42" s="1678" t="s">
        <v>422</v>
      </c>
      <c r="D42" s="1680" t="s">
        <v>671</v>
      </c>
      <c r="E42" s="1651" t="s">
        <v>498</v>
      </c>
      <c r="F42" s="1653" t="s">
        <v>641</v>
      </c>
      <c r="G42" s="192" t="s">
        <v>470</v>
      </c>
      <c r="H42" s="193">
        <v>1</v>
      </c>
      <c r="I42" s="129">
        <v>0</v>
      </c>
      <c r="J42" s="194"/>
      <c r="K42" s="195">
        <v>0</v>
      </c>
      <c r="L42" s="219">
        <v>1</v>
      </c>
      <c r="M42" s="131">
        <v>1</v>
      </c>
      <c r="N42" s="567" t="s">
        <v>672</v>
      </c>
      <c r="O42" s="174" t="s">
        <v>513</v>
      </c>
      <c r="P42" s="174" t="s">
        <v>513</v>
      </c>
      <c r="Q42" s="198" t="s">
        <v>513</v>
      </c>
      <c r="R42" s="521"/>
      <c r="S42" s="521"/>
      <c r="T42" s="521"/>
      <c r="U42" s="521"/>
      <c r="V42" s="521"/>
      <c r="W42" s="521"/>
    </row>
    <row r="43" spans="1:23" ht="24" customHeight="1" thickBot="1" x14ac:dyDescent="0.25">
      <c r="A43" s="1690"/>
      <c r="B43" s="1692"/>
      <c r="C43" s="1679"/>
      <c r="D43" s="1681"/>
      <c r="E43" s="1886"/>
      <c r="F43" s="1654"/>
      <c r="G43" s="207" t="s">
        <v>421</v>
      </c>
      <c r="H43" s="208">
        <f>H42</f>
        <v>1</v>
      </c>
      <c r="I43" s="209">
        <f>SUM(I42:I42)</f>
        <v>0</v>
      </c>
      <c r="J43" s="210"/>
      <c r="K43" s="211">
        <f>SUM(K42:K42)</f>
        <v>0</v>
      </c>
      <c r="L43" s="212">
        <f>L42</f>
        <v>1</v>
      </c>
      <c r="M43" s="215">
        <f>M42</f>
        <v>1</v>
      </c>
      <c r="N43" s="575"/>
      <c r="O43" s="216"/>
      <c r="P43" s="216"/>
      <c r="Q43" s="217"/>
      <c r="R43" s="521"/>
      <c r="S43" s="521"/>
      <c r="T43" s="521"/>
      <c r="U43" s="521"/>
      <c r="V43" s="521"/>
      <c r="W43" s="521"/>
    </row>
    <row r="44" spans="1:23" ht="14.25" customHeight="1" x14ac:dyDescent="0.2">
      <c r="A44" s="1689" t="s">
        <v>420</v>
      </c>
      <c r="B44" s="1691" t="s">
        <v>422</v>
      </c>
      <c r="C44" s="1678" t="s">
        <v>467</v>
      </c>
      <c r="D44" s="1680" t="s">
        <v>673</v>
      </c>
      <c r="E44" s="1651" t="s">
        <v>498</v>
      </c>
      <c r="F44" s="1653" t="s">
        <v>641</v>
      </c>
      <c r="G44" s="192" t="s">
        <v>470</v>
      </c>
      <c r="H44" s="193">
        <v>0</v>
      </c>
      <c r="I44" s="129">
        <v>0</v>
      </c>
      <c r="J44" s="194"/>
      <c r="K44" s="195">
        <v>0</v>
      </c>
      <c r="L44" s="219">
        <v>15</v>
      </c>
      <c r="M44" s="131">
        <v>15</v>
      </c>
      <c r="N44" s="567" t="s">
        <v>674</v>
      </c>
      <c r="O44" s="174"/>
      <c r="P44" s="174" t="s">
        <v>513</v>
      </c>
      <c r="Q44" s="198" t="s">
        <v>513</v>
      </c>
      <c r="R44" s="521"/>
      <c r="S44" s="521"/>
      <c r="T44" s="521"/>
      <c r="U44" s="521"/>
      <c r="V44" s="521"/>
      <c r="W44" s="521"/>
    </row>
    <row r="45" spans="1:23" ht="14.25" customHeight="1" thickBot="1" x14ac:dyDescent="0.25">
      <c r="A45" s="1690"/>
      <c r="B45" s="1692"/>
      <c r="C45" s="1679"/>
      <c r="D45" s="1681"/>
      <c r="E45" s="1886"/>
      <c r="F45" s="1654"/>
      <c r="G45" s="207" t="s">
        <v>421</v>
      </c>
      <c r="H45" s="208">
        <f>H44</f>
        <v>0</v>
      </c>
      <c r="I45" s="209">
        <f>SUM(I44:I44)</f>
        <v>0</v>
      </c>
      <c r="J45" s="210"/>
      <c r="K45" s="211">
        <f>SUM(K44:K44)</f>
        <v>0</v>
      </c>
      <c r="L45" s="212">
        <f>L44</f>
        <v>15</v>
      </c>
      <c r="M45" s="215">
        <f>M44</f>
        <v>15</v>
      </c>
      <c r="N45" s="575"/>
      <c r="O45" s="216"/>
      <c r="P45" s="216"/>
      <c r="Q45" s="217"/>
      <c r="R45" s="521"/>
      <c r="S45" s="521"/>
      <c r="T45" s="521"/>
      <c r="U45" s="521"/>
      <c r="V45" s="521"/>
      <c r="W45" s="521"/>
    </row>
    <row r="46" spans="1:23" ht="12" customHeight="1" thickBot="1" x14ac:dyDescent="0.25">
      <c r="A46" s="576" t="s">
        <v>420</v>
      </c>
      <c r="B46" s="577" t="s">
        <v>422</v>
      </c>
      <c r="C46" s="1674" t="s">
        <v>423</v>
      </c>
      <c r="D46" s="1675"/>
      <c r="E46" s="1676"/>
      <c r="F46" s="1676"/>
      <c r="G46" s="1677"/>
      <c r="H46" s="220">
        <f t="shared" ref="H46:M46" si="4">H41+H43+H45</f>
        <v>1</v>
      </c>
      <c r="I46" s="220">
        <f t="shared" si="4"/>
        <v>0</v>
      </c>
      <c r="J46" s="220">
        <f t="shared" si="4"/>
        <v>0</v>
      </c>
      <c r="K46" s="220">
        <f t="shared" si="4"/>
        <v>0</v>
      </c>
      <c r="L46" s="220">
        <f t="shared" si="4"/>
        <v>176</v>
      </c>
      <c r="M46" s="220">
        <f t="shared" si="4"/>
        <v>76</v>
      </c>
      <c r="N46" s="191"/>
      <c r="O46" s="578"/>
      <c r="P46" s="578"/>
      <c r="Q46" s="579"/>
      <c r="R46" s="521"/>
      <c r="S46" s="521"/>
      <c r="T46" s="521"/>
      <c r="U46" s="521"/>
      <c r="V46" s="521"/>
      <c r="W46" s="521"/>
    </row>
    <row r="47" spans="1:23" ht="11.25" customHeight="1" thickBot="1" x14ac:dyDescent="0.25">
      <c r="A47" s="120" t="s">
        <v>420</v>
      </c>
      <c r="B47" s="121" t="s">
        <v>467</v>
      </c>
      <c r="C47" s="1757" t="s">
        <v>675</v>
      </c>
      <c r="D47" s="1757"/>
      <c r="E47" s="1757"/>
      <c r="F47" s="1757"/>
      <c r="G47" s="1757"/>
      <c r="H47" s="1757"/>
      <c r="I47" s="1757"/>
      <c r="J47" s="1757"/>
      <c r="K47" s="1757"/>
      <c r="L47" s="1757"/>
      <c r="M47" s="1757"/>
      <c r="N47" s="1757"/>
      <c r="O47" s="1757"/>
      <c r="P47" s="1757"/>
      <c r="Q47" s="1758"/>
      <c r="R47" s="521"/>
      <c r="S47" s="521"/>
      <c r="T47" s="521"/>
      <c r="U47" s="521"/>
      <c r="V47" s="521"/>
      <c r="W47" s="521"/>
    </row>
    <row r="48" spans="1:23" ht="29.25" customHeight="1" x14ac:dyDescent="0.2">
      <c r="A48" s="1689" t="s">
        <v>420</v>
      </c>
      <c r="B48" s="1691" t="s">
        <v>467</v>
      </c>
      <c r="C48" s="1678" t="s">
        <v>422</v>
      </c>
      <c r="D48" s="1680" t="s">
        <v>676</v>
      </c>
      <c r="E48" s="1651" t="s">
        <v>498</v>
      </c>
      <c r="F48" s="1744" t="s">
        <v>677</v>
      </c>
      <c r="G48" s="580" t="s">
        <v>470</v>
      </c>
      <c r="H48" s="193">
        <v>14</v>
      </c>
      <c r="I48" s="129"/>
      <c r="J48" s="194"/>
      <c r="K48" s="195"/>
      <c r="L48" s="196"/>
      <c r="M48" s="131"/>
      <c r="N48" s="581" t="s">
        <v>678</v>
      </c>
      <c r="O48" s="582" t="s">
        <v>513</v>
      </c>
      <c r="P48" s="582"/>
      <c r="Q48" s="583"/>
      <c r="R48" s="521"/>
      <c r="S48" s="521"/>
      <c r="T48" s="522"/>
      <c r="U48" s="521"/>
      <c r="V48" s="521"/>
      <c r="W48" s="521"/>
    </row>
    <row r="49" spans="1:23" ht="19.5" customHeight="1" x14ac:dyDescent="0.2">
      <c r="A49" s="1700"/>
      <c r="B49" s="1701"/>
      <c r="C49" s="1702"/>
      <c r="D49" s="1703"/>
      <c r="E49" s="1658"/>
      <c r="F49" s="1771"/>
      <c r="G49" s="434"/>
      <c r="H49" s="353">
        <v>16.7</v>
      </c>
      <c r="I49" s="354"/>
      <c r="J49" s="375"/>
      <c r="K49" s="356"/>
      <c r="L49" s="388"/>
      <c r="M49" s="358"/>
      <c r="N49" s="304" t="s">
        <v>679</v>
      </c>
      <c r="O49" s="584" t="s">
        <v>513</v>
      </c>
      <c r="P49" s="584"/>
      <c r="Q49" s="585"/>
      <c r="R49" s="521"/>
      <c r="S49" s="521"/>
      <c r="T49" s="522"/>
      <c r="U49" s="521"/>
      <c r="V49" s="521"/>
      <c r="W49" s="521"/>
    </row>
    <row r="50" spans="1:23" ht="27" customHeight="1" x14ac:dyDescent="0.2">
      <c r="A50" s="1700"/>
      <c r="B50" s="1701"/>
      <c r="C50" s="1702"/>
      <c r="D50" s="1703"/>
      <c r="E50" s="1658"/>
      <c r="F50" s="1771"/>
      <c r="G50" s="434"/>
      <c r="H50" s="353">
        <v>7.5</v>
      </c>
      <c r="I50" s="354"/>
      <c r="J50" s="375"/>
      <c r="K50" s="356"/>
      <c r="L50" s="388">
        <v>10</v>
      </c>
      <c r="M50" s="358">
        <v>10</v>
      </c>
      <c r="N50" s="304" t="s">
        <v>680</v>
      </c>
      <c r="O50" s="584" t="s">
        <v>513</v>
      </c>
      <c r="P50" s="584" t="s">
        <v>513</v>
      </c>
      <c r="Q50" s="585" t="s">
        <v>513</v>
      </c>
      <c r="R50" s="521"/>
      <c r="S50" s="521"/>
      <c r="T50" s="522"/>
      <c r="U50" s="521"/>
      <c r="V50" s="521"/>
      <c r="W50" s="521"/>
    </row>
    <row r="51" spans="1:23" ht="18" customHeight="1" thickBot="1" x14ac:dyDescent="0.25">
      <c r="A51" s="1690"/>
      <c r="B51" s="1692"/>
      <c r="C51" s="1679"/>
      <c r="D51" s="1681"/>
      <c r="E51" s="1652"/>
      <c r="F51" s="1746"/>
      <c r="G51" s="9" t="s">
        <v>421</v>
      </c>
      <c r="H51" s="208">
        <f>H48+H50+H49</f>
        <v>38.200000000000003</v>
      </c>
      <c r="I51" s="208">
        <f>I48+I50+I49</f>
        <v>0</v>
      </c>
      <c r="J51" s="208">
        <f>J48+J50+J49</f>
        <v>0</v>
      </c>
      <c r="K51" s="208">
        <f>K48+K50+K49</f>
        <v>0</v>
      </c>
      <c r="L51" s="208">
        <v>40</v>
      </c>
      <c r="M51" s="208">
        <v>40</v>
      </c>
      <c r="N51" s="586"/>
      <c r="O51" s="178"/>
      <c r="P51" s="178"/>
      <c r="Q51" s="179"/>
      <c r="R51" s="521"/>
      <c r="S51" s="521"/>
      <c r="T51" s="522"/>
      <c r="U51" s="521"/>
      <c r="V51" s="521"/>
      <c r="W51" s="521"/>
    </row>
    <row r="52" spans="1:23" ht="42" customHeight="1" x14ac:dyDescent="0.2">
      <c r="A52" s="1689" t="s">
        <v>420</v>
      </c>
      <c r="B52" s="1691" t="s">
        <v>467</v>
      </c>
      <c r="C52" s="1678" t="s">
        <v>467</v>
      </c>
      <c r="D52" s="1891" t="s">
        <v>681</v>
      </c>
      <c r="E52" s="1651" t="s">
        <v>498</v>
      </c>
      <c r="F52" s="1744" t="s">
        <v>677</v>
      </c>
      <c r="G52" s="580" t="s">
        <v>470</v>
      </c>
      <c r="H52" s="193">
        <v>10</v>
      </c>
      <c r="I52" s="129"/>
      <c r="J52" s="194"/>
      <c r="K52" s="130">
        <v>10</v>
      </c>
      <c r="L52" s="587">
        <v>10</v>
      </c>
      <c r="M52" s="588">
        <v>10</v>
      </c>
      <c r="N52" s="589" t="s">
        <v>682</v>
      </c>
      <c r="O52" s="372" t="s">
        <v>513</v>
      </c>
      <c r="P52" s="372"/>
      <c r="Q52" s="373"/>
      <c r="R52" s="521"/>
      <c r="S52" s="521"/>
      <c r="T52" s="522"/>
      <c r="U52" s="521"/>
      <c r="V52" s="521"/>
      <c r="W52" s="521"/>
    </row>
    <row r="53" spans="1:23" ht="18.75" customHeight="1" thickBot="1" x14ac:dyDescent="0.25">
      <c r="A53" s="1690"/>
      <c r="B53" s="1692"/>
      <c r="C53" s="1679"/>
      <c r="D53" s="1892"/>
      <c r="E53" s="1652"/>
      <c r="F53" s="1746"/>
      <c r="G53" s="9" t="s">
        <v>421</v>
      </c>
      <c r="H53" s="208">
        <f>H52</f>
        <v>10</v>
      </c>
      <c r="I53" s="208">
        <f>I52</f>
        <v>0</v>
      </c>
      <c r="J53" s="208">
        <f>J52</f>
        <v>0</v>
      </c>
      <c r="K53" s="208">
        <f>K52</f>
        <v>10</v>
      </c>
      <c r="L53" s="208">
        <v>5</v>
      </c>
      <c r="M53" s="208">
        <v>5</v>
      </c>
      <c r="N53" s="591"/>
      <c r="O53" s="592"/>
      <c r="P53" s="592"/>
      <c r="Q53" s="593"/>
      <c r="R53" s="521"/>
      <c r="S53" s="521"/>
      <c r="T53" s="522"/>
      <c r="U53" s="521"/>
      <c r="V53" s="521"/>
      <c r="W53" s="521"/>
    </row>
    <row r="54" spans="1:23" ht="13.5" customHeight="1" x14ac:dyDescent="0.2">
      <c r="A54" s="1689" t="s">
        <v>420</v>
      </c>
      <c r="B54" s="1691" t="s">
        <v>467</v>
      </c>
      <c r="C54" s="1678" t="s">
        <v>472</v>
      </c>
      <c r="D54" s="1680" t="s">
        <v>683</v>
      </c>
      <c r="E54" s="1651" t="s">
        <v>498</v>
      </c>
      <c r="F54" s="1744" t="s">
        <v>677</v>
      </c>
      <c r="G54" s="580" t="s">
        <v>470</v>
      </c>
      <c r="H54" s="193">
        <v>5</v>
      </c>
      <c r="I54" s="129"/>
      <c r="J54" s="194"/>
      <c r="K54" s="195"/>
      <c r="L54" s="219">
        <v>5</v>
      </c>
      <c r="M54" s="131">
        <v>5</v>
      </c>
      <c r="N54" s="1883" t="s">
        <v>684</v>
      </c>
      <c r="O54" s="174" t="s">
        <v>495</v>
      </c>
      <c r="P54" s="174" t="s">
        <v>495</v>
      </c>
      <c r="Q54" s="198" t="s">
        <v>495</v>
      </c>
      <c r="R54" s="521"/>
      <c r="S54" s="521"/>
      <c r="T54" s="522"/>
      <c r="U54" s="521"/>
      <c r="V54" s="521"/>
      <c r="W54" s="521"/>
    </row>
    <row r="55" spans="1:23" ht="13.5" customHeight="1" x14ac:dyDescent="0.2">
      <c r="A55" s="1700"/>
      <c r="B55" s="1701"/>
      <c r="C55" s="1702"/>
      <c r="D55" s="1703"/>
      <c r="E55" s="1659"/>
      <c r="F55" s="1745"/>
      <c r="G55" s="594"/>
      <c r="H55" s="199"/>
      <c r="I55" s="200"/>
      <c r="J55" s="201"/>
      <c r="K55" s="202"/>
      <c r="L55" s="380"/>
      <c r="M55" s="204"/>
      <c r="N55" s="1884"/>
      <c r="O55" s="205"/>
      <c r="P55" s="205"/>
      <c r="Q55" s="206"/>
      <c r="R55" s="521"/>
      <c r="S55" s="521"/>
      <c r="T55" s="522"/>
      <c r="U55" s="521"/>
      <c r="V55" s="521"/>
      <c r="W55" s="521"/>
    </row>
    <row r="56" spans="1:23" ht="12" customHeight="1" thickBot="1" x14ac:dyDescent="0.25">
      <c r="A56" s="1690"/>
      <c r="B56" s="1692"/>
      <c r="C56" s="1679"/>
      <c r="D56" s="1681"/>
      <c r="E56" s="1652"/>
      <c r="F56" s="1746"/>
      <c r="G56" s="9" t="s">
        <v>421</v>
      </c>
      <c r="H56" s="208">
        <f>H54</f>
        <v>5</v>
      </c>
      <c r="I56" s="209">
        <f>SUM(I54:I55)</f>
        <v>0</v>
      </c>
      <c r="J56" s="210"/>
      <c r="K56" s="211">
        <f>SUM(K54:K55)</f>
        <v>0</v>
      </c>
      <c r="L56" s="212">
        <f>L54</f>
        <v>5</v>
      </c>
      <c r="M56" s="215">
        <f>M54</f>
        <v>5</v>
      </c>
      <c r="N56" s="1885"/>
      <c r="O56" s="216"/>
      <c r="P56" s="216"/>
      <c r="Q56" s="217"/>
      <c r="R56" s="521"/>
      <c r="S56" s="521"/>
      <c r="T56" s="522"/>
      <c r="U56" s="521"/>
      <c r="V56" s="521"/>
      <c r="W56" s="521"/>
    </row>
    <row r="57" spans="1:23" ht="14.25" customHeight="1" thickBot="1" x14ac:dyDescent="0.25">
      <c r="A57" s="221" t="s">
        <v>420</v>
      </c>
      <c r="B57" s="189" t="s">
        <v>467</v>
      </c>
      <c r="C57" s="1674" t="s">
        <v>423</v>
      </c>
      <c r="D57" s="1675"/>
      <c r="E57" s="1676"/>
      <c r="F57" s="1676"/>
      <c r="G57" s="1677"/>
      <c r="H57" s="220">
        <f t="shared" ref="H57:M57" si="5">H56+H51+H53</f>
        <v>53.2</v>
      </c>
      <c r="I57" s="220">
        <f t="shared" si="5"/>
        <v>0</v>
      </c>
      <c r="J57" s="220">
        <f t="shared" si="5"/>
        <v>0</v>
      </c>
      <c r="K57" s="220">
        <f t="shared" si="5"/>
        <v>10</v>
      </c>
      <c r="L57" s="220">
        <f t="shared" si="5"/>
        <v>50</v>
      </c>
      <c r="M57" s="220">
        <f t="shared" si="5"/>
        <v>50</v>
      </c>
      <c r="N57" s="191"/>
      <c r="O57" s="222"/>
      <c r="P57" s="222"/>
      <c r="Q57" s="223"/>
    </row>
    <row r="58" spans="1:23" ht="14.25" customHeight="1" thickBot="1" x14ac:dyDescent="0.25">
      <c r="A58" s="221" t="s">
        <v>420</v>
      </c>
      <c r="B58" s="1660" t="s">
        <v>424</v>
      </c>
      <c r="C58" s="1660"/>
      <c r="D58" s="1660"/>
      <c r="E58" s="1660"/>
      <c r="F58" s="1660"/>
      <c r="G58" s="1661"/>
      <c r="H58" s="224">
        <f t="shared" ref="H58:M58" si="6">H57+H46+H37</f>
        <v>1015.4000000000002</v>
      </c>
      <c r="I58" s="224">
        <f t="shared" si="6"/>
        <v>0</v>
      </c>
      <c r="J58" s="224">
        <f t="shared" si="6"/>
        <v>5.8</v>
      </c>
      <c r="K58" s="224">
        <f t="shared" si="6"/>
        <v>947.00000000000011</v>
      </c>
      <c r="L58" s="224">
        <f t="shared" si="6"/>
        <v>766</v>
      </c>
      <c r="M58" s="224">
        <f t="shared" si="6"/>
        <v>331</v>
      </c>
      <c r="N58" s="169"/>
      <c r="O58" s="169"/>
      <c r="P58" s="169"/>
      <c r="Q58" s="596"/>
      <c r="R58" s="521"/>
      <c r="S58" s="521"/>
      <c r="T58" s="521"/>
      <c r="U58" s="521"/>
      <c r="V58" s="521"/>
      <c r="W58" s="521"/>
    </row>
    <row r="59" spans="1:23" ht="14.25" customHeight="1" x14ac:dyDescent="0.2">
      <c r="A59" s="1689"/>
      <c r="B59" s="1691"/>
      <c r="C59" s="1678"/>
      <c r="D59" s="1680" t="s">
        <v>685</v>
      </c>
      <c r="E59" s="1651" t="s">
        <v>498</v>
      </c>
      <c r="F59" s="1653" t="s">
        <v>641</v>
      </c>
      <c r="G59" s="192" t="s">
        <v>470</v>
      </c>
      <c r="H59" s="193">
        <v>47</v>
      </c>
      <c r="I59" s="129">
        <v>0</v>
      </c>
      <c r="J59" s="194"/>
      <c r="K59" s="195">
        <v>43</v>
      </c>
      <c r="L59" s="219"/>
      <c r="M59" s="131"/>
      <c r="N59" s="567"/>
      <c r="O59" s="174"/>
      <c r="P59" s="174"/>
      <c r="Q59" s="198"/>
      <c r="R59" s="521"/>
      <c r="S59" s="521"/>
      <c r="T59" s="521"/>
      <c r="U59" s="521"/>
      <c r="V59" s="521"/>
      <c r="W59" s="521"/>
    </row>
    <row r="60" spans="1:23" ht="14.25" customHeight="1" thickBot="1" x14ac:dyDescent="0.25">
      <c r="A60" s="1690"/>
      <c r="B60" s="1692"/>
      <c r="C60" s="1679"/>
      <c r="D60" s="1681"/>
      <c r="E60" s="1886"/>
      <c r="F60" s="1654"/>
      <c r="G60" s="207" t="s">
        <v>421</v>
      </c>
      <c r="H60" s="208">
        <f>H59</f>
        <v>47</v>
      </c>
      <c r="I60" s="209">
        <f>SUM(I59:I59)</f>
        <v>0</v>
      </c>
      <c r="J60" s="210"/>
      <c r="K60" s="211">
        <f>SUM(K59:K59)</f>
        <v>43</v>
      </c>
      <c r="L60" s="212"/>
      <c r="M60" s="215"/>
      <c r="N60" s="575"/>
      <c r="O60" s="216"/>
      <c r="P60" s="216"/>
      <c r="Q60" s="217"/>
      <c r="R60" s="521"/>
      <c r="S60" s="521"/>
      <c r="T60" s="521"/>
      <c r="U60" s="521"/>
      <c r="V60" s="521"/>
      <c r="W60" s="521"/>
    </row>
    <row r="61" spans="1:23" ht="14.25" customHeight="1" thickBot="1" x14ac:dyDescent="0.25">
      <c r="A61" s="403" t="s">
        <v>420</v>
      </c>
      <c r="B61" s="1822" t="s">
        <v>425</v>
      </c>
      <c r="C61" s="1822"/>
      <c r="D61" s="1822"/>
      <c r="E61" s="1822"/>
      <c r="F61" s="1822"/>
      <c r="G61" s="1822"/>
      <c r="H61" s="225">
        <f t="shared" ref="H61:M61" si="7">H58+H60</f>
        <v>1062.4000000000001</v>
      </c>
      <c r="I61" s="225">
        <f t="shared" si="7"/>
        <v>0</v>
      </c>
      <c r="J61" s="225">
        <f t="shared" si="7"/>
        <v>5.8</v>
      </c>
      <c r="K61" s="225">
        <f t="shared" si="7"/>
        <v>990.00000000000011</v>
      </c>
      <c r="L61" s="225">
        <f t="shared" si="7"/>
        <v>766</v>
      </c>
      <c r="M61" s="225">
        <f t="shared" si="7"/>
        <v>331</v>
      </c>
      <c r="N61" s="1811"/>
      <c r="O61" s="1812"/>
      <c r="P61" s="1812"/>
      <c r="Q61" s="1813"/>
      <c r="R61" s="521"/>
      <c r="S61" s="521"/>
      <c r="T61" s="521"/>
      <c r="U61" s="521"/>
      <c r="V61" s="521"/>
      <c r="W61" s="521"/>
    </row>
    <row r="62" spans="1:23" ht="18.75" customHeight="1" x14ac:dyDescent="0.2">
      <c r="C62" s="312"/>
      <c r="D62" s="496"/>
      <c r="E62" s="497"/>
      <c r="F62" s="5"/>
      <c r="G62" s="5"/>
      <c r="H62" s="5"/>
      <c r="I62" s="5"/>
      <c r="J62" s="5"/>
      <c r="K62" s="5"/>
      <c r="L62" s="5"/>
      <c r="M62" s="5"/>
    </row>
    <row r="63" spans="1:23" ht="18.75" customHeight="1" x14ac:dyDescent="0.2">
      <c r="C63" s="312"/>
      <c r="D63" s="496"/>
      <c r="E63" s="497"/>
      <c r="F63" s="5"/>
      <c r="G63" s="5"/>
      <c r="H63" s="5"/>
      <c r="I63" s="5"/>
      <c r="J63" s="5"/>
      <c r="K63" s="5"/>
      <c r="L63" s="5"/>
      <c r="M63" s="5"/>
    </row>
    <row r="64" spans="1:23" ht="18.75" customHeight="1" x14ac:dyDescent="0.2">
      <c r="C64" s="312"/>
      <c r="D64" s="496"/>
      <c r="E64" s="497"/>
      <c r="F64" s="280"/>
      <c r="G64" s="281"/>
      <c r="H64" s="281"/>
      <c r="I64" s="281"/>
      <c r="J64" s="281"/>
      <c r="K64" s="281"/>
      <c r="L64" s="281"/>
      <c r="M64" s="281"/>
    </row>
    <row r="65" spans="3:14" ht="18.75" customHeight="1" thickBot="1" x14ac:dyDescent="0.25">
      <c r="C65" s="312"/>
      <c r="D65" s="496"/>
      <c r="E65" s="497"/>
      <c r="F65" s="1826" t="s">
        <v>426</v>
      </c>
      <c r="G65" s="1827"/>
      <c r="H65" s="1827"/>
      <c r="I65" s="1827"/>
      <c r="J65" s="1827"/>
      <c r="K65" s="1827"/>
      <c r="L65" s="1827"/>
      <c r="M65" s="1827"/>
    </row>
    <row r="66" spans="3:14" ht="38.25" customHeight="1" thickBot="1" x14ac:dyDescent="0.25">
      <c r="C66" s="1819" t="s">
        <v>427</v>
      </c>
      <c r="D66" s="1820"/>
      <c r="E66" s="1820"/>
      <c r="F66" s="1820"/>
      <c r="G66" s="1821"/>
      <c r="H66" s="1749" t="s">
        <v>553</v>
      </c>
      <c r="I66" s="1750"/>
      <c r="J66" s="1750"/>
      <c r="K66" s="1751"/>
      <c r="L66" s="5"/>
      <c r="M66" s="5"/>
    </row>
    <row r="67" spans="3:14" ht="14.1" customHeight="1" thickBot="1" x14ac:dyDescent="0.25">
      <c r="C67" s="1798" t="s">
        <v>428</v>
      </c>
      <c r="D67" s="1799"/>
      <c r="E67" s="1799"/>
      <c r="F67" s="1799"/>
      <c r="G67" s="1800"/>
      <c r="H67" s="1801">
        <f>H68</f>
        <v>170.8</v>
      </c>
      <c r="I67" s="1802"/>
      <c r="J67" s="1802"/>
      <c r="K67" s="1803"/>
      <c r="L67" s="5"/>
      <c r="M67" s="5"/>
    </row>
    <row r="68" spans="3:14" ht="14.1" customHeight="1" x14ac:dyDescent="0.2">
      <c r="C68" s="1828" t="s">
        <v>559</v>
      </c>
      <c r="D68" s="1829"/>
      <c r="E68" s="1829"/>
      <c r="F68" s="1829"/>
      <c r="G68" s="1830"/>
      <c r="H68" s="1774">
        <v>170.8</v>
      </c>
      <c r="I68" s="1775"/>
      <c r="J68" s="1775"/>
      <c r="K68" s="1776"/>
      <c r="L68" s="5"/>
      <c r="M68" s="5"/>
    </row>
    <row r="69" spans="3:14" ht="26.25" customHeight="1" x14ac:dyDescent="0.2">
      <c r="C69" s="1785" t="s">
        <v>560</v>
      </c>
      <c r="D69" s="1786"/>
      <c r="E69" s="1786"/>
      <c r="F69" s="1786"/>
      <c r="G69" s="1787"/>
      <c r="H69" s="1782"/>
      <c r="I69" s="1783"/>
      <c r="J69" s="1783"/>
      <c r="K69" s="1784"/>
      <c r="L69" s="5"/>
      <c r="M69" s="5"/>
    </row>
    <row r="70" spans="3:14" ht="14.1" customHeight="1" x14ac:dyDescent="0.2">
      <c r="C70" s="1779" t="s">
        <v>632</v>
      </c>
      <c r="D70" s="1780"/>
      <c r="E70" s="1780"/>
      <c r="F70" s="1780"/>
      <c r="G70" s="1781"/>
      <c r="H70" s="1782"/>
      <c r="I70" s="1783"/>
      <c r="J70" s="1783"/>
      <c r="K70" s="1784"/>
      <c r="L70" s="5"/>
      <c r="M70" s="5"/>
    </row>
    <row r="71" spans="3:14" ht="14.1" customHeight="1" x14ac:dyDescent="0.2">
      <c r="C71" s="1779" t="s">
        <v>561</v>
      </c>
      <c r="D71" s="1780"/>
      <c r="E71" s="1780"/>
      <c r="F71" s="1780"/>
      <c r="G71" s="1781"/>
      <c r="H71" s="1782"/>
      <c r="I71" s="1783"/>
      <c r="J71" s="1783"/>
      <c r="K71" s="1784"/>
      <c r="L71" s="5"/>
      <c r="M71" s="5"/>
    </row>
    <row r="72" spans="3:14" ht="12.75" customHeight="1" thickBot="1" x14ac:dyDescent="0.25">
      <c r="C72" s="1785" t="s">
        <v>562</v>
      </c>
      <c r="D72" s="1786"/>
      <c r="E72" s="1786"/>
      <c r="F72" s="1786"/>
      <c r="G72" s="1787"/>
      <c r="H72" s="1782"/>
      <c r="I72" s="1783"/>
      <c r="J72" s="1783"/>
      <c r="K72" s="1784"/>
      <c r="L72" s="5"/>
      <c r="M72" s="5"/>
    </row>
    <row r="73" spans="3:14" ht="14.1" customHeight="1" thickBot="1" x14ac:dyDescent="0.25">
      <c r="C73" s="1798" t="s">
        <v>429</v>
      </c>
      <c r="D73" s="1799"/>
      <c r="E73" s="1799"/>
      <c r="F73" s="1799"/>
      <c r="G73" s="1800"/>
      <c r="H73" s="1801">
        <f>SUM(H74:K80)</f>
        <v>891.6</v>
      </c>
      <c r="I73" s="1802"/>
      <c r="J73" s="1802"/>
      <c r="K73" s="1803"/>
      <c r="L73" s="5"/>
      <c r="M73" s="5"/>
    </row>
    <row r="74" spans="3:14" ht="14.1" customHeight="1" x14ac:dyDescent="0.2">
      <c r="C74" s="1779" t="s">
        <v>563</v>
      </c>
      <c r="D74" s="1881"/>
      <c r="E74" s="1881"/>
      <c r="F74" s="1881"/>
      <c r="G74" s="1882"/>
      <c r="H74" s="1777">
        <v>27.3</v>
      </c>
      <c r="I74" s="1777"/>
      <c r="J74" s="1777"/>
      <c r="K74" s="1778"/>
      <c r="L74" s="5"/>
      <c r="M74" s="5"/>
    </row>
    <row r="75" spans="3:14" ht="14.1" customHeight="1" x14ac:dyDescent="0.2">
      <c r="C75" s="1779" t="s">
        <v>686</v>
      </c>
      <c r="D75" s="1881"/>
      <c r="E75" s="1881"/>
      <c r="F75" s="1881"/>
      <c r="G75" s="1882"/>
      <c r="H75" s="1775">
        <v>159</v>
      </c>
      <c r="I75" s="1775"/>
      <c r="J75" s="1775"/>
      <c r="K75" s="1776"/>
      <c r="L75" s="5"/>
      <c r="M75" s="5"/>
    </row>
    <row r="76" spans="3:14" ht="14.1" customHeight="1" x14ac:dyDescent="0.2">
      <c r="C76" s="1779" t="s">
        <v>687</v>
      </c>
      <c r="D76" s="1780"/>
      <c r="E76" s="1780"/>
      <c r="F76" s="1780"/>
      <c r="G76" s="1794"/>
      <c r="H76" s="1775">
        <v>6.7</v>
      </c>
      <c r="I76" s="1775"/>
      <c r="J76" s="1775"/>
      <c r="K76" s="1776"/>
      <c r="L76" s="5"/>
      <c r="M76" s="5"/>
      <c r="N76" s="2"/>
    </row>
    <row r="77" spans="3:14" ht="14.1" customHeight="1" x14ac:dyDescent="0.2">
      <c r="C77" s="1718" t="s">
        <v>564</v>
      </c>
      <c r="D77" s="1719"/>
      <c r="E77" s="1719"/>
      <c r="F77" s="1719"/>
      <c r="G77" s="1720"/>
      <c r="H77" s="1783">
        <v>0</v>
      </c>
      <c r="I77" s="1783"/>
      <c r="J77" s="1783"/>
      <c r="K77" s="1784"/>
      <c r="L77" s="5"/>
      <c r="M77" s="5"/>
    </row>
    <row r="78" spans="3:14" ht="14.1" customHeight="1" x14ac:dyDescent="0.2">
      <c r="C78" s="1804" t="s">
        <v>565</v>
      </c>
      <c r="D78" s="1805"/>
      <c r="E78" s="1805"/>
      <c r="F78" s="1805"/>
      <c r="G78" s="1806"/>
      <c r="H78" s="1783">
        <v>698.6</v>
      </c>
      <c r="I78" s="1783"/>
      <c r="J78" s="1783"/>
      <c r="K78" s="1784"/>
      <c r="L78" s="5"/>
      <c r="M78" s="5"/>
    </row>
    <row r="79" spans="3:14" ht="14.1" customHeight="1" x14ac:dyDescent="0.2">
      <c r="C79" s="1823" t="s">
        <v>566</v>
      </c>
      <c r="D79" s="1824"/>
      <c r="E79" s="1824"/>
      <c r="F79" s="1824"/>
      <c r="G79" s="1825"/>
      <c r="H79" s="1783"/>
      <c r="I79" s="1783"/>
      <c r="J79" s="1783"/>
      <c r="K79" s="1784"/>
      <c r="L79" s="5"/>
      <c r="M79" s="5"/>
    </row>
    <row r="80" spans="3:14" ht="14.1" customHeight="1" thickBot="1" x14ac:dyDescent="0.25">
      <c r="C80" s="1779" t="s">
        <v>567</v>
      </c>
      <c r="D80" s="1780"/>
      <c r="E80" s="1780"/>
      <c r="F80" s="1780"/>
      <c r="G80" s="1794"/>
      <c r="H80" s="1783"/>
      <c r="I80" s="1783"/>
      <c r="J80" s="1783"/>
      <c r="K80" s="1784"/>
      <c r="L80" s="5"/>
      <c r="M80" s="5"/>
    </row>
    <row r="81" spans="3:20" ht="14.1" customHeight="1" thickBot="1" x14ac:dyDescent="0.25">
      <c r="C81" s="1789" t="s">
        <v>430</v>
      </c>
      <c r="D81" s="1790"/>
      <c r="E81" s="1790"/>
      <c r="F81" s="1790"/>
      <c r="G81" s="1791"/>
      <c r="H81" s="1792">
        <f>H73+H67</f>
        <v>1062.4000000000001</v>
      </c>
      <c r="I81" s="1792"/>
      <c r="J81" s="1792"/>
      <c r="K81" s="1793"/>
    </row>
    <row r="85" spans="3:20" ht="15.75" x14ac:dyDescent="0.25">
      <c r="E85" s="27"/>
    </row>
    <row r="87" spans="3:20" ht="12.75" x14ac:dyDescent="0.2">
      <c r="D87" s="6"/>
      <c r="E87" s="6"/>
      <c r="F87" s="6"/>
      <c r="G87" s="6"/>
      <c r="H87" s="6"/>
      <c r="I87" s="6"/>
      <c r="J87" s="6"/>
      <c r="K87" s="6"/>
      <c r="L87" s="6"/>
      <c r="M87" s="6"/>
      <c r="N87" s="6"/>
      <c r="O87" s="6"/>
      <c r="P87" s="6"/>
      <c r="Q87" s="6"/>
      <c r="R87" s="6"/>
      <c r="S87" s="6"/>
      <c r="T87" s="6"/>
    </row>
    <row r="89" spans="3:20" ht="15.75" x14ac:dyDescent="0.25">
      <c r="E89" s="27"/>
    </row>
  </sheetData>
  <mergeCells count="142">
    <mergeCell ref="B59:B60"/>
    <mergeCell ref="C59:C60"/>
    <mergeCell ref="N30:N32"/>
    <mergeCell ref="C68:G68"/>
    <mergeCell ref="H68:K68"/>
    <mergeCell ref="E52:E53"/>
    <mergeCell ref="C48:C51"/>
    <mergeCell ref="C46:G46"/>
    <mergeCell ref="F39:F41"/>
    <mergeCell ref="F52:F53"/>
    <mergeCell ref="D18:D20"/>
    <mergeCell ref="E18:E20"/>
    <mergeCell ref="E28:E29"/>
    <mergeCell ref="F28:F29"/>
    <mergeCell ref="F18:F20"/>
    <mergeCell ref="F21:F25"/>
    <mergeCell ref="C18:C20"/>
    <mergeCell ref="H76:K76"/>
    <mergeCell ref="C76:G76"/>
    <mergeCell ref="B48:B51"/>
    <mergeCell ref="C26:C27"/>
    <mergeCell ref="E33:E36"/>
    <mergeCell ref="F33:F36"/>
    <mergeCell ref="E44:E45"/>
    <mergeCell ref="F44:F45"/>
    <mergeCell ref="C47:Q47"/>
    <mergeCell ref="H6:H7"/>
    <mergeCell ref="D12:D14"/>
    <mergeCell ref="E12:E14"/>
    <mergeCell ref="F12:F14"/>
    <mergeCell ref="H5:K5"/>
    <mergeCell ref="C9:Q9"/>
    <mergeCell ref="E10:E11"/>
    <mergeCell ref="F10:F11"/>
    <mergeCell ref="C12:C14"/>
    <mergeCell ref="C15:C17"/>
    <mergeCell ref="D15:D17"/>
    <mergeCell ref="E15:E17"/>
    <mergeCell ref="A10:A11"/>
    <mergeCell ref="G5:G7"/>
    <mergeCell ref="A5:A7"/>
    <mergeCell ref="B5:B7"/>
    <mergeCell ref="C5:C7"/>
    <mergeCell ref="D5:D7"/>
    <mergeCell ref="K6:K7"/>
    <mergeCell ref="B10:B11"/>
    <mergeCell ref="C10:C11"/>
    <mergeCell ref="D10:D11"/>
    <mergeCell ref="B8:Q8"/>
    <mergeCell ref="N6:N7"/>
    <mergeCell ref="L1:Q1"/>
    <mergeCell ref="C77:G77"/>
    <mergeCell ref="O6:Q6"/>
    <mergeCell ref="L5:L7"/>
    <mergeCell ref="M5:M7"/>
    <mergeCell ref="N5:Q5"/>
    <mergeCell ref="E5:E7"/>
    <mergeCell ref="F5:F7"/>
    <mergeCell ref="I6:J6"/>
    <mergeCell ref="N10:N11"/>
    <mergeCell ref="H78:K78"/>
    <mergeCell ref="C73:G73"/>
    <mergeCell ref="H73:K73"/>
    <mergeCell ref="B61:G61"/>
    <mergeCell ref="H75:K75"/>
    <mergeCell ref="C78:G78"/>
    <mergeCell ref="H71:K71"/>
    <mergeCell ref="C71:G71"/>
    <mergeCell ref="C74:G74"/>
    <mergeCell ref="H74:K74"/>
    <mergeCell ref="H77:K77"/>
    <mergeCell ref="F54:F56"/>
    <mergeCell ref="C69:G69"/>
    <mergeCell ref="H69:K69"/>
    <mergeCell ref="B58:G58"/>
    <mergeCell ref="C70:G70"/>
    <mergeCell ref="H70:K70"/>
    <mergeCell ref="C72:G72"/>
    <mergeCell ref="H72:K72"/>
    <mergeCell ref="D54:D56"/>
    <mergeCell ref="C81:G81"/>
    <mergeCell ref="H81:K81"/>
    <mergeCell ref="C80:G80"/>
    <mergeCell ref="H80:K80"/>
    <mergeCell ref="H79:K79"/>
    <mergeCell ref="C79:G79"/>
    <mergeCell ref="D21:D25"/>
    <mergeCell ref="E21:E25"/>
    <mergeCell ref="E26:E27"/>
    <mergeCell ref="F26:F27"/>
    <mergeCell ref="F30:F32"/>
    <mergeCell ref="N35:N36"/>
    <mergeCell ref="D33:D36"/>
    <mergeCell ref="D30:D32"/>
    <mergeCell ref="D3:W3"/>
    <mergeCell ref="E39:E41"/>
    <mergeCell ref="C37:G37"/>
    <mergeCell ref="C38:Q38"/>
    <mergeCell ref="C21:C25"/>
    <mergeCell ref="E42:E43"/>
    <mergeCell ref="F42:F43"/>
    <mergeCell ref="F15:F17"/>
    <mergeCell ref="E30:E32"/>
    <mergeCell ref="D28:D29"/>
    <mergeCell ref="D42:D43"/>
    <mergeCell ref="E48:E51"/>
    <mergeCell ref="F48:F51"/>
    <mergeCell ref="D52:D53"/>
    <mergeCell ref="D48:D51"/>
    <mergeCell ref="C28:C29"/>
    <mergeCell ref="C44:C45"/>
    <mergeCell ref="D44:D45"/>
    <mergeCell ref="D59:D60"/>
    <mergeCell ref="A44:A45"/>
    <mergeCell ref="B44:B45"/>
    <mergeCell ref="D39:D41"/>
    <mergeCell ref="C39:C41"/>
    <mergeCell ref="A42:A43"/>
    <mergeCell ref="B42:B43"/>
    <mergeCell ref="C42:C43"/>
    <mergeCell ref="B39:B41"/>
    <mergeCell ref="A39:A41"/>
    <mergeCell ref="C54:C56"/>
    <mergeCell ref="A48:A51"/>
    <mergeCell ref="C67:G67"/>
    <mergeCell ref="H67:K67"/>
    <mergeCell ref="C66:G66"/>
    <mergeCell ref="H66:K66"/>
    <mergeCell ref="E54:E56"/>
    <mergeCell ref="A54:A56"/>
    <mergeCell ref="B54:B56"/>
    <mergeCell ref="A59:A60"/>
    <mergeCell ref="F65:M65"/>
    <mergeCell ref="N61:Q61"/>
    <mergeCell ref="C75:G75"/>
    <mergeCell ref="A52:A53"/>
    <mergeCell ref="B52:B53"/>
    <mergeCell ref="C52:C53"/>
    <mergeCell ref="N54:N56"/>
    <mergeCell ref="E59:E60"/>
    <mergeCell ref="F59:F60"/>
    <mergeCell ref="C57:G57"/>
  </mergeCells>
  <phoneticPr fontId="1" type="noConversion"/>
  <pageMargins left="0.75" right="0.75" top="1" bottom="1" header="0.5" footer="0.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2"/>
  <sheetViews>
    <sheetView topLeftCell="A43" workbookViewId="0">
      <selection activeCell="N71" sqref="N71"/>
    </sheetView>
  </sheetViews>
  <sheetFormatPr defaultRowHeight="11.25" x14ac:dyDescent="0.2"/>
  <cols>
    <col min="1" max="1" width="2.7109375" style="1" customWidth="1"/>
    <col min="2" max="2" width="2.5703125" style="1" customWidth="1"/>
    <col min="3" max="3" width="3.140625" style="1" customWidth="1"/>
    <col min="4" max="4" width="33" style="1" customWidth="1"/>
    <col min="5" max="5" width="8.28515625" style="2" customWidth="1"/>
    <col min="6" max="6" width="3.5703125" style="1" customWidth="1"/>
    <col min="7" max="7" width="6.28515625" style="3" customWidth="1"/>
    <col min="8" max="8" width="6.140625" style="1" customWidth="1"/>
    <col min="9" max="9" width="6" style="1" customWidth="1"/>
    <col min="10" max="10" width="3.7109375" style="1" customWidth="1"/>
    <col min="11" max="11" width="4.7109375" style="1" customWidth="1"/>
    <col min="12" max="12" width="6.28515625" style="1" customWidth="1"/>
    <col min="13" max="13" width="5.42578125" style="1" customWidth="1"/>
    <col min="14" max="14" width="28.85546875" style="1" customWidth="1"/>
    <col min="15" max="15" width="3.28515625" style="4" customWidth="1"/>
    <col min="16" max="16" width="3.42578125" style="1" customWidth="1"/>
    <col min="17" max="17" width="3.28515625" style="1" customWidth="1"/>
    <col min="18" max="16384" width="9.140625" style="5"/>
  </cols>
  <sheetData>
    <row r="1" spans="1:23" ht="45.75" customHeight="1" x14ac:dyDescent="0.2">
      <c r="L1" s="1716" t="s">
        <v>557</v>
      </c>
      <c r="M1" s="1925"/>
      <c r="N1" s="1925"/>
      <c r="O1" s="1925"/>
      <c r="P1" s="1925"/>
      <c r="Q1" s="1925"/>
    </row>
    <row r="2" spans="1:23" ht="16.5" customHeight="1" x14ac:dyDescent="0.2">
      <c r="D2" s="598" t="s">
        <v>688</v>
      </c>
      <c r="E2" s="599"/>
      <c r="F2" s="598"/>
      <c r="G2" s="600"/>
      <c r="H2" s="598"/>
      <c r="I2" s="598"/>
      <c r="L2" s="262"/>
      <c r="M2" s="597"/>
      <c r="N2" s="597"/>
      <c r="O2" s="597"/>
      <c r="P2" s="597"/>
      <c r="Q2" s="597"/>
    </row>
    <row r="3" spans="1:23" ht="13.5" customHeight="1" thickBot="1" x14ac:dyDescent="0.25">
      <c r="A3" s="288"/>
      <c r="B3" s="601"/>
      <c r="C3" s="601"/>
      <c r="D3" s="1862" t="s">
        <v>466</v>
      </c>
      <c r="E3" s="1862"/>
      <c r="F3" s="1862"/>
      <c r="G3" s="1862"/>
      <c r="H3" s="1862"/>
      <c r="I3" s="1862"/>
      <c r="J3" s="1862"/>
      <c r="K3" s="1862"/>
      <c r="L3" s="1862"/>
      <c r="M3" s="1862"/>
      <c r="N3" s="1862"/>
      <c r="O3" s="1862"/>
      <c r="P3" s="1862"/>
      <c r="Q3" s="1862"/>
      <c r="R3" s="1862"/>
      <c r="S3" s="1862"/>
      <c r="T3" s="1862"/>
      <c r="U3" s="1862"/>
      <c r="V3" s="1862"/>
      <c r="W3" s="1862"/>
    </row>
    <row r="4" spans="1:23" ht="36.75" customHeight="1" x14ac:dyDescent="0.2">
      <c r="A4" s="1704" t="s">
        <v>408</v>
      </c>
      <c r="B4" s="1707" t="s">
        <v>409</v>
      </c>
      <c r="C4" s="1707" t="s">
        <v>410</v>
      </c>
      <c r="D4" s="1710" t="s">
        <v>411</v>
      </c>
      <c r="E4" s="1721" t="s">
        <v>412</v>
      </c>
      <c r="F4" s="1741" t="s">
        <v>413</v>
      </c>
      <c r="G4" s="1766" t="s">
        <v>414</v>
      </c>
      <c r="H4" s="1749" t="s">
        <v>553</v>
      </c>
      <c r="I4" s="1750"/>
      <c r="J4" s="1750"/>
      <c r="K4" s="1751"/>
      <c r="L4" s="1763" t="s">
        <v>545</v>
      </c>
      <c r="M4" s="1752" t="s">
        <v>558</v>
      </c>
      <c r="N4" s="1728" t="s">
        <v>431</v>
      </c>
      <c r="O4" s="1729"/>
      <c r="P4" s="1729"/>
      <c r="Q4" s="1730"/>
    </row>
    <row r="5" spans="1:23" ht="15" customHeight="1" x14ac:dyDescent="0.2">
      <c r="A5" s="1705"/>
      <c r="B5" s="1708"/>
      <c r="C5" s="1708"/>
      <c r="D5" s="1711"/>
      <c r="E5" s="1722"/>
      <c r="F5" s="1742"/>
      <c r="G5" s="1767"/>
      <c r="H5" s="1713" t="s">
        <v>415</v>
      </c>
      <c r="I5" s="1715" t="s">
        <v>416</v>
      </c>
      <c r="J5" s="1715"/>
      <c r="K5" s="1747" t="s">
        <v>417</v>
      </c>
      <c r="L5" s="1764"/>
      <c r="M5" s="1753"/>
      <c r="N5" s="1759" t="s">
        <v>465</v>
      </c>
      <c r="O5" s="1761" t="s">
        <v>418</v>
      </c>
      <c r="P5" s="1761"/>
      <c r="Q5" s="1762"/>
    </row>
    <row r="6" spans="1:23" ht="94.5" customHeight="1" thickBot="1" x14ac:dyDescent="0.25">
      <c r="A6" s="1706"/>
      <c r="B6" s="1709"/>
      <c r="C6" s="1709"/>
      <c r="D6" s="1712"/>
      <c r="E6" s="1723"/>
      <c r="F6" s="1743"/>
      <c r="G6" s="1768"/>
      <c r="H6" s="1714"/>
      <c r="I6" s="180" t="s">
        <v>415</v>
      </c>
      <c r="J6" s="34" t="s">
        <v>419</v>
      </c>
      <c r="K6" s="1748"/>
      <c r="L6" s="1765"/>
      <c r="M6" s="1754"/>
      <c r="N6" s="1760"/>
      <c r="O6" s="7" t="s">
        <v>537</v>
      </c>
      <c r="P6" s="7" t="s">
        <v>546</v>
      </c>
      <c r="Q6" s="8" t="s">
        <v>554</v>
      </c>
    </row>
    <row r="7" spans="1:23" ht="14.25" customHeight="1" thickBot="1" x14ac:dyDescent="0.25">
      <c r="A7" s="119" t="s">
        <v>420</v>
      </c>
      <c r="B7" s="1755" t="s">
        <v>689</v>
      </c>
      <c r="C7" s="1755"/>
      <c r="D7" s="1755"/>
      <c r="E7" s="1755"/>
      <c r="F7" s="1755"/>
      <c r="G7" s="1755"/>
      <c r="H7" s="1755"/>
      <c r="I7" s="1755"/>
      <c r="J7" s="1755"/>
      <c r="K7" s="1755"/>
      <c r="L7" s="1755"/>
      <c r="M7" s="1755"/>
      <c r="N7" s="1755"/>
      <c r="O7" s="1755"/>
      <c r="P7" s="1755"/>
      <c r="Q7" s="1756"/>
    </row>
    <row r="8" spans="1:23" ht="14.25" customHeight="1" thickBot="1" x14ac:dyDescent="0.25">
      <c r="A8" s="120" t="s">
        <v>420</v>
      </c>
      <c r="B8" s="121" t="s">
        <v>420</v>
      </c>
      <c r="C8" s="1757" t="s">
        <v>690</v>
      </c>
      <c r="D8" s="1757"/>
      <c r="E8" s="1757"/>
      <c r="F8" s="1757"/>
      <c r="G8" s="1757"/>
      <c r="H8" s="1757"/>
      <c r="I8" s="1757"/>
      <c r="J8" s="1757"/>
      <c r="K8" s="1757"/>
      <c r="L8" s="1757"/>
      <c r="M8" s="1757"/>
      <c r="N8" s="1757"/>
      <c r="O8" s="1757"/>
      <c r="P8" s="1757"/>
      <c r="Q8" s="1758"/>
    </row>
    <row r="9" spans="1:23" ht="12" customHeight="1" x14ac:dyDescent="0.2">
      <c r="A9" s="1731" t="s">
        <v>420</v>
      </c>
      <c r="B9" s="1734" t="s">
        <v>420</v>
      </c>
      <c r="C9" s="1678" t="s">
        <v>420</v>
      </c>
      <c r="D9" s="1920" t="s">
        <v>691</v>
      </c>
      <c r="E9" s="1651" t="s">
        <v>498</v>
      </c>
      <c r="F9" s="1744" t="s">
        <v>692</v>
      </c>
      <c r="G9" s="602" t="s">
        <v>746</v>
      </c>
      <c r="H9" s="559">
        <v>93</v>
      </c>
      <c r="I9" s="603">
        <v>93</v>
      </c>
      <c r="J9" s="15"/>
      <c r="K9" s="603">
        <v>0</v>
      </c>
      <c r="L9" s="604">
        <v>130</v>
      </c>
      <c r="M9" s="604">
        <v>130</v>
      </c>
      <c r="N9" s="1911" t="s">
        <v>693</v>
      </c>
      <c r="O9" s="341">
        <v>740</v>
      </c>
      <c r="P9" s="171">
        <v>700</v>
      </c>
      <c r="Q9" s="172">
        <v>700</v>
      </c>
    </row>
    <row r="10" spans="1:23" ht="11.25" customHeight="1" x14ac:dyDescent="0.2">
      <c r="A10" s="1732"/>
      <c r="B10" s="1735"/>
      <c r="C10" s="1737"/>
      <c r="D10" s="1921"/>
      <c r="E10" s="1659"/>
      <c r="F10" s="1745"/>
      <c r="G10" s="301"/>
      <c r="H10" s="303"/>
      <c r="I10" s="605"/>
      <c r="J10" s="605"/>
      <c r="K10" s="605"/>
      <c r="L10" s="332">
        <v>0</v>
      </c>
      <c r="M10" s="332"/>
      <c r="N10" s="1912"/>
      <c r="O10" s="606"/>
      <c r="P10" s="322"/>
      <c r="Q10" s="323"/>
      <c r="T10" s="308"/>
    </row>
    <row r="11" spans="1:23" ht="14.25" customHeight="1" thickBot="1" x14ac:dyDescent="0.25">
      <c r="A11" s="1733"/>
      <c r="B11" s="1736"/>
      <c r="C11" s="1679"/>
      <c r="D11" s="1922"/>
      <c r="E11" s="1652"/>
      <c r="F11" s="1746"/>
      <c r="G11" s="9" t="s">
        <v>421</v>
      </c>
      <c r="H11" s="607">
        <f t="shared" ref="H11:M11" si="0">SUM(H9:H10)</f>
        <v>93</v>
      </c>
      <c r="I11" s="608">
        <f t="shared" si="0"/>
        <v>93</v>
      </c>
      <c r="J11" s="608">
        <f t="shared" si="0"/>
        <v>0</v>
      </c>
      <c r="K11" s="608">
        <f t="shared" si="0"/>
        <v>0</v>
      </c>
      <c r="L11" s="609">
        <f t="shared" si="0"/>
        <v>130</v>
      </c>
      <c r="M11" s="609">
        <f t="shared" si="0"/>
        <v>130</v>
      </c>
      <c r="N11" s="610"/>
      <c r="O11" s="611"/>
      <c r="P11" s="420"/>
      <c r="Q11" s="421"/>
      <c r="R11" s="312"/>
      <c r="T11" s="308"/>
    </row>
    <row r="12" spans="1:23" ht="10.5" customHeight="1" x14ac:dyDescent="0.2">
      <c r="A12" s="21" t="s">
        <v>420</v>
      </c>
      <c r="B12" s="22" t="s">
        <v>420</v>
      </c>
      <c r="C12" s="1726" t="s">
        <v>422</v>
      </c>
      <c r="D12" s="1686"/>
      <c r="E12" s="1772" t="s">
        <v>498</v>
      </c>
      <c r="F12" s="1724"/>
      <c r="G12" s="14"/>
      <c r="H12" s="559"/>
      <c r="I12" s="603"/>
      <c r="J12" s="603"/>
      <c r="K12" s="603"/>
      <c r="L12" s="604"/>
      <c r="M12" s="19"/>
      <c r="N12" s="612"/>
      <c r="O12" s="613"/>
      <c r="P12" s="613"/>
      <c r="Q12" s="614"/>
      <c r="R12" s="312"/>
      <c r="T12" s="308"/>
    </row>
    <row r="13" spans="1:23" ht="11.25" customHeight="1" thickBot="1" x14ac:dyDescent="0.25">
      <c r="A13" s="24"/>
      <c r="B13" s="23"/>
      <c r="C13" s="1727"/>
      <c r="D13" s="1688"/>
      <c r="E13" s="1773"/>
      <c r="F13" s="1725"/>
      <c r="G13" s="9" t="s">
        <v>421</v>
      </c>
      <c r="H13" s="607">
        <f>SUM(H12:H12)</f>
        <v>0</v>
      </c>
      <c r="I13" s="608">
        <f>SUM(I12:I12)</f>
        <v>0</v>
      </c>
      <c r="J13" s="608">
        <f>SUM(J12:J12)</f>
        <v>0</v>
      </c>
      <c r="K13" s="608">
        <f>SUM(K12:K12)</f>
        <v>0</v>
      </c>
      <c r="L13" s="609">
        <f>SUM(L12:L12)</f>
        <v>0</v>
      </c>
      <c r="M13" s="609">
        <v>0</v>
      </c>
      <c r="N13" s="615"/>
      <c r="O13" s="616"/>
      <c r="P13" s="617"/>
      <c r="Q13" s="424"/>
      <c r="R13" s="312"/>
      <c r="T13" s="308"/>
    </row>
    <row r="14" spans="1:23" ht="27.75" customHeight="1" x14ac:dyDescent="0.2">
      <c r="A14" s="21" t="s">
        <v>420</v>
      </c>
      <c r="B14" s="22" t="s">
        <v>420</v>
      </c>
      <c r="C14" s="1726" t="s">
        <v>467</v>
      </c>
      <c r="D14" s="1686" t="s">
        <v>694</v>
      </c>
      <c r="E14" s="264" t="s">
        <v>498</v>
      </c>
      <c r="F14" s="618" t="s">
        <v>692</v>
      </c>
      <c r="G14" s="602" t="s">
        <v>746</v>
      </c>
      <c r="H14" s="619">
        <v>40.700000000000003</v>
      </c>
      <c r="I14" s="620">
        <v>40.700000000000003</v>
      </c>
      <c r="J14" s="620"/>
      <c r="K14" s="620">
        <v>0</v>
      </c>
      <c r="L14" s="621">
        <v>28</v>
      </c>
      <c r="M14" s="621">
        <v>28</v>
      </c>
      <c r="N14" s="622" t="s">
        <v>695</v>
      </c>
      <c r="O14" s="623" t="s">
        <v>513</v>
      </c>
      <c r="P14" s="623" t="s">
        <v>513</v>
      </c>
      <c r="Q14" s="519">
        <f>+H1733</f>
        <v>0</v>
      </c>
      <c r="R14" s="312"/>
      <c r="T14" s="308"/>
    </row>
    <row r="15" spans="1:23" ht="24" customHeight="1" thickBot="1" x14ac:dyDescent="0.25">
      <c r="A15" s="122"/>
      <c r="B15" s="123"/>
      <c r="C15" s="1702"/>
      <c r="D15" s="1905"/>
      <c r="E15" s="624"/>
      <c r="F15" s="625"/>
      <c r="G15" s="9" t="s">
        <v>421</v>
      </c>
      <c r="H15" s="626">
        <f>SUM(H14)</f>
        <v>40.700000000000003</v>
      </c>
      <c r="I15" s="627">
        <f>SUM(I14)</f>
        <v>40.700000000000003</v>
      </c>
      <c r="J15" s="628"/>
      <c r="K15" s="629"/>
      <c r="L15" s="630">
        <f>SUM(L14)</f>
        <v>28</v>
      </c>
      <c r="M15" s="630">
        <f>SUM(M14)</f>
        <v>28</v>
      </c>
      <c r="N15" s="255" t="s">
        <v>696</v>
      </c>
      <c r="O15" s="631">
        <v>2</v>
      </c>
      <c r="P15" s="631"/>
      <c r="Q15" s="528"/>
      <c r="R15" s="312"/>
      <c r="T15" s="308"/>
    </row>
    <row r="16" spans="1:23" ht="18" customHeight="1" x14ac:dyDescent="0.2">
      <c r="A16" s="21" t="s">
        <v>420</v>
      </c>
      <c r="B16" s="22" t="s">
        <v>420</v>
      </c>
      <c r="C16" s="1726" t="s">
        <v>468</v>
      </c>
      <c r="D16" s="1686" t="s">
        <v>697</v>
      </c>
      <c r="E16" s="264" t="s">
        <v>498</v>
      </c>
      <c r="F16" s="618" t="s">
        <v>692</v>
      </c>
      <c r="G16" s="602" t="s">
        <v>698</v>
      </c>
      <c r="H16" s="619">
        <v>35</v>
      </c>
      <c r="I16" s="620">
        <v>35</v>
      </c>
      <c r="J16" s="620"/>
      <c r="K16" s="620">
        <v>0</v>
      </c>
      <c r="L16" s="621">
        <v>0</v>
      </c>
      <c r="M16" s="621">
        <v>0</v>
      </c>
      <c r="N16" s="632" t="s">
        <v>699</v>
      </c>
      <c r="O16" s="633">
        <v>5</v>
      </c>
      <c r="P16" s="427">
        <v>5</v>
      </c>
      <c r="Q16" s="634">
        <v>5</v>
      </c>
      <c r="R16" s="312"/>
      <c r="T16" s="308"/>
    </row>
    <row r="17" spans="1:34" ht="15.75" customHeight="1" thickBot="1" x14ac:dyDescent="0.25">
      <c r="A17" s="24"/>
      <c r="B17" s="23"/>
      <c r="C17" s="1727"/>
      <c r="D17" s="1905"/>
      <c r="E17" s="624"/>
      <c r="F17" s="625"/>
      <c r="G17" s="9" t="s">
        <v>421</v>
      </c>
      <c r="H17" s="570">
        <f>H16*1</f>
        <v>35</v>
      </c>
      <c r="I17" s="627"/>
      <c r="J17" s="628"/>
      <c r="K17" s="629"/>
      <c r="L17" s="630"/>
      <c r="M17" s="630"/>
      <c r="N17" s="255" t="s">
        <v>700</v>
      </c>
      <c r="O17" s="631">
        <v>10</v>
      </c>
      <c r="P17" s="528">
        <v>10</v>
      </c>
      <c r="Q17" s="635">
        <v>10</v>
      </c>
      <c r="R17" s="636"/>
      <c r="T17" s="308"/>
    </row>
    <row r="18" spans="1:34" ht="14.25" customHeight="1" x14ac:dyDescent="0.2">
      <c r="A18" s="21" t="s">
        <v>420</v>
      </c>
      <c r="B18" s="22" t="s">
        <v>420</v>
      </c>
      <c r="C18" s="1726" t="s">
        <v>472</v>
      </c>
      <c r="D18" s="1686" t="s">
        <v>701</v>
      </c>
      <c r="E18" s="1651" t="s">
        <v>498</v>
      </c>
      <c r="F18" s="1744" t="s">
        <v>692</v>
      </c>
      <c r="G18" s="14" t="s">
        <v>698</v>
      </c>
      <c r="H18" s="559">
        <v>3</v>
      </c>
      <c r="I18" s="603">
        <v>3</v>
      </c>
      <c r="J18" s="603"/>
      <c r="K18" s="603">
        <v>0</v>
      </c>
      <c r="L18" s="604">
        <v>1</v>
      </c>
      <c r="M18" s="19">
        <v>1</v>
      </c>
      <c r="N18" s="1648" t="s">
        <v>702</v>
      </c>
      <c r="O18" s="613" t="s">
        <v>703</v>
      </c>
      <c r="P18" s="613" t="s">
        <v>477</v>
      </c>
      <c r="Q18" s="614" t="s">
        <v>477</v>
      </c>
    </row>
    <row r="19" spans="1:34" ht="15.75" customHeight="1" thickBot="1" x14ac:dyDescent="0.25">
      <c r="A19" s="24"/>
      <c r="B19" s="23"/>
      <c r="C19" s="1727"/>
      <c r="D19" s="1688"/>
      <c r="E19" s="1652"/>
      <c r="F19" s="1746"/>
      <c r="G19" s="9" t="s">
        <v>421</v>
      </c>
      <c r="H19" s="607">
        <f t="shared" ref="H19:M19" si="1">H18</f>
        <v>3</v>
      </c>
      <c r="I19" s="607">
        <f t="shared" si="1"/>
        <v>3</v>
      </c>
      <c r="J19" s="607">
        <f t="shared" si="1"/>
        <v>0</v>
      </c>
      <c r="K19" s="607">
        <f t="shared" si="1"/>
        <v>0</v>
      </c>
      <c r="L19" s="607">
        <f t="shared" si="1"/>
        <v>1</v>
      </c>
      <c r="M19" s="609">
        <f t="shared" si="1"/>
        <v>1</v>
      </c>
      <c r="N19" s="1650"/>
      <c r="O19" s="527"/>
      <c r="P19" s="527"/>
      <c r="Q19" s="528"/>
    </row>
    <row r="20" spans="1:34" ht="14.25" customHeight="1" thickBot="1" x14ac:dyDescent="0.25">
      <c r="A20" s="24" t="s">
        <v>420</v>
      </c>
      <c r="B20" s="23" t="s">
        <v>420</v>
      </c>
      <c r="C20" s="1923" t="s">
        <v>423</v>
      </c>
      <c r="D20" s="1676"/>
      <c r="E20" s="1676"/>
      <c r="F20" s="1676"/>
      <c r="G20" s="1924"/>
      <c r="H20" s="637">
        <f t="shared" ref="H20:M20" si="2">H19+H17+H15+H13+H11</f>
        <v>171.7</v>
      </c>
      <c r="I20" s="637">
        <f t="shared" si="2"/>
        <v>136.69999999999999</v>
      </c>
      <c r="J20" s="637">
        <f t="shared" si="2"/>
        <v>0</v>
      </c>
      <c r="K20" s="637">
        <f t="shared" si="2"/>
        <v>0</v>
      </c>
      <c r="L20" s="637">
        <f t="shared" si="2"/>
        <v>159</v>
      </c>
      <c r="M20" s="637">
        <f t="shared" si="2"/>
        <v>159</v>
      </c>
      <c r="N20" s="638"/>
      <c r="O20" s="165"/>
      <c r="P20" s="165"/>
      <c r="Q20" s="166"/>
    </row>
    <row r="21" spans="1:34" ht="14.25" customHeight="1" thickBot="1" x14ac:dyDescent="0.25">
      <c r="A21" s="120" t="s">
        <v>420</v>
      </c>
      <c r="B21" s="121" t="s">
        <v>422</v>
      </c>
      <c r="C21" s="1693" t="s">
        <v>704</v>
      </c>
      <c r="D21" s="1694"/>
      <c r="E21" s="1694"/>
      <c r="F21" s="1694"/>
      <c r="G21" s="1694"/>
      <c r="H21" s="1694"/>
      <c r="I21" s="1694"/>
      <c r="J21" s="1694"/>
      <c r="K21" s="1694"/>
      <c r="L21" s="1694"/>
      <c r="M21" s="1694"/>
      <c r="N21" s="1694"/>
      <c r="O21" s="1694"/>
      <c r="P21" s="1694"/>
      <c r="Q21" s="1699"/>
    </row>
    <row r="22" spans="1:34" ht="14.25" customHeight="1" x14ac:dyDescent="0.2">
      <c r="A22" s="1689" t="s">
        <v>420</v>
      </c>
      <c r="B22" s="1691" t="s">
        <v>422</v>
      </c>
      <c r="C22" s="1913" t="s">
        <v>420</v>
      </c>
      <c r="D22" s="1680" t="s">
        <v>705</v>
      </c>
      <c r="E22" s="1651" t="s">
        <v>498</v>
      </c>
      <c r="F22" s="1744" t="s">
        <v>692</v>
      </c>
      <c r="G22" s="580" t="s">
        <v>698</v>
      </c>
      <c r="H22" s="193">
        <v>0</v>
      </c>
      <c r="I22" s="129"/>
      <c r="J22" s="194"/>
      <c r="K22" s="195"/>
      <c r="L22" s="196">
        <v>38</v>
      </c>
      <c r="M22" s="131">
        <v>38</v>
      </c>
      <c r="N22" s="1648" t="s">
        <v>706</v>
      </c>
      <c r="O22" s="174" t="s">
        <v>471</v>
      </c>
      <c r="P22" s="174" t="s">
        <v>707</v>
      </c>
      <c r="Q22" s="198" t="s">
        <v>707</v>
      </c>
    </row>
    <row r="23" spans="1:34" ht="11.25" customHeight="1" x14ac:dyDescent="0.2">
      <c r="A23" s="1700"/>
      <c r="B23" s="1701"/>
      <c r="C23" s="1914"/>
      <c r="D23" s="1703"/>
      <c r="E23" s="1659"/>
      <c r="F23" s="1745"/>
      <c r="G23" s="594"/>
      <c r="H23" s="199"/>
      <c r="I23" s="200"/>
      <c r="J23" s="201"/>
      <c r="K23" s="202"/>
      <c r="L23" s="203"/>
      <c r="M23" s="204"/>
      <c r="N23" s="1649"/>
      <c r="O23" s="176"/>
      <c r="P23" s="176"/>
      <c r="Q23" s="177"/>
    </row>
    <row r="24" spans="1:34" ht="15" customHeight="1" thickBot="1" x14ac:dyDescent="0.25">
      <c r="A24" s="1690"/>
      <c r="B24" s="1692"/>
      <c r="C24" s="1915"/>
      <c r="D24" s="1681"/>
      <c r="E24" s="1652"/>
      <c r="F24" s="1746"/>
      <c r="G24" s="9" t="s">
        <v>421</v>
      </c>
      <c r="H24" s="208">
        <f>H22</f>
        <v>0</v>
      </c>
      <c r="I24" s="209">
        <f>SUM(I22:I23)</f>
        <v>0</v>
      </c>
      <c r="J24" s="210"/>
      <c r="K24" s="211">
        <f>SUM(K22:K23)</f>
        <v>0</v>
      </c>
      <c r="L24" s="212">
        <f>L22</f>
        <v>38</v>
      </c>
      <c r="M24" s="215">
        <f>M22</f>
        <v>38</v>
      </c>
      <c r="N24" s="1650"/>
      <c r="O24" s="178"/>
      <c r="P24" s="178"/>
      <c r="Q24" s="179"/>
    </row>
    <row r="25" spans="1:34" ht="14.25" customHeight="1" x14ac:dyDescent="0.2">
      <c r="A25" s="1689" t="s">
        <v>420</v>
      </c>
      <c r="B25" s="1691" t="s">
        <v>422</v>
      </c>
      <c r="C25" s="1913" t="s">
        <v>422</v>
      </c>
      <c r="D25" s="1680" t="s">
        <v>708</v>
      </c>
      <c r="E25" s="1918" t="s">
        <v>498</v>
      </c>
      <c r="F25" s="1916" t="s">
        <v>692</v>
      </c>
      <c r="G25" s="580" t="s">
        <v>698</v>
      </c>
      <c r="H25" s="193">
        <v>0</v>
      </c>
      <c r="I25" s="129"/>
      <c r="J25" s="194"/>
      <c r="K25" s="195"/>
      <c r="L25" s="219">
        <v>35</v>
      </c>
      <c r="M25" s="131">
        <v>35</v>
      </c>
      <c r="N25" s="1648" t="s">
        <v>706</v>
      </c>
      <c r="O25" s="174" t="s">
        <v>471</v>
      </c>
      <c r="P25" s="174" t="s">
        <v>709</v>
      </c>
      <c r="Q25" s="198" t="s">
        <v>709</v>
      </c>
      <c r="R25" s="312"/>
      <c r="S25" s="312"/>
      <c r="T25" s="312"/>
      <c r="U25" s="312"/>
      <c r="V25" s="312"/>
      <c r="W25" s="312"/>
      <c r="X25" s="312"/>
      <c r="Y25" s="312"/>
      <c r="Z25" s="312"/>
      <c r="AA25" s="312"/>
      <c r="AB25" s="312"/>
      <c r="AC25" s="312"/>
      <c r="AD25" s="312"/>
      <c r="AE25" s="312"/>
      <c r="AF25" s="312"/>
      <c r="AG25" s="312"/>
      <c r="AH25" s="312"/>
    </row>
    <row r="26" spans="1:34" ht="21" customHeight="1" thickBot="1" x14ac:dyDescent="0.25">
      <c r="A26" s="1690"/>
      <c r="B26" s="1692"/>
      <c r="C26" s="1915"/>
      <c r="D26" s="1681"/>
      <c r="E26" s="1919"/>
      <c r="F26" s="1917"/>
      <c r="G26" s="639" t="s">
        <v>421</v>
      </c>
      <c r="H26" s="640">
        <f>H25</f>
        <v>0</v>
      </c>
      <c r="I26" s="641">
        <f>SUM(I25:I25)</f>
        <v>0</v>
      </c>
      <c r="J26" s="642"/>
      <c r="K26" s="643">
        <f>SUM(K25:K25)</f>
        <v>0</v>
      </c>
      <c r="L26" s="644">
        <f>L25</f>
        <v>35</v>
      </c>
      <c r="M26" s="645">
        <f>M25</f>
        <v>35</v>
      </c>
      <c r="N26" s="1698"/>
      <c r="O26" s="216"/>
      <c r="P26" s="216"/>
      <c r="Q26" s="217"/>
      <c r="R26" s="312"/>
      <c r="S26" s="312"/>
      <c r="T26" s="312"/>
      <c r="U26" s="312"/>
      <c r="V26" s="312"/>
      <c r="W26" s="312"/>
      <c r="X26" s="312"/>
      <c r="Y26" s="312"/>
      <c r="Z26" s="312"/>
      <c r="AA26" s="312"/>
      <c r="AB26" s="312"/>
      <c r="AC26" s="312"/>
      <c r="AD26" s="312"/>
      <c r="AE26" s="312"/>
      <c r="AF26" s="312"/>
      <c r="AG26" s="312"/>
      <c r="AH26" s="312"/>
    </row>
    <row r="27" spans="1:34" ht="36.75" customHeight="1" thickBot="1" x14ac:dyDescent="0.25">
      <c r="A27" s="1689" t="s">
        <v>420</v>
      </c>
      <c r="B27" s="1691" t="s">
        <v>422</v>
      </c>
      <c r="C27" s="1913" t="s">
        <v>467</v>
      </c>
      <c r="D27" s="1680" t="s">
        <v>710</v>
      </c>
      <c r="E27" s="1651" t="s">
        <v>498</v>
      </c>
      <c r="F27" s="1744" t="s">
        <v>692</v>
      </c>
      <c r="G27" s="580" t="s">
        <v>698</v>
      </c>
      <c r="H27" s="193">
        <v>101</v>
      </c>
      <c r="I27" s="129">
        <v>101</v>
      </c>
      <c r="J27" s="194"/>
      <c r="K27" s="195">
        <v>0</v>
      </c>
      <c r="L27" s="196">
        <v>100</v>
      </c>
      <c r="M27" s="131">
        <v>100</v>
      </c>
      <c r="N27" s="646" t="s">
        <v>711</v>
      </c>
      <c r="O27" s="174" t="s">
        <v>712</v>
      </c>
      <c r="P27" s="174" t="s">
        <v>712</v>
      </c>
      <c r="Q27" s="198" t="s">
        <v>712</v>
      </c>
      <c r="T27" s="308"/>
    </row>
    <row r="28" spans="1:34" ht="23.25" customHeight="1" thickBot="1" x14ac:dyDescent="0.25">
      <c r="A28" s="1700"/>
      <c r="B28" s="1701"/>
      <c r="C28" s="1914"/>
      <c r="D28" s="1703"/>
      <c r="E28" s="1658"/>
      <c r="F28" s="1771"/>
      <c r="G28" s="594"/>
      <c r="H28" s="199"/>
      <c r="I28" s="378"/>
      <c r="J28" s="201"/>
      <c r="K28" s="379"/>
      <c r="L28" s="203"/>
      <c r="M28" s="204"/>
      <c r="N28" s="647" t="s">
        <v>713</v>
      </c>
      <c r="O28" s="174" t="s">
        <v>550</v>
      </c>
      <c r="P28" s="174" t="s">
        <v>714</v>
      </c>
      <c r="Q28" s="198" t="s">
        <v>714</v>
      </c>
      <c r="T28" s="308"/>
    </row>
    <row r="29" spans="1:34" ht="12" customHeight="1" thickBot="1" x14ac:dyDescent="0.25">
      <c r="A29" s="1690"/>
      <c r="B29" s="1692"/>
      <c r="C29" s="1915"/>
      <c r="D29" s="1681"/>
      <c r="E29" s="1652"/>
      <c r="F29" s="1746"/>
      <c r="G29" s="9" t="s">
        <v>421</v>
      </c>
      <c r="H29" s="208">
        <f>H27</f>
        <v>101</v>
      </c>
      <c r="I29" s="209">
        <f>SUM(I27:I27)</f>
        <v>101</v>
      </c>
      <c r="J29" s="210"/>
      <c r="K29" s="211">
        <f>SUM(K27:K27)</f>
        <v>0</v>
      </c>
      <c r="L29" s="212">
        <f>L27</f>
        <v>100</v>
      </c>
      <c r="M29" s="215">
        <f>M27</f>
        <v>100</v>
      </c>
      <c r="N29" s="253" t="s">
        <v>715</v>
      </c>
      <c r="O29" s="174" t="s">
        <v>479</v>
      </c>
      <c r="P29" s="174" t="s">
        <v>497</v>
      </c>
      <c r="Q29" s="198" t="s">
        <v>497</v>
      </c>
      <c r="T29" s="308"/>
    </row>
    <row r="30" spans="1:34" ht="14.25" customHeight="1" thickBot="1" x14ac:dyDescent="0.25">
      <c r="A30" s="221" t="s">
        <v>420</v>
      </c>
      <c r="B30" s="189" t="s">
        <v>422</v>
      </c>
      <c r="C30" s="244"/>
      <c r="D30" s="648" t="s">
        <v>423</v>
      </c>
      <c r="E30" s="367"/>
      <c r="F30" s="237"/>
      <c r="G30" s="245"/>
      <c r="H30" s="220">
        <f t="shared" ref="H30:M30" si="3">+H29+H26+H24</f>
        <v>101</v>
      </c>
      <c r="I30" s="220">
        <f t="shared" si="3"/>
        <v>101</v>
      </c>
      <c r="J30" s="220">
        <f t="shared" si="3"/>
        <v>0</v>
      </c>
      <c r="K30" s="220">
        <f t="shared" si="3"/>
        <v>0</v>
      </c>
      <c r="L30" s="220">
        <f t="shared" si="3"/>
        <v>173</v>
      </c>
      <c r="M30" s="220">
        <f t="shared" si="3"/>
        <v>173</v>
      </c>
      <c r="N30" s="191"/>
      <c r="O30" s="222"/>
      <c r="P30" s="222"/>
      <c r="Q30" s="223"/>
      <c r="T30" s="308"/>
    </row>
    <row r="31" spans="1:34" ht="14.25" customHeight="1" thickBot="1" x14ac:dyDescent="0.25">
      <c r="A31" s="120" t="s">
        <v>420</v>
      </c>
      <c r="B31" s="121" t="s">
        <v>467</v>
      </c>
      <c r="C31" s="1693" t="s">
        <v>716</v>
      </c>
      <c r="D31" s="1694"/>
      <c r="E31" s="1695"/>
      <c r="F31" s="1695"/>
      <c r="G31" s="1694"/>
      <c r="H31" s="1694"/>
      <c r="I31" s="1694"/>
      <c r="J31" s="1694"/>
      <c r="K31" s="1694"/>
      <c r="L31" s="1694"/>
      <c r="M31" s="1694"/>
      <c r="N31" s="1694"/>
      <c r="O31" s="1694"/>
      <c r="P31" s="1694"/>
      <c r="Q31" s="1699"/>
    </row>
    <row r="32" spans="1:34" ht="21.75" customHeight="1" x14ac:dyDescent="0.2">
      <c r="A32" s="1863" t="s">
        <v>420</v>
      </c>
      <c r="B32" s="1865" t="s">
        <v>467</v>
      </c>
      <c r="C32" s="1682" t="s">
        <v>420</v>
      </c>
      <c r="D32" s="1872" t="s">
        <v>717</v>
      </c>
      <c r="E32" s="1870" t="s">
        <v>498</v>
      </c>
      <c r="F32" s="1667" t="s">
        <v>692</v>
      </c>
      <c r="G32" s="649" t="s">
        <v>698</v>
      </c>
      <c r="H32" s="443">
        <v>1.8</v>
      </c>
      <c r="I32" s="443">
        <v>1.8</v>
      </c>
      <c r="J32" s="443"/>
      <c r="K32" s="444">
        <v>0</v>
      </c>
      <c r="L32" s="445">
        <v>1.8</v>
      </c>
      <c r="M32" s="445">
        <v>1.8</v>
      </c>
      <c r="N32" s="650" t="s">
        <v>718</v>
      </c>
      <c r="O32" s="171" t="s">
        <v>513</v>
      </c>
      <c r="P32" s="171" t="s">
        <v>513</v>
      </c>
      <c r="Q32" s="172" t="s">
        <v>513</v>
      </c>
    </row>
    <row r="33" spans="1:17" ht="13.5" customHeight="1" thickBot="1" x14ac:dyDescent="0.25">
      <c r="A33" s="1864"/>
      <c r="B33" s="1866"/>
      <c r="C33" s="1685"/>
      <c r="D33" s="1873"/>
      <c r="E33" s="1871"/>
      <c r="F33" s="1668"/>
      <c r="G33" s="651" t="s">
        <v>421</v>
      </c>
      <c r="H33" s="209">
        <f>SUM(H32)</f>
        <v>1.8</v>
      </c>
      <c r="I33" s="209">
        <f>I32</f>
        <v>1.8</v>
      </c>
      <c r="J33" s="209"/>
      <c r="K33" s="652">
        <f>K32</f>
        <v>0</v>
      </c>
      <c r="L33" s="215">
        <f>L32</f>
        <v>1.8</v>
      </c>
      <c r="M33" s="215">
        <f>M32</f>
        <v>1.8</v>
      </c>
      <c r="N33" s="241"/>
      <c r="O33" s="474"/>
      <c r="P33" s="474"/>
      <c r="Q33" s="476"/>
    </row>
    <row r="34" spans="1:17" ht="12" customHeight="1" thickBot="1" x14ac:dyDescent="0.25">
      <c r="A34" s="437" t="s">
        <v>420</v>
      </c>
      <c r="B34" s="438" t="s">
        <v>467</v>
      </c>
      <c r="C34" s="246" t="s">
        <v>422</v>
      </c>
      <c r="D34" s="439"/>
      <c r="E34" s="440"/>
      <c r="F34" s="236"/>
      <c r="G34" s="653"/>
      <c r="H34" s="443"/>
      <c r="I34" s="443"/>
      <c r="J34" s="443"/>
      <c r="K34" s="444"/>
      <c r="L34" s="445"/>
      <c r="M34" s="445"/>
      <c r="N34" s="654"/>
      <c r="O34" s="314"/>
      <c r="P34" s="314"/>
      <c r="Q34" s="315"/>
    </row>
    <row r="35" spans="1:17" ht="24.75" customHeight="1" x14ac:dyDescent="0.2">
      <c r="A35" s="1863" t="s">
        <v>420</v>
      </c>
      <c r="B35" s="1865" t="s">
        <v>467</v>
      </c>
      <c r="C35" s="1682" t="s">
        <v>467</v>
      </c>
      <c r="D35" s="1872" t="s">
        <v>719</v>
      </c>
      <c r="E35" s="1870" t="s">
        <v>498</v>
      </c>
      <c r="F35" s="1667" t="s">
        <v>692</v>
      </c>
      <c r="G35" s="649" t="s">
        <v>698</v>
      </c>
      <c r="H35" s="443">
        <v>0</v>
      </c>
      <c r="I35" s="443"/>
      <c r="J35" s="443"/>
      <c r="K35" s="444"/>
      <c r="L35" s="445">
        <v>50</v>
      </c>
      <c r="M35" s="445">
        <v>50</v>
      </c>
      <c r="N35" s="654" t="s">
        <v>720</v>
      </c>
      <c r="O35" s="314"/>
      <c r="P35" s="314">
        <v>3</v>
      </c>
      <c r="Q35" s="315">
        <v>3</v>
      </c>
    </row>
    <row r="36" spans="1:17" ht="12" customHeight="1" thickBot="1" x14ac:dyDescent="0.25">
      <c r="A36" s="1864"/>
      <c r="B36" s="1866"/>
      <c r="C36" s="1685"/>
      <c r="D36" s="1873"/>
      <c r="E36" s="1871"/>
      <c r="F36" s="1668"/>
      <c r="G36" s="651" t="s">
        <v>421</v>
      </c>
      <c r="H36" s="209">
        <f>H35</f>
        <v>0</v>
      </c>
      <c r="I36" s="209">
        <f>I35</f>
        <v>0</v>
      </c>
      <c r="J36" s="209"/>
      <c r="K36" s="652">
        <f>K35</f>
        <v>0</v>
      </c>
      <c r="L36" s="215">
        <f>L35</f>
        <v>50</v>
      </c>
      <c r="M36" s="215">
        <f>M35</f>
        <v>50</v>
      </c>
      <c r="N36" s="655"/>
      <c r="O36" s="474"/>
      <c r="P36" s="474"/>
      <c r="Q36" s="476"/>
    </row>
    <row r="37" spans="1:17" ht="13.5" customHeight="1" thickBot="1" x14ac:dyDescent="0.25">
      <c r="A37" s="437" t="s">
        <v>420</v>
      </c>
      <c r="B37" s="438" t="s">
        <v>467</v>
      </c>
      <c r="C37" s="246" t="s">
        <v>468</v>
      </c>
      <c r="D37" s="439"/>
      <c r="E37" s="440"/>
      <c r="F37" s="236"/>
      <c r="G37" s="653"/>
      <c r="H37" s="443"/>
      <c r="I37" s="443"/>
      <c r="J37" s="443"/>
      <c r="K37" s="444"/>
      <c r="L37" s="656"/>
      <c r="M37" s="656"/>
      <c r="N37" s="447"/>
      <c r="O37" s="171"/>
      <c r="P37" s="171"/>
      <c r="Q37" s="172"/>
    </row>
    <row r="38" spans="1:17" ht="22.5" customHeight="1" x14ac:dyDescent="0.2">
      <c r="A38" s="1863" t="s">
        <v>420</v>
      </c>
      <c r="B38" s="1865" t="s">
        <v>467</v>
      </c>
      <c r="C38" s="1682" t="s">
        <v>472</v>
      </c>
      <c r="D38" s="1872" t="s">
        <v>721</v>
      </c>
      <c r="E38" s="1870" t="s">
        <v>498</v>
      </c>
      <c r="F38" s="1667" t="s">
        <v>692</v>
      </c>
      <c r="G38" s="653" t="s">
        <v>698</v>
      </c>
      <c r="H38" s="443">
        <v>8</v>
      </c>
      <c r="I38" s="443">
        <v>8</v>
      </c>
      <c r="J38" s="443"/>
      <c r="K38" s="444">
        <v>0</v>
      </c>
      <c r="L38" s="445">
        <v>10</v>
      </c>
      <c r="M38" s="445">
        <v>10</v>
      </c>
      <c r="N38" s="657" t="s">
        <v>722</v>
      </c>
      <c r="O38" s="171" t="s">
        <v>513</v>
      </c>
      <c r="P38" s="171" t="s">
        <v>513</v>
      </c>
      <c r="Q38" s="172" t="s">
        <v>513</v>
      </c>
    </row>
    <row r="39" spans="1:17" ht="15.75" customHeight="1" thickBot="1" x14ac:dyDescent="0.25">
      <c r="A39" s="1864"/>
      <c r="B39" s="1866"/>
      <c r="C39" s="1685"/>
      <c r="D39" s="1873"/>
      <c r="E39" s="1871"/>
      <c r="F39" s="1668"/>
      <c r="G39" s="651" t="s">
        <v>421</v>
      </c>
      <c r="H39" s="209">
        <f>H38</f>
        <v>8</v>
      </c>
      <c r="I39" s="209">
        <f>I38</f>
        <v>8</v>
      </c>
      <c r="J39" s="209"/>
      <c r="K39" s="652">
        <f>K38</f>
        <v>0</v>
      </c>
      <c r="L39" s="215">
        <f>L38</f>
        <v>10</v>
      </c>
      <c r="M39" s="215">
        <f>M38</f>
        <v>10</v>
      </c>
      <c r="N39" s="658"/>
      <c r="O39" s="474"/>
      <c r="P39" s="474"/>
      <c r="Q39" s="476"/>
    </row>
    <row r="40" spans="1:17" ht="15.75" customHeight="1" x14ac:dyDescent="0.2">
      <c r="A40" s="1863" t="s">
        <v>420</v>
      </c>
      <c r="B40" s="1865" t="s">
        <v>467</v>
      </c>
      <c r="C40" s="1682" t="s">
        <v>473</v>
      </c>
      <c r="D40" s="1872" t="s">
        <v>723</v>
      </c>
      <c r="E40" s="1870" t="s">
        <v>498</v>
      </c>
      <c r="F40" s="1667" t="s">
        <v>692</v>
      </c>
      <c r="G40" s="653" t="s">
        <v>698</v>
      </c>
      <c r="H40" s="443">
        <v>2</v>
      </c>
      <c r="I40" s="443">
        <v>2</v>
      </c>
      <c r="J40" s="443"/>
      <c r="K40" s="444">
        <v>0</v>
      </c>
      <c r="L40" s="445">
        <v>5</v>
      </c>
      <c r="M40" s="445">
        <v>5</v>
      </c>
      <c r="N40" s="659"/>
      <c r="O40" s="171"/>
      <c r="P40" s="171"/>
      <c r="Q40" s="172"/>
    </row>
    <row r="41" spans="1:17" ht="12" customHeight="1" thickBot="1" x14ac:dyDescent="0.25">
      <c r="A41" s="1864"/>
      <c r="B41" s="1866"/>
      <c r="C41" s="1685"/>
      <c r="D41" s="1873"/>
      <c r="E41" s="1871"/>
      <c r="F41" s="1668"/>
      <c r="G41" s="651" t="s">
        <v>421</v>
      </c>
      <c r="H41" s="209">
        <f>H40</f>
        <v>2</v>
      </c>
      <c r="I41" s="209">
        <f>I40</f>
        <v>2</v>
      </c>
      <c r="J41" s="209"/>
      <c r="K41" s="652">
        <f>K40</f>
        <v>0</v>
      </c>
      <c r="L41" s="215">
        <f>L40</f>
        <v>5</v>
      </c>
      <c r="M41" s="215">
        <f>M40</f>
        <v>5</v>
      </c>
      <c r="N41" s="660"/>
      <c r="O41" s="474"/>
      <c r="P41" s="474"/>
      <c r="Q41" s="476"/>
    </row>
    <row r="42" spans="1:17" ht="14.25" customHeight="1" x14ac:dyDescent="0.2">
      <c r="A42" s="1863" t="s">
        <v>420</v>
      </c>
      <c r="B42" s="1865" t="s">
        <v>467</v>
      </c>
      <c r="C42" s="1682" t="s">
        <v>474</v>
      </c>
      <c r="D42" s="1872" t="s">
        <v>724</v>
      </c>
      <c r="E42" s="1870" t="s">
        <v>498</v>
      </c>
      <c r="F42" s="1667" t="s">
        <v>692</v>
      </c>
      <c r="G42" s="653" t="s">
        <v>698</v>
      </c>
      <c r="H42" s="443">
        <v>35</v>
      </c>
      <c r="I42" s="443">
        <v>35</v>
      </c>
      <c r="J42" s="443"/>
      <c r="K42" s="444">
        <v>0</v>
      </c>
      <c r="L42" s="445">
        <v>0</v>
      </c>
      <c r="M42" s="445">
        <v>0</v>
      </c>
      <c r="N42" s="1906" t="s">
        <v>725</v>
      </c>
      <c r="O42" s="171"/>
      <c r="P42" s="171"/>
      <c r="Q42" s="172"/>
    </row>
    <row r="43" spans="1:17" ht="29.25" customHeight="1" thickBot="1" x14ac:dyDescent="0.25">
      <c r="A43" s="1864"/>
      <c r="B43" s="1866"/>
      <c r="C43" s="1685"/>
      <c r="D43" s="1873"/>
      <c r="E43" s="1871"/>
      <c r="F43" s="1668"/>
      <c r="G43" s="651" t="s">
        <v>421</v>
      </c>
      <c r="H43" s="209">
        <f>H42</f>
        <v>35</v>
      </c>
      <c r="I43" s="209">
        <f>I42</f>
        <v>35</v>
      </c>
      <c r="J43" s="209"/>
      <c r="K43" s="652">
        <f>K42</f>
        <v>0</v>
      </c>
      <c r="L43" s="215">
        <f>L42</f>
        <v>0</v>
      </c>
      <c r="M43" s="215">
        <f>M42</f>
        <v>0</v>
      </c>
      <c r="N43" s="1910"/>
      <c r="O43" s="474" t="s">
        <v>513</v>
      </c>
      <c r="P43" s="474"/>
      <c r="Q43" s="476"/>
    </row>
    <row r="44" spans="1:17" ht="12" customHeight="1" thickBot="1" x14ac:dyDescent="0.25">
      <c r="A44" s="24" t="s">
        <v>420</v>
      </c>
      <c r="B44" s="162" t="s">
        <v>467</v>
      </c>
      <c r="C44" s="1807" t="s">
        <v>423</v>
      </c>
      <c r="D44" s="1808"/>
      <c r="E44" s="1808"/>
      <c r="F44" s="1808"/>
      <c r="G44" s="1808"/>
      <c r="H44" s="661">
        <f>SUM(H33+H36+H39+H41+H43)</f>
        <v>46.8</v>
      </c>
      <c r="I44" s="661">
        <f>SUM(I33+I36+I39+I43)</f>
        <v>44.8</v>
      </c>
      <c r="J44" s="661">
        <f>SUM(J33+J36+J39+J43)</f>
        <v>0</v>
      </c>
      <c r="K44" s="661">
        <f>SUM(K33+K36+K39+K43)</f>
        <v>0</v>
      </c>
      <c r="L44" s="661">
        <f>SUM(L33+L36+L39+L43)</f>
        <v>61.8</v>
      </c>
      <c r="M44" s="661">
        <f>SUM(M33+M36+M39+M43)</f>
        <v>61.8</v>
      </c>
      <c r="N44" s="165"/>
      <c r="O44" s="165"/>
      <c r="P44" s="165"/>
      <c r="Q44" s="166"/>
    </row>
    <row r="45" spans="1:17" ht="14.25" customHeight="1" thickBot="1" x14ac:dyDescent="0.25">
      <c r="A45" s="120" t="s">
        <v>420</v>
      </c>
      <c r="B45" s="121" t="s">
        <v>468</v>
      </c>
      <c r="C45" s="1693" t="s">
        <v>726</v>
      </c>
      <c r="D45" s="1694"/>
      <c r="E45" s="1695"/>
      <c r="F45" s="1695"/>
      <c r="G45" s="1694"/>
      <c r="H45" s="1694"/>
      <c r="I45" s="1694"/>
      <c r="J45" s="1694"/>
      <c r="K45" s="1694"/>
      <c r="L45" s="1694"/>
      <c r="M45" s="1694"/>
      <c r="N45" s="1694"/>
      <c r="O45" s="1694"/>
      <c r="P45" s="1694"/>
      <c r="Q45" s="1699"/>
    </row>
    <row r="46" spans="1:17" ht="14.25" customHeight="1" x14ac:dyDescent="0.2">
      <c r="A46" s="1863" t="s">
        <v>420</v>
      </c>
      <c r="B46" s="1865" t="s">
        <v>468</v>
      </c>
      <c r="C46" s="1682" t="s">
        <v>420</v>
      </c>
      <c r="D46" s="1872" t="s">
        <v>727</v>
      </c>
      <c r="E46" s="1870" t="s">
        <v>498</v>
      </c>
      <c r="F46" s="1667" t="s">
        <v>692</v>
      </c>
      <c r="G46" s="649" t="s">
        <v>698</v>
      </c>
      <c r="H46" s="443">
        <v>2</v>
      </c>
      <c r="I46" s="443">
        <v>2</v>
      </c>
      <c r="J46" s="443"/>
      <c r="K46" s="444">
        <v>0</v>
      </c>
      <c r="L46" s="445">
        <v>2</v>
      </c>
      <c r="M46" s="445">
        <v>2</v>
      </c>
      <c r="N46" s="650" t="s">
        <v>728</v>
      </c>
      <c r="O46" s="171">
        <v>10</v>
      </c>
      <c r="P46" s="171">
        <v>10</v>
      </c>
      <c r="Q46" s="172">
        <v>10</v>
      </c>
    </row>
    <row r="47" spans="1:17" ht="37.5" customHeight="1" thickBot="1" x14ac:dyDescent="0.25">
      <c r="A47" s="1864"/>
      <c r="B47" s="1866"/>
      <c r="C47" s="1685"/>
      <c r="D47" s="1873"/>
      <c r="E47" s="1871"/>
      <c r="F47" s="1668"/>
      <c r="G47" s="651" t="s">
        <v>421</v>
      </c>
      <c r="H47" s="209">
        <f>SUM(H46)</f>
        <v>2</v>
      </c>
      <c r="I47" s="209">
        <f>I46</f>
        <v>2</v>
      </c>
      <c r="J47" s="209"/>
      <c r="K47" s="652">
        <f>K46</f>
        <v>0</v>
      </c>
      <c r="L47" s="215">
        <f>L46</f>
        <v>2</v>
      </c>
      <c r="M47" s="215">
        <f>M46</f>
        <v>2</v>
      </c>
      <c r="N47" s="241"/>
      <c r="O47" s="474"/>
      <c r="P47" s="474"/>
      <c r="Q47" s="476"/>
    </row>
    <row r="48" spans="1:17" ht="14.25" customHeight="1" x14ac:dyDescent="0.2">
      <c r="A48" s="1863" t="s">
        <v>420</v>
      </c>
      <c r="B48" s="1865" t="s">
        <v>468</v>
      </c>
      <c r="C48" s="1682" t="s">
        <v>422</v>
      </c>
      <c r="D48" s="1872" t="s">
        <v>729</v>
      </c>
      <c r="E48" s="1870" t="s">
        <v>498</v>
      </c>
      <c r="F48" s="1667" t="s">
        <v>692</v>
      </c>
      <c r="G48" s="649" t="s">
        <v>698</v>
      </c>
      <c r="H48" s="443">
        <v>6</v>
      </c>
      <c r="I48" s="443">
        <v>6</v>
      </c>
      <c r="J48" s="443"/>
      <c r="K48" s="444">
        <v>0</v>
      </c>
      <c r="L48" s="445">
        <v>5</v>
      </c>
      <c r="M48" s="445">
        <v>5</v>
      </c>
      <c r="N48" s="662" t="s">
        <v>728</v>
      </c>
      <c r="O48" s="314">
        <v>3</v>
      </c>
      <c r="P48" s="314">
        <v>3</v>
      </c>
      <c r="Q48" s="315">
        <v>3</v>
      </c>
    </row>
    <row r="49" spans="1:17" ht="14.25" customHeight="1" thickBot="1" x14ac:dyDescent="0.25">
      <c r="A49" s="1864"/>
      <c r="B49" s="1866"/>
      <c r="C49" s="1685"/>
      <c r="D49" s="1873"/>
      <c r="E49" s="1871"/>
      <c r="F49" s="1668"/>
      <c r="G49" s="651" t="s">
        <v>421</v>
      </c>
      <c r="H49" s="209">
        <f>SUM(H48)</f>
        <v>6</v>
      </c>
      <c r="I49" s="209">
        <f>I48</f>
        <v>6</v>
      </c>
      <c r="J49" s="209"/>
      <c r="K49" s="652">
        <f>K48</f>
        <v>0</v>
      </c>
      <c r="L49" s="215">
        <f>L48</f>
        <v>5</v>
      </c>
      <c r="M49" s="215">
        <f>M48</f>
        <v>5</v>
      </c>
      <c r="N49" s="241" t="s">
        <v>730</v>
      </c>
      <c r="O49" s="474">
        <v>2</v>
      </c>
      <c r="P49" s="474">
        <v>2</v>
      </c>
      <c r="Q49" s="476">
        <v>2</v>
      </c>
    </row>
    <row r="50" spans="1:17" ht="14.25" customHeight="1" x14ac:dyDescent="0.2">
      <c r="A50" s="1863" t="s">
        <v>420</v>
      </c>
      <c r="B50" s="1865" t="s">
        <v>468</v>
      </c>
      <c r="C50" s="1682" t="s">
        <v>467</v>
      </c>
      <c r="D50" s="1872" t="s">
        <v>731</v>
      </c>
      <c r="E50" s="1870" t="s">
        <v>498</v>
      </c>
      <c r="F50" s="1667" t="s">
        <v>692</v>
      </c>
      <c r="G50" s="649" t="s">
        <v>698</v>
      </c>
      <c r="H50" s="443">
        <v>16</v>
      </c>
      <c r="I50" s="443">
        <v>16</v>
      </c>
      <c r="J50" s="443"/>
      <c r="K50" s="444">
        <v>0</v>
      </c>
      <c r="L50" s="445">
        <v>18</v>
      </c>
      <c r="M50" s="445">
        <v>18</v>
      </c>
      <c r="N50" s="663" t="s">
        <v>732</v>
      </c>
      <c r="O50" s="314">
        <v>3</v>
      </c>
      <c r="P50" s="314">
        <v>3</v>
      </c>
      <c r="Q50" s="315">
        <v>3</v>
      </c>
    </row>
    <row r="51" spans="1:17" ht="50.25" customHeight="1" thickBot="1" x14ac:dyDescent="0.25">
      <c r="A51" s="1864"/>
      <c r="B51" s="1866"/>
      <c r="C51" s="1685"/>
      <c r="D51" s="1873"/>
      <c r="E51" s="1871"/>
      <c r="F51" s="1668"/>
      <c r="G51" s="651" t="s">
        <v>421</v>
      </c>
      <c r="H51" s="209">
        <f>SUM(H50)</f>
        <v>16</v>
      </c>
      <c r="I51" s="209">
        <f>I50</f>
        <v>16</v>
      </c>
      <c r="J51" s="209"/>
      <c r="K51" s="652">
        <f>K50</f>
        <v>0</v>
      </c>
      <c r="L51" s="215">
        <f>L50</f>
        <v>18</v>
      </c>
      <c r="M51" s="215">
        <f>M50</f>
        <v>18</v>
      </c>
      <c r="N51" s="241"/>
      <c r="O51" s="474"/>
      <c r="P51" s="474"/>
      <c r="Q51" s="476"/>
    </row>
    <row r="52" spans="1:17" ht="25.5" customHeight="1" x14ac:dyDescent="0.2">
      <c r="A52" s="1863" t="s">
        <v>420</v>
      </c>
      <c r="B52" s="1865" t="s">
        <v>468</v>
      </c>
      <c r="C52" s="1682" t="s">
        <v>468</v>
      </c>
      <c r="D52" s="1872" t="s">
        <v>733</v>
      </c>
      <c r="E52" s="1870" t="s">
        <v>498</v>
      </c>
      <c r="F52" s="1667" t="s">
        <v>692</v>
      </c>
      <c r="G52" s="649" t="s">
        <v>698</v>
      </c>
      <c r="H52" s="443">
        <v>1</v>
      </c>
      <c r="I52" s="443">
        <v>1</v>
      </c>
      <c r="J52" s="443"/>
      <c r="K52" s="444">
        <v>0</v>
      </c>
      <c r="L52" s="445">
        <v>1</v>
      </c>
      <c r="M52" s="445">
        <v>1</v>
      </c>
      <c r="N52" s="663" t="s">
        <v>734</v>
      </c>
      <c r="O52" s="314">
        <v>3</v>
      </c>
      <c r="P52" s="314">
        <v>3</v>
      </c>
      <c r="Q52" s="315">
        <v>3</v>
      </c>
    </row>
    <row r="53" spans="1:17" ht="14.25" customHeight="1" thickBot="1" x14ac:dyDescent="0.25">
      <c r="A53" s="1864"/>
      <c r="B53" s="1866"/>
      <c r="C53" s="1685"/>
      <c r="D53" s="1873"/>
      <c r="E53" s="1871"/>
      <c r="F53" s="1668"/>
      <c r="G53" s="651" t="s">
        <v>421</v>
      </c>
      <c r="H53" s="209">
        <f>SUM(H52)</f>
        <v>1</v>
      </c>
      <c r="I53" s="209">
        <f>I52</f>
        <v>1</v>
      </c>
      <c r="J53" s="209"/>
      <c r="K53" s="652">
        <f>K52</f>
        <v>0</v>
      </c>
      <c r="L53" s="215">
        <f>L52</f>
        <v>1</v>
      </c>
      <c r="M53" s="215">
        <f>M52</f>
        <v>1</v>
      </c>
      <c r="N53" s="241"/>
      <c r="O53" s="474"/>
      <c r="P53" s="474"/>
      <c r="Q53" s="476"/>
    </row>
    <row r="54" spans="1:17" ht="14.25" customHeight="1" x14ac:dyDescent="0.2">
      <c r="A54" s="1863" t="s">
        <v>420</v>
      </c>
      <c r="B54" s="1865" t="s">
        <v>468</v>
      </c>
      <c r="C54" s="1682" t="s">
        <v>472</v>
      </c>
      <c r="D54" s="1872" t="s">
        <v>735</v>
      </c>
      <c r="E54" s="1870" t="s">
        <v>498</v>
      </c>
      <c r="F54" s="1667" t="s">
        <v>692</v>
      </c>
      <c r="G54" s="649" t="s">
        <v>698</v>
      </c>
      <c r="H54" s="443">
        <v>23</v>
      </c>
      <c r="I54" s="443">
        <v>23</v>
      </c>
      <c r="J54" s="443"/>
      <c r="K54" s="444">
        <v>0</v>
      </c>
      <c r="L54" s="445">
        <v>25</v>
      </c>
      <c r="M54" s="445">
        <v>25</v>
      </c>
      <c r="N54" s="650" t="s">
        <v>736</v>
      </c>
      <c r="O54" s="171">
        <v>21</v>
      </c>
      <c r="P54" s="171">
        <v>21</v>
      </c>
      <c r="Q54" s="172">
        <v>21</v>
      </c>
    </row>
    <row r="55" spans="1:17" ht="27.75" customHeight="1" thickBot="1" x14ac:dyDescent="0.25">
      <c r="A55" s="1864"/>
      <c r="B55" s="1866"/>
      <c r="C55" s="1685"/>
      <c r="D55" s="1873"/>
      <c r="E55" s="1871"/>
      <c r="F55" s="1668"/>
      <c r="G55" s="651" t="s">
        <v>421</v>
      </c>
      <c r="H55" s="209">
        <f>SUM(H54)</f>
        <v>23</v>
      </c>
      <c r="I55" s="209">
        <f>I54</f>
        <v>23</v>
      </c>
      <c r="J55" s="209"/>
      <c r="K55" s="652">
        <f>K54</f>
        <v>0</v>
      </c>
      <c r="L55" s="215">
        <f>L54</f>
        <v>25</v>
      </c>
      <c r="M55" s="215">
        <f>M54</f>
        <v>25</v>
      </c>
      <c r="N55" s="241"/>
      <c r="O55" s="474"/>
      <c r="P55" s="474"/>
      <c r="Q55" s="476"/>
    </row>
    <row r="56" spans="1:17" ht="14.25" customHeight="1" x14ac:dyDescent="0.2">
      <c r="A56" s="1863" t="s">
        <v>420</v>
      </c>
      <c r="B56" s="1865" t="s">
        <v>468</v>
      </c>
      <c r="C56" s="1682" t="s">
        <v>473</v>
      </c>
      <c r="D56" s="1872" t="s">
        <v>737</v>
      </c>
      <c r="E56" s="1870" t="s">
        <v>498</v>
      </c>
      <c r="F56" s="1667" t="s">
        <v>692</v>
      </c>
      <c r="G56" s="649" t="s">
        <v>698</v>
      </c>
      <c r="H56" s="443">
        <v>14.2</v>
      </c>
      <c r="I56" s="443">
        <v>14.2</v>
      </c>
      <c r="J56" s="443"/>
      <c r="K56" s="444">
        <v>0</v>
      </c>
      <c r="L56" s="445">
        <v>14</v>
      </c>
      <c r="M56" s="445">
        <v>14</v>
      </c>
      <c r="N56" s="650"/>
      <c r="O56" s="171"/>
      <c r="P56" s="171"/>
      <c r="Q56" s="172"/>
    </row>
    <row r="57" spans="1:17" ht="75" customHeight="1" thickBot="1" x14ac:dyDescent="0.25">
      <c r="A57" s="1864"/>
      <c r="B57" s="1866"/>
      <c r="C57" s="1685"/>
      <c r="D57" s="1873"/>
      <c r="E57" s="1871"/>
      <c r="F57" s="1668"/>
      <c r="G57" s="651" t="s">
        <v>421</v>
      </c>
      <c r="H57" s="209">
        <f>SUM(H56)</f>
        <v>14.2</v>
      </c>
      <c r="I57" s="209">
        <f>I56</f>
        <v>14.2</v>
      </c>
      <c r="J57" s="209">
        <v>0</v>
      </c>
      <c r="K57" s="652">
        <f>K56</f>
        <v>0</v>
      </c>
      <c r="L57" s="215">
        <f>L56</f>
        <v>14</v>
      </c>
      <c r="M57" s="215">
        <f>M56</f>
        <v>14</v>
      </c>
      <c r="N57" s="241" t="s">
        <v>738</v>
      </c>
      <c r="O57" s="474">
        <v>5</v>
      </c>
      <c r="P57" s="474">
        <v>5</v>
      </c>
      <c r="Q57" s="476">
        <v>5</v>
      </c>
    </row>
    <row r="58" spans="1:17" ht="14.25" customHeight="1" x14ac:dyDescent="0.2">
      <c r="A58" s="1863" t="s">
        <v>420</v>
      </c>
      <c r="B58" s="1865" t="s">
        <v>468</v>
      </c>
      <c r="C58" s="1682" t="s">
        <v>474</v>
      </c>
      <c r="D58" s="1872" t="s">
        <v>739</v>
      </c>
      <c r="E58" s="1870" t="s">
        <v>498</v>
      </c>
      <c r="F58" s="1667" t="s">
        <v>692</v>
      </c>
      <c r="G58" s="649" t="s">
        <v>698</v>
      </c>
      <c r="H58" s="443">
        <v>8</v>
      </c>
      <c r="I58" s="443">
        <v>8</v>
      </c>
      <c r="J58" s="443">
        <v>0</v>
      </c>
      <c r="K58" s="444">
        <v>0</v>
      </c>
      <c r="L58" s="445">
        <v>8</v>
      </c>
      <c r="M58" s="445">
        <v>8</v>
      </c>
      <c r="N58" s="650"/>
      <c r="O58" s="171"/>
      <c r="P58" s="171"/>
      <c r="Q58" s="172"/>
    </row>
    <row r="59" spans="1:17" ht="27" customHeight="1" thickBot="1" x14ac:dyDescent="0.25">
      <c r="A59" s="1864"/>
      <c r="B59" s="1866"/>
      <c r="C59" s="1685"/>
      <c r="D59" s="1873"/>
      <c r="E59" s="1871"/>
      <c r="F59" s="1668"/>
      <c r="G59" s="651" t="s">
        <v>421</v>
      </c>
      <c r="H59" s="209">
        <f>SUM(H58)</f>
        <v>8</v>
      </c>
      <c r="I59" s="209">
        <f>I58</f>
        <v>8</v>
      </c>
      <c r="J59" s="209">
        <v>0</v>
      </c>
      <c r="K59" s="652">
        <f>K58</f>
        <v>0</v>
      </c>
      <c r="L59" s="215">
        <f>L58</f>
        <v>8</v>
      </c>
      <c r="M59" s="215">
        <f>M58</f>
        <v>8</v>
      </c>
      <c r="N59" s="241" t="s">
        <v>740</v>
      </c>
      <c r="O59" s="474">
        <v>3</v>
      </c>
      <c r="P59" s="474">
        <v>3</v>
      </c>
      <c r="Q59" s="476">
        <v>3</v>
      </c>
    </row>
    <row r="60" spans="1:17" ht="14.25" customHeight="1" thickBot="1" x14ac:dyDescent="0.25">
      <c r="A60" s="24" t="s">
        <v>420</v>
      </c>
      <c r="B60" s="162" t="s">
        <v>468</v>
      </c>
      <c r="C60" s="1807" t="s">
        <v>423</v>
      </c>
      <c r="D60" s="1808"/>
      <c r="E60" s="1808"/>
      <c r="F60" s="1808"/>
      <c r="G60" s="1808"/>
      <c r="H60" s="661">
        <f t="shared" ref="H60:M60" si="4">H47+H49+H51+H53+H55+H57+H59</f>
        <v>70.2</v>
      </c>
      <c r="I60" s="661">
        <f t="shared" si="4"/>
        <v>70.2</v>
      </c>
      <c r="J60" s="661">
        <f t="shared" si="4"/>
        <v>0</v>
      </c>
      <c r="K60" s="661">
        <f t="shared" si="4"/>
        <v>0</v>
      </c>
      <c r="L60" s="661">
        <f t="shared" si="4"/>
        <v>73</v>
      </c>
      <c r="M60" s="661">
        <f t="shared" si="4"/>
        <v>73</v>
      </c>
      <c r="N60" s="165"/>
      <c r="O60" s="165"/>
      <c r="P60" s="165"/>
      <c r="Q60" s="166"/>
    </row>
    <row r="61" spans="1:17" ht="14.25" customHeight="1" thickBot="1" x14ac:dyDescent="0.25">
      <c r="A61" s="120" t="s">
        <v>420</v>
      </c>
      <c r="B61" s="121" t="s">
        <v>472</v>
      </c>
      <c r="C61" s="1693" t="s">
        <v>741</v>
      </c>
      <c r="D61" s="1694"/>
      <c r="E61" s="1694"/>
      <c r="F61" s="1694"/>
      <c r="G61" s="1694"/>
      <c r="H61" s="1694"/>
      <c r="I61" s="1694"/>
      <c r="J61" s="1694"/>
      <c r="K61" s="1694"/>
      <c r="L61" s="1694"/>
      <c r="M61" s="1694"/>
      <c r="N61" s="1694"/>
      <c r="O61" s="1694"/>
      <c r="P61" s="1694"/>
      <c r="Q61" s="1699"/>
    </row>
    <row r="62" spans="1:17" ht="14.25" customHeight="1" x14ac:dyDescent="0.2">
      <c r="A62" s="1863" t="s">
        <v>420</v>
      </c>
      <c r="B62" s="1865" t="s">
        <v>472</v>
      </c>
      <c r="C62" s="1682" t="s">
        <v>420</v>
      </c>
      <c r="D62" s="1872" t="s">
        <v>742</v>
      </c>
      <c r="E62" s="1870" t="s">
        <v>498</v>
      </c>
      <c r="F62" s="1667" t="s">
        <v>692</v>
      </c>
      <c r="G62" s="649" t="s">
        <v>698</v>
      </c>
      <c r="H62" s="443">
        <v>66.599999999999994</v>
      </c>
      <c r="I62" s="443">
        <v>46.6</v>
      </c>
      <c r="J62" s="443">
        <v>0</v>
      </c>
      <c r="K62" s="664">
        <v>0</v>
      </c>
      <c r="L62" s="445">
        <v>50</v>
      </c>
      <c r="M62" s="445">
        <v>50</v>
      </c>
      <c r="N62" s="650" t="s">
        <v>743</v>
      </c>
      <c r="O62" s="171" t="s">
        <v>513</v>
      </c>
      <c r="P62" s="171" t="s">
        <v>513</v>
      </c>
      <c r="Q62" s="172" t="s">
        <v>513</v>
      </c>
    </row>
    <row r="63" spans="1:17" ht="14.25" customHeight="1" thickBot="1" x14ac:dyDescent="0.25">
      <c r="A63" s="1864"/>
      <c r="B63" s="1866"/>
      <c r="C63" s="1685"/>
      <c r="D63" s="1873"/>
      <c r="E63" s="1871"/>
      <c r="F63" s="1668"/>
      <c r="G63" s="651" t="s">
        <v>421</v>
      </c>
      <c r="H63" s="209">
        <f>SUM(H62)</f>
        <v>66.599999999999994</v>
      </c>
      <c r="I63" s="209">
        <f>I62</f>
        <v>46.6</v>
      </c>
      <c r="J63" s="209"/>
      <c r="K63" s="652">
        <f>K62</f>
        <v>0</v>
      </c>
      <c r="L63" s="215">
        <f>L62</f>
        <v>50</v>
      </c>
      <c r="M63" s="215">
        <f>M62</f>
        <v>50</v>
      </c>
      <c r="N63" s="241"/>
      <c r="O63" s="474"/>
      <c r="P63" s="474"/>
      <c r="Q63" s="476"/>
    </row>
    <row r="64" spans="1:17" ht="14.25" customHeight="1" thickBot="1" x14ac:dyDescent="0.25">
      <c r="A64" s="437" t="s">
        <v>420</v>
      </c>
      <c r="B64" s="438" t="s">
        <v>472</v>
      </c>
      <c r="C64" s="246" t="s">
        <v>422</v>
      </c>
      <c r="D64" s="439"/>
      <c r="E64" s="440"/>
      <c r="F64" s="236"/>
      <c r="G64" s="649"/>
      <c r="H64" s="443"/>
      <c r="I64" s="443"/>
      <c r="J64" s="443"/>
      <c r="K64" s="444"/>
      <c r="L64" s="445"/>
      <c r="M64" s="445"/>
      <c r="N64" s="447"/>
      <c r="O64" s="171"/>
      <c r="P64" s="171"/>
      <c r="Q64" s="172"/>
    </row>
    <row r="65" spans="1:39" ht="14.25" customHeight="1" x14ac:dyDescent="0.2">
      <c r="A65" s="1863" t="s">
        <v>420</v>
      </c>
      <c r="B65" s="1865" t="s">
        <v>472</v>
      </c>
      <c r="C65" s="1682" t="s">
        <v>467</v>
      </c>
      <c r="D65" s="1872" t="s">
        <v>744</v>
      </c>
      <c r="E65" s="1870" t="s">
        <v>498</v>
      </c>
      <c r="F65" s="1667" t="s">
        <v>692</v>
      </c>
      <c r="G65" s="649" t="s">
        <v>698</v>
      </c>
      <c r="H65" s="443">
        <v>63.7</v>
      </c>
      <c r="I65" s="443">
        <v>63.7</v>
      </c>
      <c r="J65" s="443"/>
      <c r="K65" s="444">
        <v>0</v>
      </c>
      <c r="L65" s="445">
        <v>80</v>
      </c>
      <c r="M65" s="445">
        <v>80</v>
      </c>
      <c r="N65" s="447"/>
      <c r="O65" s="171"/>
      <c r="P65" s="171"/>
      <c r="Q65" s="172"/>
    </row>
    <row r="66" spans="1:39" ht="27.75" customHeight="1" thickBot="1" x14ac:dyDescent="0.25">
      <c r="A66" s="1864"/>
      <c r="B66" s="1866"/>
      <c r="C66" s="1685"/>
      <c r="D66" s="1873"/>
      <c r="E66" s="1871"/>
      <c r="F66" s="1668"/>
      <c r="G66" s="651" t="s">
        <v>421</v>
      </c>
      <c r="H66" s="209">
        <f>SUM(H65)</f>
        <v>63.7</v>
      </c>
      <c r="I66" s="209">
        <f>I65</f>
        <v>63.7</v>
      </c>
      <c r="J66" s="209"/>
      <c r="K66" s="652">
        <f>K65</f>
        <v>0</v>
      </c>
      <c r="L66" s="215">
        <f>L65</f>
        <v>80</v>
      </c>
      <c r="M66" s="215">
        <f>M65</f>
        <v>80</v>
      </c>
      <c r="N66" s="665" t="s">
        <v>745</v>
      </c>
      <c r="O66" s="474" t="s">
        <v>513</v>
      </c>
      <c r="P66" s="474" t="s">
        <v>513</v>
      </c>
      <c r="Q66" s="476" t="s">
        <v>513</v>
      </c>
    </row>
    <row r="67" spans="1:39" ht="14.25" customHeight="1" thickBot="1" x14ac:dyDescent="0.25">
      <c r="A67" s="24" t="s">
        <v>420</v>
      </c>
      <c r="B67" s="162" t="s">
        <v>472</v>
      </c>
      <c r="C67" s="1807" t="s">
        <v>423</v>
      </c>
      <c r="D67" s="1808"/>
      <c r="E67" s="1808"/>
      <c r="F67" s="1808"/>
      <c r="G67" s="1808"/>
      <c r="H67" s="661">
        <f t="shared" ref="H67:M67" si="5">H66+H63</f>
        <v>130.30000000000001</v>
      </c>
      <c r="I67" s="661">
        <f t="shared" si="5"/>
        <v>110.30000000000001</v>
      </c>
      <c r="J67" s="661">
        <f t="shared" si="5"/>
        <v>0</v>
      </c>
      <c r="K67" s="661">
        <f t="shared" si="5"/>
        <v>0</v>
      </c>
      <c r="L67" s="661">
        <f t="shared" si="5"/>
        <v>130</v>
      </c>
      <c r="M67" s="661">
        <f t="shared" si="5"/>
        <v>130</v>
      </c>
      <c r="N67" s="165"/>
      <c r="O67" s="165"/>
      <c r="P67" s="165"/>
      <c r="Q67" s="166"/>
    </row>
    <row r="68" spans="1:39" ht="12.75" customHeight="1" thickBot="1" x14ac:dyDescent="0.25">
      <c r="A68" s="120" t="s">
        <v>422</v>
      </c>
      <c r="B68" s="1809" t="s">
        <v>424</v>
      </c>
      <c r="C68" s="1810"/>
      <c r="D68" s="1810"/>
      <c r="E68" s="1810"/>
      <c r="F68" s="1810"/>
      <c r="G68" s="1810"/>
      <c r="H68" s="666">
        <f t="shared" ref="H68:M68" si="6">H67+H60+H44+H30+H20</f>
        <v>520</v>
      </c>
      <c r="I68" s="666">
        <f t="shared" si="6"/>
        <v>463</v>
      </c>
      <c r="J68" s="666">
        <f t="shared" si="6"/>
        <v>0</v>
      </c>
      <c r="K68" s="666">
        <f t="shared" si="6"/>
        <v>0</v>
      </c>
      <c r="L68" s="666">
        <f t="shared" si="6"/>
        <v>596.79999999999995</v>
      </c>
      <c r="M68" s="666">
        <f t="shared" si="6"/>
        <v>596.79999999999995</v>
      </c>
      <c r="N68" s="169"/>
      <c r="O68" s="169"/>
      <c r="P68" s="169"/>
      <c r="Q68" s="170"/>
    </row>
    <row r="69" spans="1:39" ht="12" customHeight="1" thickBot="1" x14ac:dyDescent="0.25">
      <c r="A69" s="403" t="s">
        <v>420</v>
      </c>
      <c r="B69" s="1822" t="s">
        <v>425</v>
      </c>
      <c r="C69" s="1822"/>
      <c r="D69" s="1822"/>
      <c r="E69" s="1822"/>
      <c r="F69" s="1822"/>
      <c r="G69" s="1822"/>
      <c r="H69" s="225">
        <f t="shared" ref="H69:M69" si="7">H68</f>
        <v>520</v>
      </c>
      <c r="I69" s="225">
        <f t="shared" si="7"/>
        <v>463</v>
      </c>
      <c r="J69" s="225">
        <f t="shared" si="7"/>
        <v>0</v>
      </c>
      <c r="K69" s="225">
        <f t="shared" si="7"/>
        <v>0</v>
      </c>
      <c r="L69" s="225">
        <f t="shared" si="7"/>
        <v>596.79999999999995</v>
      </c>
      <c r="M69" s="225">
        <f t="shared" si="7"/>
        <v>596.79999999999995</v>
      </c>
      <c r="N69" s="1812"/>
      <c r="O69" s="1812"/>
      <c r="P69" s="1812"/>
      <c r="Q69" s="1813"/>
    </row>
    <row r="70" spans="1:39" s="26" customFormat="1" ht="15.75" customHeight="1" thickBot="1" x14ac:dyDescent="0.25">
      <c r="A70" s="408"/>
      <c r="B70" s="409"/>
      <c r="C70" s="409"/>
      <c r="D70" s="409"/>
      <c r="E70" s="409"/>
      <c r="F70" s="1826" t="s">
        <v>426</v>
      </c>
      <c r="G70" s="1827"/>
      <c r="H70" s="1827"/>
      <c r="I70" s="1827"/>
      <c r="J70" s="1827"/>
      <c r="K70" s="1827"/>
      <c r="L70" s="1827"/>
      <c r="M70" s="1827"/>
      <c r="N70" s="410"/>
      <c r="O70" s="410"/>
      <c r="P70" s="410"/>
      <c r="Q70" s="410"/>
      <c r="R70" s="25"/>
      <c r="S70" s="25"/>
      <c r="T70" s="25"/>
      <c r="U70" s="25"/>
      <c r="V70" s="25"/>
      <c r="W70" s="25"/>
      <c r="X70" s="25"/>
      <c r="Y70" s="25"/>
      <c r="Z70" s="25"/>
      <c r="AA70" s="25"/>
      <c r="AB70" s="25"/>
      <c r="AC70" s="25"/>
      <c r="AD70" s="25"/>
      <c r="AE70" s="25"/>
      <c r="AF70" s="25"/>
      <c r="AG70" s="25"/>
      <c r="AH70" s="25"/>
      <c r="AI70" s="25"/>
      <c r="AJ70" s="25"/>
      <c r="AK70" s="25"/>
      <c r="AL70" s="25"/>
      <c r="AM70" s="25"/>
    </row>
    <row r="71" spans="1:39" ht="35.25" customHeight="1" thickBot="1" x14ac:dyDescent="0.25">
      <c r="C71" s="1819" t="s">
        <v>427</v>
      </c>
      <c r="D71" s="1820"/>
      <c r="E71" s="1820"/>
      <c r="F71" s="1820"/>
      <c r="G71" s="1821"/>
      <c r="H71" s="1749" t="s">
        <v>604</v>
      </c>
      <c r="I71" s="1750"/>
      <c r="J71" s="1750"/>
      <c r="K71" s="1751"/>
      <c r="L71" s="5"/>
      <c r="M71" s="5"/>
    </row>
    <row r="72" spans="1:39" ht="14.1" customHeight="1" thickBot="1" x14ac:dyDescent="0.25">
      <c r="C72" s="1798" t="s">
        <v>428</v>
      </c>
      <c r="D72" s="1799"/>
      <c r="E72" s="1799"/>
      <c r="F72" s="1799"/>
      <c r="G72" s="1800"/>
      <c r="H72" s="1801">
        <f>SUM(H73:K77)</f>
        <v>520</v>
      </c>
      <c r="I72" s="1802"/>
      <c r="J72" s="1802"/>
      <c r="K72" s="1803"/>
      <c r="L72" s="5"/>
      <c r="M72" s="5"/>
    </row>
    <row r="73" spans="1:39" ht="14.1" customHeight="1" x14ac:dyDescent="0.2">
      <c r="C73" s="1828" t="s">
        <v>559</v>
      </c>
      <c r="D73" s="1829"/>
      <c r="E73" s="1829"/>
      <c r="F73" s="1829"/>
      <c r="G73" s="1830"/>
      <c r="H73" s="1774">
        <v>0</v>
      </c>
      <c r="I73" s="1775"/>
      <c r="J73" s="1775"/>
      <c r="K73" s="1776"/>
      <c r="L73" s="5"/>
      <c r="M73" s="5"/>
    </row>
    <row r="74" spans="1:39" ht="22.5" customHeight="1" x14ac:dyDescent="0.2">
      <c r="C74" s="1785" t="s">
        <v>560</v>
      </c>
      <c r="D74" s="1786"/>
      <c r="E74" s="1786"/>
      <c r="F74" s="1786"/>
      <c r="G74" s="1787"/>
      <c r="H74" s="1782">
        <v>520</v>
      </c>
      <c r="I74" s="1783"/>
      <c r="J74" s="1783"/>
      <c r="K74" s="1784"/>
      <c r="L74" s="5"/>
      <c r="M74" s="5"/>
    </row>
    <row r="75" spans="1:39" ht="14.1" customHeight="1" x14ac:dyDescent="0.2">
      <c r="C75" s="1779" t="s">
        <v>632</v>
      </c>
      <c r="D75" s="1780"/>
      <c r="E75" s="1780"/>
      <c r="F75" s="1780"/>
      <c r="G75" s="1781"/>
      <c r="H75" s="1782">
        <v>0</v>
      </c>
      <c r="I75" s="1783"/>
      <c r="J75" s="1783"/>
      <c r="K75" s="1784"/>
      <c r="L75" s="5"/>
      <c r="M75" s="5"/>
    </row>
    <row r="76" spans="1:39" ht="14.1" customHeight="1" x14ac:dyDescent="0.2">
      <c r="C76" s="1779" t="s">
        <v>561</v>
      </c>
      <c r="D76" s="1780"/>
      <c r="E76" s="1780"/>
      <c r="F76" s="1780"/>
      <c r="G76" s="1781"/>
      <c r="H76" s="1782">
        <v>0</v>
      </c>
      <c r="I76" s="1783"/>
      <c r="J76" s="1783"/>
      <c r="K76" s="1784"/>
      <c r="L76" s="5"/>
      <c r="M76" s="5"/>
    </row>
    <row r="77" spans="1:39" ht="12.75" customHeight="1" thickBot="1" x14ac:dyDescent="0.25">
      <c r="C77" s="1785" t="s">
        <v>562</v>
      </c>
      <c r="D77" s="1786"/>
      <c r="E77" s="1786"/>
      <c r="F77" s="1786"/>
      <c r="G77" s="1787"/>
      <c r="H77" s="1782">
        <v>0</v>
      </c>
      <c r="I77" s="1783"/>
      <c r="J77" s="1783"/>
      <c r="K77" s="1784"/>
      <c r="L77" s="5"/>
      <c r="M77" s="5"/>
    </row>
    <row r="78" spans="1:39" ht="14.1" customHeight="1" thickBot="1" x14ac:dyDescent="0.25">
      <c r="C78" s="1798" t="s">
        <v>429</v>
      </c>
      <c r="D78" s="1799"/>
      <c r="E78" s="1799"/>
      <c r="F78" s="1799"/>
      <c r="G78" s="1800"/>
      <c r="H78" s="1801">
        <f>H79+H80+H81+H82+H83+H84</f>
        <v>0</v>
      </c>
      <c r="I78" s="1802"/>
      <c r="J78" s="1802"/>
      <c r="K78" s="1803"/>
      <c r="L78" s="5"/>
      <c r="M78" s="5"/>
    </row>
    <row r="79" spans="1:39" ht="14.1" customHeight="1" x14ac:dyDescent="0.2">
      <c r="C79" s="1874" t="s">
        <v>563</v>
      </c>
      <c r="D79" s="1875"/>
      <c r="E79" s="1875"/>
      <c r="F79" s="1875"/>
      <c r="G79" s="1876"/>
      <c r="H79" s="1877">
        <v>0</v>
      </c>
      <c r="I79" s="1777"/>
      <c r="J79" s="1777"/>
      <c r="K79" s="1778"/>
      <c r="L79" s="5"/>
      <c r="M79" s="5"/>
    </row>
    <row r="80" spans="1:39" ht="14.1" customHeight="1" x14ac:dyDescent="0.2">
      <c r="C80" s="1878" t="s">
        <v>747</v>
      </c>
      <c r="D80" s="1879"/>
      <c r="E80" s="1879"/>
      <c r="F80" s="1879"/>
      <c r="G80" s="1880"/>
      <c r="H80" s="1774">
        <v>0</v>
      </c>
      <c r="I80" s="1775"/>
      <c r="J80" s="1775"/>
      <c r="K80" s="1776"/>
      <c r="L80" s="5"/>
      <c r="M80" s="5"/>
    </row>
    <row r="81" spans="3:20" ht="14.1" customHeight="1" x14ac:dyDescent="0.2">
      <c r="C81" s="1718" t="s">
        <v>564</v>
      </c>
      <c r="D81" s="1719"/>
      <c r="E81" s="1719"/>
      <c r="F81" s="1719"/>
      <c r="G81" s="1720"/>
      <c r="H81" s="1783">
        <v>0</v>
      </c>
      <c r="I81" s="1783"/>
      <c r="J81" s="1783"/>
      <c r="K81" s="1784"/>
      <c r="L81" s="5"/>
      <c r="M81" s="5"/>
    </row>
    <row r="82" spans="3:20" ht="14.1" customHeight="1" x14ac:dyDescent="0.2">
      <c r="C82" s="1804" t="s">
        <v>565</v>
      </c>
      <c r="D82" s="1805"/>
      <c r="E82" s="1805"/>
      <c r="F82" s="1805"/>
      <c r="G82" s="1806"/>
      <c r="H82" s="1783">
        <v>0</v>
      </c>
      <c r="I82" s="1783"/>
      <c r="J82" s="1783"/>
      <c r="K82" s="1784"/>
      <c r="L82" s="5"/>
      <c r="M82" s="5"/>
    </row>
    <row r="83" spans="3:20" ht="14.1" customHeight="1" x14ac:dyDescent="0.2">
      <c r="C83" s="1823" t="s">
        <v>566</v>
      </c>
      <c r="D83" s="1824"/>
      <c r="E83" s="1824"/>
      <c r="F83" s="1824"/>
      <c r="G83" s="1825"/>
      <c r="H83" s="1783">
        <v>0</v>
      </c>
      <c r="I83" s="1783"/>
      <c r="J83" s="1783"/>
      <c r="K83" s="1784"/>
      <c r="L83" s="5"/>
      <c r="M83" s="5"/>
    </row>
    <row r="84" spans="3:20" ht="14.1" customHeight="1" thickBot="1" x14ac:dyDescent="0.25">
      <c r="C84" s="1779" t="s">
        <v>567</v>
      </c>
      <c r="D84" s="1780"/>
      <c r="E84" s="1780"/>
      <c r="F84" s="1780"/>
      <c r="G84" s="1794"/>
      <c r="H84" s="1783"/>
      <c r="I84" s="1783"/>
      <c r="J84" s="1783"/>
      <c r="K84" s="1784"/>
    </row>
    <row r="85" spans="3:20" ht="13.5" thickBot="1" x14ac:dyDescent="0.25">
      <c r="C85" s="1789" t="s">
        <v>430</v>
      </c>
      <c r="D85" s="1790"/>
      <c r="E85" s="1790"/>
      <c r="F85" s="1790"/>
      <c r="G85" s="1791"/>
      <c r="H85" s="1792">
        <f>H78+H72</f>
        <v>520</v>
      </c>
      <c r="I85" s="1792"/>
      <c r="J85" s="1792"/>
      <c r="K85" s="1793"/>
    </row>
    <row r="88" spans="3:20" ht="15.75" x14ac:dyDescent="0.25">
      <c r="E88" s="27"/>
    </row>
    <row r="90" spans="3:20" ht="12.75" x14ac:dyDescent="0.2">
      <c r="D90" s="6"/>
      <c r="E90" s="6"/>
      <c r="F90" s="6"/>
      <c r="G90" s="6"/>
      <c r="H90" s="6"/>
      <c r="I90" s="6"/>
      <c r="J90" s="6"/>
      <c r="K90" s="6"/>
      <c r="L90" s="6"/>
      <c r="M90" s="6"/>
      <c r="N90" s="6"/>
      <c r="O90" s="6"/>
      <c r="P90" s="6"/>
      <c r="Q90" s="6"/>
      <c r="R90" s="6"/>
      <c r="S90" s="6"/>
      <c r="T90" s="6"/>
    </row>
    <row r="92" spans="3:20" ht="15.75" x14ac:dyDescent="0.25">
      <c r="E92" s="27"/>
    </row>
  </sheetData>
  <mergeCells count="187">
    <mergeCell ref="C44:G44"/>
    <mergeCell ref="D50:D51"/>
    <mergeCell ref="F56:F57"/>
    <mergeCell ref="D52:D53"/>
    <mergeCell ref="E52:E53"/>
    <mergeCell ref="F65:F66"/>
    <mergeCell ref="D58:D59"/>
    <mergeCell ref="E58:E59"/>
    <mergeCell ref="F58:F59"/>
    <mergeCell ref="H83:K83"/>
    <mergeCell ref="H82:K82"/>
    <mergeCell ref="H79:K79"/>
    <mergeCell ref="H80:K80"/>
    <mergeCell ref="H81:K81"/>
    <mergeCell ref="C81:G81"/>
    <mergeCell ref="C85:G85"/>
    <mergeCell ref="H85:K85"/>
    <mergeCell ref="E32:E33"/>
    <mergeCell ref="F32:F33"/>
    <mergeCell ref="F42:F43"/>
    <mergeCell ref="E38:E39"/>
    <mergeCell ref="F38:F39"/>
    <mergeCell ref="E48:E49"/>
    <mergeCell ref="F48:F49"/>
    <mergeCell ref="C45:Q45"/>
    <mergeCell ref="D32:D33"/>
    <mergeCell ref="C35:C36"/>
    <mergeCell ref="D35:D36"/>
    <mergeCell ref="C31:Q31"/>
    <mergeCell ref="E35:E36"/>
    <mergeCell ref="F35:F36"/>
    <mergeCell ref="F18:F19"/>
    <mergeCell ref="D14:D15"/>
    <mergeCell ref="D16:D17"/>
    <mergeCell ref="D12:D13"/>
    <mergeCell ref="L1:Q1"/>
    <mergeCell ref="C80:G80"/>
    <mergeCell ref="E4:E6"/>
    <mergeCell ref="F4:F6"/>
    <mergeCell ref="G4:G6"/>
    <mergeCell ref="H5:H6"/>
    <mergeCell ref="D25:D26"/>
    <mergeCell ref="A25:A26"/>
    <mergeCell ref="B25:B26"/>
    <mergeCell ref="C22:C24"/>
    <mergeCell ref="D22:D24"/>
    <mergeCell ref="C20:G20"/>
    <mergeCell ref="C21:Q21"/>
    <mergeCell ref="N22:N24"/>
    <mergeCell ref="N25:N26"/>
    <mergeCell ref="C25:C26"/>
    <mergeCell ref="E25:E26"/>
    <mergeCell ref="A4:A6"/>
    <mergeCell ref="B4:B6"/>
    <mergeCell ref="C4:C6"/>
    <mergeCell ref="D4:D6"/>
    <mergeCell ref="D9:D11"/>
    <mergeCell ref="C16:C17"/>
    <mergeCell ref="A9:A11"/>
    <mergeCell ref="B9:B11"/>
    <mergeCell ref="C9:C11"/>
    <mergeCell ref="H4:K4"/>
    <mergeCell ref="N5:N6"/>
    <mergeCell ref="O5:Q5"/>
    <mergeCell ref="L4:L6"/>
    <mergeCell ref="M4:M6"/>
    <mergeCell ref="N4:Q4"/>
    <mergeCell ref="I5:J5"/>
    <mergeCell ref="K5:K6"/>
    <mergeCell ref="A40:A41"/>
    <mergeCell ref="B40:B41"/>
    <mergeCell ref="E40:E41"/>
    <mergeCell ref="F40:F41"/>
    <mergeCell ref="C40:C41"/>
    <mergeCell ref="D40:D41"/>
    <mergeCell ref="F25:F26"/>
    <mergeCell ref="B7:Q7"/>
    <mergeCell ref="C8:Q8"/>
    <mergeCell ref="E9:E11"/>
    <mergeCell ref="F9:F11"/>
    <mergeCell ref="N18:N19"/>
    <mergeCell ref="C18:C19"/>
    <mergeCell ref="C12:C13"/>
    <mergeCell ref="C14:C15"/>
    <mergeCell ref="E18:E19"/>
    <mergeCell ref="D27:D29"/>
    <mergeCell ref="A38:A39"/>
    <mergeCell ref="B38:B39"/>
    <mergeCell ref="B32:B33"/>
    <mergeCell ref="A35:A36"/>
    <mergeCell ref="B35:B36"/>
    <mergeCell ref="A32:A33"/>
    <mergeCell ref="C38:C39"/>
    <mergeCell ref="D38:D39"/>
    <mergeCell ref="C32:C33"/>
    <mergeCell ref="H73:K73"/>
    <mergeCell ref="C52:C53"/>
    <mergeCell ref="D56:D57"/>
    <mergeCell ref="B69:G69"/>
    <mergeCell ref="F54:F55"/>
    <mergeCell ref="C67:G67"/>
    <mergeCell ref="C75:G75"/>
    <mergeCell ref="N69:Q69"/>
    <mergeCell ref="C72:G72"/>
    <mergeCell ref="H72:K72"/>
    <mergeCell ref="C71:G71"/>
    <mergeCell ref="H71:K71"/>
    <mergeCell ref="F70:M70"/>
    <mergeCell ref="C74:G74"/>
    <mergeCell ref="H74:K74"/>
    <mergeCell ref="C73:G73"/>
    <mergeCell ref="F50:F51"/>
    <mergeCell ref="D3:W3"/>
    <mergeCell ref="C84:G84"/>
    <mergeCell ref="H84:K84"/>
    <mergeCell ref="C83:G83"/>
    <mergeCell ref="C79:G79"/>
    <mergeCell ref="C78:G78"/>
    <mergeCell ref="H78:K78"/>
    <mergeCell ref="C82:G82"/>
    <mergeCell ref="C77:G77"/>
    <mergeCell ref="H77:K77"/>
    <mergeCell ref="C76:G76"/>
    <mergeCell ref="H76:K76"/>
    <mergeCell ref="E12:E13"/>
    <mergeCell ref="F12:F13"/>
    <mergeCell ref="D18:D19"/>
    <mergeCell ref="H75:K75"/>
    <mergeCell ref="B68:G68"/>
    <mergeCell ref="B48:B49"/>
    <mergeCell ref="C48:C49"/>
    <mergeCell ref="E50:E51"/>
    <mergeCell ref="E54:E55"/>
    <mergeCell ref="A22:A24"/>
    <mergeCell ref="B22:B24"/>
    <mergeCell ref="E22:E24"/>
    <mergeCell ref="E46:E47"/>
    <mergeCell ref="A27:A29"/>
    <mergeCell ref="B27:B29"/>
    <mergeCell ref="C27:C29"/>
    <mergeCell ref="E42:E43"/>
    <mergeCell ref="F22:F24"/>
    <mergeCell ref="A56:A57"/>
    <mergeCell ref="B56:B57"/>
    <mergeCell ref="C56:C57"/>
    <mergeCell ref="E56:E57"/>
    <mergeCell ref="E27:E29"/>
    <mergeCell ref="F27:F29"/>
    <mergeCell ref="A42:A43"/>
    <mergeCell ref="A52:A53"/>
    <mergeCell ref="B52:B53"/>
    <mergeCell ref="N9:N10"/>
    <mergeCell ref="E62:E63"/>
    <mergeCell ref="F62:F63"/>
    <mergeCell ref="E65:E66"/>
    <mergeCell ref="C60:G60"/>
    <mergeCell ref="C61:Q61"/>
    <mergeCell ref="C62:C63"/>
    <mergeCell ref="D62:D63"/>
    <mergeCell ref="C54:C55"/>
    <mergeCell ref="C58:C59"/>
    <mergeCell ref="A62:A63"/>
    <mergeCell ref="B62:B63"/>
    <mergeCell ref="A54:A55"/>
    <mergeCell ref="B54:B55"/>
    <mergeCell ref="A58:A59"/>
    <mergeCell ref="B58:B59"/>
    <mergeCell ref="F46:F47"/>
    <mergeCell ref="A48:A49"/>
    <mergeCell ref="A50:A51"/>
    <mergeCell ref="B50:B51"/>
    <mergeCell ref="C50:C51"/>
    <mergeCell ref="A46:A47"/>
    <mergeCell ref="B46:B47"/>
    <mergeCell ref="C46:C47"/>
    <mergeCell ref="D46:D47"/>
    <mergeCell ref="D48:D49"/>
    <mergeCell ref="N42:N43"/>
    <mergeCell ref="A65:A66"/>
    <mergeCell ref="B65:B66"/>
    <mergeCell ref="C65:C66"/>
    <mergeCell ref="D65:D66"/>
    <mergeCell ref="F52:F53"/>
    <mergeCell ref="D54:D55"/>
    <mergeCell ref="B42:B43"/>
    <mergeCell ref="C42:C43"/>
    <mergeCell ref="D42:D43"/>
  </mergeCells>
  <phoneticPr fontId="1" type="noConversion"/>
  <pageMargins left="0.75" right="0.75"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5"/>
  <sheetViews>
    <sheetView topLeftCell="A37" workbookViewId="0">
      <selection activeCell="N59" sqref="N59"/>
    </sheetView>
  </sheetViews>
  <sheetFormatPr defaultRowHeight="11.25" x14ac:dyDescent="0.2"/>
  <cols>
    <col min="1" max="1" width="2.7109375" style="1" customWidth="1"/>
    <col min="2" max="3" width="2.5703125" style="1" customWidth="1"/>
    <col min="4" max="4" width="26.85546875" style="1" customWidth="1"/>
    <col min="5" max="5" width="7.85546875" style="2" customWidth="1"/>
    <col min="6" max="6" width="4.42578125" style="1" customWidth="1"/>
    <col min="7" max="7" width="5.7109375" style="3" customWidth="1"/>
    <col min="8" max="8" width="7.5703125" style="1" customWidth="1"/>
    <col min="9" max="9" width="6" style="1" customWidth="1"/>
    <col min="10" max="10" width="4.85546875" style="1" customWidth="1"/>
    <col min="11" max="11" width="5.42578125" style="1" customWidth="1"/>
    <col min="12" max="12" width="7.42578125" style="1" customWidth="1"/>
    <col min="13" max="13" width="5.28515625" style="1" customWidth="1"/>
    <col min="14" max="14" width="25.85546875" style="1" customWidth="1"/>
    <col min="15" max="15" width="4.140625" style="4" customWidth="1"/>
    <col min="16" max="16" width="3.7109375" style="1" customWidth="1"/>
    <col min="17" max="17" width="4.5703125" style="1" customWidth="1"/>
    <col min="18" max="16384" width="9.140625" style="5"/>
  </cols>
  <sheetData>
    <row r="1" spans="1:23" ht="45.75" customHeight="1" x14ac:dyDescent="0.2">
      <c r="L1" s="1716" t="s">
        <v>557</v>
      </c>
      <c r="M1" s="1925"/>
      <c r="N1" s="1925"/>
      <c r="O1" s="1925"/>
      <c r="P1" s="1925"/>
      <c r="Q1" s="1925"/>
    </row>
    <row r="2" spans="1:23" ht="14.25" customHeight="1" x14ac:dyDescent="0.2">
      <c r="E2" s="667" t="s">
        <v>748</v>
      </c>
      <c r="F2" s="668"/>
      <c r="G2" s="669"/>
      <c r="H2" s="668"/>
      <c r="I2" s="668"/>
      <c r="J2" s="668"/>
      <c r="K2" s="668"/>
      <c r="L2" s="668"/>
      <c r="M2" s="668"/>
      <c r="N2" s="668"/>
      <c r="O2" s="5"/>
      <c r="P2" s="5"/>
      <c r="Q2" s="5"/>
    </row>
    <row r="3" spans="1:23" ht="16.5" customHeight="1" thickBot="1" x14ac:dyDescent="0.25">
      <c r="A3" s="288"/>
      <c r="B3" s="289"/>
      <c r="C3" s="289"/>
      <c r="D3" s="1862" t="s">
        <v>466</v>
      </c>
      <c r="E3" s="1862"/>
      <c r="F3" s="1862"/>
      <c r="G3" s="1862"/>
      <c r="H3" s="1862"/>
      <c r="I3" s="1862"/>
      <c r="J3" s="1862"/>
      <c r="K3" s="1862"/>
      <c r="L3" s="1862"/>
      <c r="M3" s="1862"/>
      <c r="N3" s="1862"/>
      <c r="O3" s="1862"/>
      <c r="P3" s="1862"/>
      <c r="Q3" s="1862"/>
      <c r="R3" s="1862"/>
      <c r="S3" s="1862"/>
      <c r="T3" s="1862"/>
      <c r="U3" s="1862"/>
      <c r="V3" s="1862"/>
      <c r="W3" s="1862"/>
    </row>
    <row r="4" spans="1:23" ht="36.75" customHeight="1" x14ac:dyDescent="0.2">
      <c r="A4" s="1704" t="s">
        <v>408</v>
      </c>
      <c r="B4" s="1707" t="s">
        <v>409</v>
      </c>
      <c r="C4" s="1707" t="s">
        <v>410</v>
      </c>
      <c r="D4" s="1710" t="s">
        <v>411</v>
      </c>
      <c r="E4" s="1721" t="s">
        <v>412</v>
      </c>
      <c r="F4" s="1741" t="s">
        <v>413</v>
      </c>
      <c r="G4" s="1766" t="s">
        <v>414</v>
      </c>
      <c r="H4" s="1749" t="s">
        <v>553</v>
      </c>
      <c r="I4" s="1750"/>
      <c r="J4" s="1750"/>
      <c r="K4" s="1751"/>
      <c r="L4" s="1763" t="s">
        <v>545</v>
      </c>
      <c r="M4" s="1752" t="s">
        <v>558</v>
      </c>
      <c r="N4" s="1728" t="s">
        <v>431</v>
      </c>
      <c r="O4" s="1729"/>
      <c r="P4" s="1729"/>
      <c r="Q4" s="1730"/>
    </row>
    <row r="5" spans="1:23" ht="15" customHeight="1" x14ac:dyDescent="0.2">
      <c r="A5" s="1705"/>
      <c r="B5" s="1708"/>
      <c r="C5" s="1708"/>
      <c r="D5" s="1711"/>
      <c r="E5" s="1722"/>
      <c r="F5" s="1742"/>
      <c r="G5" s="1767"/>
      <c r="H5" s="1713" t="s">
        <v>415</v>
      </c>
      <c r="I5" s="1715" t="s">
        <v>416</v>
      </c>
      <c r="J5" s="1715"/>
      <c r="K5" s="1747" t="s">
        <v>417</v>
      </c>
      <c r="L5" s="1764"/>
      <c r="M5" s="1753"/>
      <c r="N5" s="1759" t="s">
        <v>465</v>
      </c>
      <c r="O5" s="1761" t="s">
        <v>418</v>
      </c>
      <c r="P5" s="1761"/>
      <c r="Q5" s="1762"/>
    </row>
    <row r="6" spans="1:23" ht="88.5" customHeight="1" thickBot="1" x14ac:dyDescent="0.25">
      <c r="A6" s="1706"/>
      <c r="B6" s="1709"/>
      <c r="C6" s="1709"/>
      <c r="D6" s="1712"/>
      <c r="E6" s="1723"/>
      <c r="F6" s="1743"/>
      <c r="G6" s="1768"/>
      <c r="H6" s="1714"/>
      <c r="I6" s="180" t="s">
        <v>415</v>
      </c>
      <c r="J6" s="34" t="s">
        <v>419</v>
      </c>
      <c r="K6" s="1748"/>
      <c r="L6" s="1765"/>
      <c r="M6" s="1754"/>
      <c r="N6" s="1760"/>
      <c r="O6" s="7" t="s">
        <v>537</v>
      </c>
      <c r="P6" s="7" t="s">
        <v>546</v>
      </c>
      <c r="Q6" s="8" t="s">
        <v>554</v>
      </c>
    </row>
    <row r="7" spans="1:23" ht="14.25" customHeight="1" thickBot="1" x14ac:dyDescent="0.25">
      <c r="A7" s="119" t="s">
        <v>420</v>
      </c>
      <c r="B7" s="1755" t="s">
        <v>749</v>
      </c>
      <c r="C7" s="1755"/>
      <c r="D7" s="1755"/>
      <c r="E7" s="1755"/>
      <c r="F7" s="1755"/>
      <c r="G7" s="1755"/>
      <c r="H7" s="1755"/>
      <c r="I7" s="1755"/>
      <c r="J7" s="1755"/>
      <c r="K7" s="1755"/>
      <c r="L7" s="1755"/>
      <c r="M7" s="1755"/>
      <c r="N7" s="1755"/>
      <c r="O7" s="1755"/>
      <c r="P7" s="1755"/>
      <c r="Q7" s="1756"/>
    </row>
    <row r="8" spans="1:23" ht="14.25" customHeight="1" thickBot="1" x14ac:dyDescent="0.25">
      <c r="A8" s="120" t="s">
        <v>420</v>
      </c>
      <c r="B8" s="121" t="s">
        <v>420</v>
      </c>
      <c r="C8" s="1757" t="s">
        <v>750</v>
      </c>
      <c r="D8" s="1757"/>
      <c r="E8" s="1757"/>
      <c r="F8" s="1757"/>
      <c r="G8" s="1757"/>
      <c r="H8" s="1757"/>
      <c r="I8" s="1757"/>
      <c r="J8" s="1757"/>
      <c r="K8" s="1757"/>
      <c r="L8" s="1757"/>
      <c r="M8" s="1757"/>
      <c r="N8" s="1757"/>
      <c r="O8" s="1757"/>
      <c r="P8" s="1757"/>
      <c r="Q8" s="1758"/>
      <c r="R8" s="521"/>
      <c r="S8" s="521"/>
      <c r="T8" s="521"/>
      <c r="U8" s="521"/>
      <c r="V8" s="521"/>
      <c r="W8" s="521"/>
    </row>
    <row r="9" spans="1:23" ht="21.75" customHeight="1" x14ac:dyDescent="0.2">
      <c r="A9" s="1689" t="s">
        <v>420</v>
      </c>
      <c r="B9" s="1691" t="s">
        <v>420</v>
      </c>
      <c r="C9" s="1678" t="s">
        <v>420</v>
      </c>
      <c r="D9" s="1680" t="s">
        <v>751</v>
      </c>
      <c r="E9" s="1651" t="s">
        <v>498</v>
      </c>
      <c r="F9" s="1655" t="s">
        <v>752</v>
      </c>
      <c r="G9" s="192" t="s">
        <v>470</v>
      </c>
      <c r="H9" s="193">
        <v>0</v>
      </c>
      <c r="I9" s="129">
        <v>0</v>
      </c>
      <c r="J9" s="194"/>
      <c r="K9" s="195">
        <v>0</v>
      </c>
      <c r="L9" s="196">
        <v>0</v>
      </c>
      <c r="M9" s="131">
        <v>0</v>
      </c>
      <c r="N9" s="1648" t="s">
        <v>753</v>
      </c>
      <c r="O9" s="670">
        <v>2</v>
      </c>
      <c r="P9" s="670" t="s">
        <v>491</v>
      </c>
      <c r="Q9" s="671">
        <v>2</v>
      </c>
      <c r="R9" s="521"/>
      <c r="S9" s="521"/>
      <c r="T9" s="521"/>
      <c r="U9" s="521"/>
      <c r="V9" s="521"/>
      <c r="W9" s="521"/>
    </row>
    <row r="10" spans="1:23" ht="13.5" customHeight="1" x14ac:dyDescent="0.2">
      <c r="A10" s="1700"/>
      <c r="B10" s="1701"/>
      <c r="C10" s="1702"/>
      <c r="D10" s="1703"/>
      <c r="E10" s="1659"/>
      <c r="F10" s="1697"/>
      <c r="G10" s="214"/>
      <c r="H10" s="199"/>
      <c r="I10" s="200"/>
      <c r="J10" s="201"/>
      <c r="K10" s="202"/>
      <c r="L10" s="203"/>
      <c r="M10" s="204"/>
      <c r="N10" s="1649"/>
      <c r="O10" s="672"/>
      <c r="P10" s="672"/>
      <c r="Q10" s="673"/>
      <c r="R10" s="521"/>
      <c r="S10" s="521"/>
      <c r="T10" s="522"/>
      <c r="U10" s="521"/>
      <c r="V10" s="521"/>
      <c r="W10" s="521"/>
    </row>
    <row r="11" spans="1:23" ht="18.75" customHeight="1" thickBot="1" x14ac:dyDescent="0.25">
      <c r="A11" s="1690"/>
      <c r="B11" s="1692"/>
      <c r="C11" s="1679"/>
      <c r="D11" s="1681"/>
      <c r="E11" s="1652"/>
      <c r="F11" s="1652"/>
      <c r="G11" s="207" t="s">
        <v>421</v>
      </c>
      <c r="H11" s="208">
        <v>0</v>
      </c>
      <c r="I11" s="209">
        <f>SUM(I9:I10)</f>
        <v>0</v>
      </c>
      <c r="J11" s="210"/>
      <c r="K11" s="211">
        <f>SUM(K9:K10)</f>
        <v>0</v>
      </c>
      <c r="L11" s="212">
        <f>L9</f>
        <v>0</v>
      </c>
      <c r="M11" s="215">
        <f>M9</f>
        <v>0</v>
      </c>
      <c r="N11" s="1650"/>
      <c r="O11" s="674"/>
      <c r="P11" s="674"/>
      <c r="Q11" s="675"/>
      <c r="R11" s="520"/>
      <c r="S11" s="521"/>
      <c r="T11" s="522"/>
      <c r="U11" s="521"/>
      <c r="V11" s="521"/>
      <c r="W11" s="521"/>
    </row>
    <row r="12" spans="1:23" ht="15" customHeight="1" x14ac:dyDescent="0.2">
      <c r="A12" s="1689" t="s">
        <v>420</v>
      </c>
      <c r="B12" s="1691" t="s">
        <v>420</v>
      </c>
      <c r="C12" s="1678" t="s">
        <v>422</v>
      </c>
      <c r="D12" s="1680" t="s">
        <v>754</v>
      </c>
      <c r="E12" s="1651" t="s">
        <v>498</v>
      </c>
      <c r="F12" s="1655" t="s">
        <v>752</v>
      </c>
      <c r="G12" s="192" t="s">
        <v>470</v>
      </c>
      <c r="H12" s="193">
        <v>5</v>
      </c>
      <c r="I12" s="129"/>
      <c r="J12" s="194"/>
      <c r="K12" s="195"/>
      <c r="L12" s="196">
        <v>7</v>
      </c>
      <c r="M12" s="131">
        <v>7</v>
      </c>
      <c r="N12" s="676" t="s">
        <v>755</v>
      </c>
      <c r="O12" s="677">
        <v>200</v>
      </c>
      <c r="P12" s="677">
        <v>220</v>
      </c>
      <c r="Q12" s="678">
        <v>220</v>
      </c>
      <c r="R12" s="520"/>
      <c r="S12" s="521"/>
      <c r="T12" s="522"/>
      <c r="U12" s="521"/>
      <c r="V12" s="521"/>
      <c r="W12" s="521"/>
    </row>
    <row r="13" spans="1:23" ht="14.25" customHeight="1" x14ac:dyDescent="0.2">
      <c r="A13" s="1700"/>
      <c r="B13" s="1701"/>
      <c r="C13" s="1702"/>
      <c r="D13" s="1703"/>
      <c r="E13" s="1659"/>
      <c r="F13" s="1697"/>
      <c r="G13" s="214"/>
      <c r="H13" s="199"/>
      <c r="I13" s="200"/>
      <c r="J13" s="201"/>
      <c r="K13" s="202"/>
      <c r="L13" s="203"/>
      <c r="M13" s="204"/>
      <c r="N13" s="1942" t="s">
        <v>756</v>
      </c>
      <c r="O13" s="679">
        <v>180</v>
      </c>
      <c r="P13" s="679">
        <v>200</v>
      </c>
      <c r="Q13" s="680">
        <v>200</v>
      </c>
      <c r="R13" s="520"/>
      <c r="S13" s="521"/>
      <c r="T13" s="522"/>
      <c r="U13" s="521"/>
      <c r="V13" s="521"/>
      <c r="W13" s="521"/>
    </row>
    <row r="14" spans="1:23" ht="12" customHeight="1" thickBot="1" x14ac:dyDescent="0.25">
      <c r="A14" s="1690"/>
      <c r="B14" s="1692"/>
      <c r="C14" s="1679"/>
      <c r="D14" s="1681"/>
      <c r="E14" s="1652"/>
      <c r="F14" s="1652"/>
      <c r="G14" s="207" t="s">
        <v>421</v>
      </c>
      <c r="H14" s="209">
        <f>SUM(H12:H13)</f>
        <v>5</v>
      </c>
      <c r="I14" s="209">
        <f>SUM(I12:I13)</f>
        <v>0</v>
      </c>
      <c r="J14" s="210"/>
      <c r="K14" s="211">
        <f>SUM(K12:K13)</f>
        <v>0</v>
      </c>
      <c r="L14" s="212">
        <f>L12</f>
        <v>7</v>
      </c>
      <c r="M14" s="215">
        <f>M12</f>
        <v>7</v>
      </c>
      <c r="N14" s="1943"/>
      <c r="O14" s="682"/>
      <c r="P14" s="682"/>
      <c r="Q14" s="683"/>
      <c r="R14" s="520"/>
      <c r="S14" s="521"/>
      <c r="T14" s="522"/>
      <c r="U14" s="521"/>
      <c r="V14" s="521"/>
      <c r="W14" s="521"/>
    </row>
    <row r="15" spans="1:23" ht="24.75" customHeight="1" x14ac:dyDescent="0.2">
      <c r="A15" s="1689" t="s">
        <v>420</v>
      </c>
      <c r="B15" s="1691" t="s">
        <v>420</v>
      </c>
      <c r="C15" s="1678" t="s">
        <v>467</v>
      </c>
      <c r="D15" s="1680" t="s">
        <v>757</v>
      </c>
      <c r="E15" s="1651" t="s">
        <v>498</v>
      </c>
      <c r="F15" s="1655" t="s">
        <v>752</v>
      </c>
      <c r="G15" s="192" t="s">
        <v>470</v>
      </c>
      <c r="H15" s="193">
        <v>0</v>
      </c>
      <c r="I15" s="129">
        <v>0</v>
      </c>
      <c r="J15" s="194"/>
      <c r="K15" s="195">
        <v>0</v>
      </c>
      <c r="L15" s="196">
        <v>10</v>
      </c>
      <c r="M15" s="131">
        <v>10</v>
      </c>
      <c r="N15" s="676" t="s">
        <v>758</v>
      </c>
      <c r="O15" s="684">
        <v>0</v>
      </c>
      <c r="P15" s="41">
        <v>160</v>
      </c>
      <c r="Q15" s="685">
        <v>160</v>
      </c>
      <c r="R15" s="520"/>
      <c r="S15" s="521"/>
      <c r="T15" s="522"/>
      <c r="U15" s="521"/>
      <c r="V15" s="521"/>
      <c r="W15" s="521"/>
    </row>
    <row r="16" spans="1:23" ht="13.5" customHeight="1" thickBot="1" x14ac:dyDescent="0.25">
      <c r="A16" s="1690"/>
      <c r="B16" s="1692"/>
      <c r="C16" s="1679"/>
      <c r="D16" s="1681"/>
      <c r="E16" s="1652"/>
      <c r="F16" s="1652"/>
      <c r="G16" s="207" t="s">
        <v>421</v>
      </c>
      <c r="H16" s="209">
        <f>SUM(H15:H15)</f>
        <v>0</v>
      </c>
      <c r="I16" s="209">
        <f>SUM(I15:I15)</f>
        <v>0</v>
      </c>
      <c r="J16" s="210"/>
      <c r="K16" s="211">
        <f>SUM(K15:K15)</f>
        <v>0</v>
      </c>
      <c r="L16" s="212">
        <f>L15</f>
        <v>10</v>
      </c>
      <c r="M16" s="215">
        <f>M15</f>
        <v>10</v>
      </c>
      <c r="N16" s="681"/>
      <c r="O16" s="686"/>
      <c r="P16" s="47"/>
      <c r="Q16" s="687"/>
      <c r="R16" s="520"/>
      <c r="S16" s="521"/>
      <c r="T16" s="522"/>
      <c r="U16" s="521"/>
      <c r="V16" s="521"/>
      <c r="W16" s="521"/>
    </row>
    <row r="17" spans="1:23" ht="16.5" customHeight="1" x14ac:dyDescent="0.2">
      <c r="A17" s="1689" t="s">
        <v>420</v>
      </c>
      <c r="B17" s="1691" t="s">
        <v>420</v>
      </c>
      <c r="C17" s="1678" t="s">
        <v>468</v>
      </c>
      <c r="D17" s="1680" t="s">
        <v>759</v>
      </c>
      <c r="E17" s="1651" t="s">
        <v>498</v>
      </c>
      <c r="F17" s="1655" t="s">
        <v>760</v>
      </c>
      <c r="G17" s="192" t="s">
        <v>470</v>
      </c>
      <c r="H17" s="193">
        <v>0</v>
      </c>
      <c r="I17" s="129">
        <v>0</v>
      </c>
      <c r="J17" s="194"/>
      <c r="K17" s="195">
        <v>0</v>
      </c>
      <c r="L17" s="196">
        <v>5</v>
      </c>
      <c r="M17" s="131">
        <v>5</v>
      </c>
      <c r="N17" s="1932" t="s">
        <v>761</v>
      </c>
      <c r="O17" s="670">
        <v>0</v>
      </c>
      <c r="P17" s="670">
        <v>1</v>
      </c>
      <c r="Q17" s="689">
        <v>1</v>
      </c>
      <c r="R17" s="520"/>
      <c r="S17" s="521"/>
      <c r="T17" s="522"/>
      <c r="U17" s="521"/>
      <c r="V17" s="521"/>
      <c r="W17" s="521"/>
    </row>
    <row r="18" spans="1:23" ht="12.75" customHeight="1" x14ac:dyDescent="0.2">
      <c r="A18" s="1700"/>
      <c r="B18" s="1701"/>
      <c r="C18" s="1702"/>
      <c r="D18" s="1703"/>
      <c r="E18" s="1659"/>
      <c r="F18" s="1697"/>
      <c r="G18" s="214"/>
      <c r="H18" s="199"/>
      <c r="I18" s="200"/>
      <c r="J18" s="201"/>
      <c r="K18" s="202"/>
      <c r="L18" s="203"/>
      <c r="M18" s="204"/>
      <c r="N18" s="1933"/>
      <c r="O18" s="672"/>
      <c r="P18" s="672"/>
      <c r="Q18" s="690"/>
      <c r="R18" s="520"/>
      <c r="S18" s="521"/>
      <c r="T18" s="522"/>
      <c r="U18" s="521"/>
      <c r="V18" s="521"/>
      <c r="W18" s="521"/>
    </row>
    <row r="19" spans="1:23" ht="12.75" customHeight="1" thickBot="1" x14ac:dyDescent="0.25">
      <c r="A19" s="1690"/>
      <c r="B19" s="1692"/>
      <c r="C19" s="1679"/>
      <c r="D19" s="1681"/>
      <c r="E19" s="1652"/>
      <c r="F19" s="1652"/>
      <c r="G19" s="207" t="s">
        <v>421</v>
      </c>
      <c r="H19" s="208">
        <f>H17</f>
        <v>0</v>
      </c>
      <c r="I19" s="209">
        <f>SUM(I17:I18)</f>
        <v>0</v>
      </c>
      <c r="J19" s="210"/>
      <c r="K19" s="211">
        <f>SUM(K17:K18)</f>
        <v>0</v>
      </c>
      <c r="L19" s="212">
        <f>L17</f>
        <v>5</v>
      </c>
      <c r="M19" s="215">
        <f>M17</f>
        <v>5</v>
      </c>
      <c r="N19" s="1934"/>
      <c r="O19" s="674"/>
      <c r="P19" s="674"/>
      <c r="Q19" s="691"/>
      <c r="R19" s="520"/>
      <c r="S19" s="521"/>
      <c r="T19" s="522"/>
      <c r="U19" s="521"/>
      <c r="V19" s="521"/>
      <c r="W19" s="521"/>
    </row>
    <row r="20" spans="1:23" ht="13.5" customHeight="1" x14ac:dyDescent="0.2">
      <c r="A20" s="692" t="s">
        <v>420</v>
      </c>
      <c r="B20" s="693" t="s">
        <v>420</v>
      </c>
      <c r="C20" s="694" t="s">
        <v>472</v>
      </c>
      <c r="D20" s="1680" t="s">
        <v>762</v>
      </c>
      <c r="E20" s="1651" t="s">
        <v>498</v>
      </c>
      <c r="F20" s="1655" t="s">
        <v>752</v>
      </c>
      <c r="G20" s="192" t="s">
        <v>470</v>
      </c>
      <c r="H20" s="193">
        <v>2</v>
      </c>
      <c r="I20" s="129"/>
      <c r="J20" s="194"/>
      <c r="K20" s="195"/>
      <c r="L20" s="196">
        <v>2</v>
      </c>
      <c r="M20" s="131">
        <v>2</v>
      </c>
      <c r="N20" s="1932" t="s">
        <v>763</v>
      </c>
      <c r="O20" s="670">
        <v>1</v>
      </c>
      <c r="P20" s="670" t="s">
        <v>550</v>
      </c>
      <c r="Q20" s="689">
        <v>1</v>
      </c>
      <c r="R20" s="520"/>
      <c r="S20" s="521"/>
      <c r="T20" s="522"/>
      <c r="U20" s="521"/>
      <c r="V20" s="521"/>
      <c r="W20" s="521"/>
    </row>
    <row r="21" spans="1:23" ht="17.25" customHeight="1" thickBot="1" x14ac:dyDescent="0.25">
      <c r="A21" s="695"/>
      <c r="B21" s="696"/>
      <c r="C21" s="697"/>
      <c r="D21" s="1681"/>
      <c r="E21" s="1652"/>
      <c r="F21" s="1652"/>
      <c r="G21" s="207" t="s">
        <v>421</v>
      </c>
      <c r="H21" s="209">
        <f>SUM(H20:H20)</f>
        <v>2</v>
      </c>
      <c r="I21" s="209">
        <f>SUM(I20:I20)</f>
        <v>0</v>
      </c>
      <c r="J21" s="210"/>
      <c r="K21" s="211">
        <f>SUM(K20:K20)</f>
        <v>0</v>
      </c>
      <c r="L21" s="212">
        <f>L20</f>
        <v>2</v>
      </c>
      <c r="M21" s="215">
        <f>M20</f>
        <v>2</v>
      </c>
      <c r="N21" s="1934"/>
      <c r="O21" s="674"/>
      <c r="P21" s="674"/>
      <c r="Q21" s="691"/>
      <c r="R21" s="520"/>
      <c r="S21" s="521"/>
      <c r="T21" s="522"/>
      <c r="U21" s="521"/>
      <c r="V21" s="521"/>
      <c r="W21" s="521"/>
    </row>
    <row r="22" spans="1:23" ht="13.5" customHeight="1" x14ac:dyDescent="0.2">
      <c r="A22" s="1689" t="s">
        <v>420</v>
      </c>
      <c r="B22" s="1691" t="s">
        <v>420</v>
      </c>
      <c r="C22" s="1678" t="s">
        <v>473</v>
      </c>
      <c r="D22" s="1680" t="s">
        <v>764</v>
      </c>
      <c r="E22" s="1651" t="s">
        <v>498</v>
      </c>
      <c r="F22" s="1655" t="s">
        <v>752</v>
      </c>
      <c r="G22" s="192" t="s">
        <v>470</v>
      </c>
      <c r="H22" s="193">
        <v>19</v>
      </c>
      <c r="I22" s="129"/>
      <c r="J22" s="194"/>
      <c r="K22" s="195"/>
      <c r="L22" s="196">
        <v>19</v>
      </c>
      <c r="M22" s="131">
        <v>19</v>
      </c>
      <c r="N22" s="1648" t="s">
        <v>765</v>
      </c>
      <c r="O22" s="698">
        <v>25</v>
      </c>
      <c r="P22" s="699" t="s">
        <v>766</v>
      </c>
      <c r="Q22" s="671">
        <v>25</v>
      </c>
      <c r="R22" s="520"/>
      <c r="S22" s="521"/>
      <c r="T22" s="522"/>
      <c r="U22" s="521"/>
      <c r="V22" s="521"/>
      <c r="W22" s="521"/>
    </row>
    <row r="23" spans="1:23" ht="13.5" customHeight="1" x14ac:dyDescent="0.2">
      <c r="A23" s="1700"/>
      <c r="B23" s="1701"/>
      <c r="C23" s="1702"/>
      <c r="D23" s="1703"/>
      <c r="E23" s="1659"/>
      <c r="F23" s="1697"/>
      <c r="G23" s="214"/>
      <c r="H23" s="199"/>
      <c r="I23" s="200"/>
      <c r="J23" s="201"/>
      <c r="K23" s="202"/>
      <c r="L23" s="203"/>
      <c r="M23" s="204"/>
      <c r="N23" s="1649"/>
      <c r="O23" s="672"/>
      <c r="P23" s="672"/>
      <c r="Q23" s="673"/>
      <c r="R23" s="520"/>
      <c r="S23" s="521"/>
      <c r="T23" s="522"/>
      <c r="U23" s="521"/>
      <c r="V23" s="521"/>
      <c r="W23" s="521"/>
    </row>
    <row r="24" spans="1:23" ht="13.5" customHeight="1" thickBot="1" x14ac:dyDescent="0.25">
      <c r="A24" s="1690"/>
      <c r="B24" s="1692"/>
      <c r="C24" s="1679"/>
      <c r="D24" s="1681"/>
      <c r="E24" s="1652"/>
      <c r="F24" s="1652"/>
      <c r="G24" s="207" t="s">
        <v>421</v>
      </c>
      <c r="H24" s="209">
        <f>SUM(H22:H23)</f>
        <v>19</v>
      </c>
      <c r="I24" s="209">
        <f>SUM(I22:I23)</f>
        <v>0</v>
      </c>
      <c r="J24" s="210"/>
      <c r="K24" s="211">
        <f>SUM(K22:K23)</f>
        <v>0</v>
      </c>
      <c r="L24" s="212">
        <f>L22</f>
        <v>19</v>
      </c>
      <c r="M24" s="215">
        <f>M22</f>
        <v>19</v>
      </c>
      <c r="N24" s="1650"/>
      <c r="O24" s="674"/>
      <c r="P24" s="674"/>
      <c r="Q24" s="675"/>
      <c r="R24" s="520"/>
      <c r="S24" s="521"/>
      <c r="T24" s="522"/>
      <c r="U24" s="521"/>
      <c r="V24" s="521"/>
      <c r="W24" s="521"/>
    </row>
    <row r="25" spans="1:23" ht="13.5" customHeight="1" x14ac:dyDescent="0.2">
      <c r="A25" s="1689" t="s">
        <v>420</v>
      </c>
      <c r="B25" s="1691" t="s">
        <v>420</v>
      </c>
      <c r="C25" s="1678" t="s">
        <v>474</v>
      </c>
      <c r="D25" s="1680" t="s">
        <v>767</v>
      </c>
      <c r="E25" s="1651" t="s">
        <v>498</v>
      </c>
      <c r="F25" s="1655" t="s">
        <v>752</v>
      </c>
      <c r="G25" s="192" t="s">
        <v>470</v>
      </c>
      <c r="H25" s="193">
        <v>0</v>
      </c>
      <c r="I25" s="129">
        <v>0</v>
      </c>
      <c r="J25" s="194"/>
      <c r="K25" s="195">
        <v>0</v>
      </c>
      <c r="L25" s="196">
        <v>5</v>
      </c>
      <c r="M25" s="131">
        <v>5</v>
      </c>
      <c r="N25" s="1932" t="s">
        <v>768</v>
      </c>
      <c r="O25" s="670">
        <v>0</v>
      </c>
      <c r="P25" s="670">
        <v>2</v>
      </c>
      <c r="Q25" s="689">
        <v>2</v>
      </c>
      <c r="R25" s="520"/>
      <c r="S25" s="521"/>
      <c r="T25" s="522"/>
      <c r="U25" s="521"/>
      <c r="V25" s="521"/>
      <c r="W25" s="521"/>
    </row>
    <row r="26" spans="1:23" ht="14.25" customHeight="1" thickBot="1" x14ac:dyDescent="0.25">
      <c r="A26" s="1690"/>
      <c r="B26" s="1692"/>
      <c r="C26" s="1679"/>
      <c r="D26" s="1681"/>
      <c r="E26" s="1652"/>
      <c r="F26" s="1652"/>
      <c r="G26" s="207" t="s">
        <v>421</v>
      </c>
      <c r="H26" s="209">
        <f>SUM(H25:H25)</f>
        <v>0</v>
      </c>
      <c r="I26" s="209">
        <f>SUM(I25:I25)</f>
        <v>0</v>
      </c>
      <c r="J26" s="210"/>
      <c r="K26" s="211">
        <f>SUM(K25:K25)</f>
        <v>0</v>
      </c>
      <c r="L26" s="211">
        <f>SUM(L25:L25)</f>
        <v>5</v>
      </c>
      <c r="M26" s="211">
        <f>SUM(M25:M25)</f>
        <v>5</v>
      </c>
      <c r="N26" s="1934"/>
      <c r="O26" s="674"/>
      <c r="P26" s="674"/>
      <c r="Q26" s="691"/>
      <c r="R26" s="700"/>
      <c r="S26" s="521"/>
      <c r="T26" s="522"/>
      <c r="U26" s="521"/>
      <c r="V26" s="521"/>
      <c r="W26" s="521"/>
    </row>
    <row r="27" spans="1:23" ht="20.25" customHeight="1" thickBot="1" x14ac:dyDescent="0.25">
      <c r="A27" s="120" t="s">
        <v>420</v>
      </c>
      <c r="B27" s="577"/>
      <c r="C27" s="1674" t="s">
        <v>423</v>
      </c>
      <c r="D27" s="1675"/>
      <c r="E27" s="1675"/>
      <c r="F27" s="1675"/>
      <c r="G27" s="1677"/>
      <c r="H27" s="190">
        <f t="shared" ref="H27:M27" si="0">H26+H24+H21+H19+H16+H14+H11</f>
        <v>26</v>
      </c>
      <c r="I27" s="190">
        <f t="shared" si="0"/>
        <v>0</v>
      </c>
      <c r="J27" s="190">
        <f t="shared" si="0"/>
        <v>0</v>
      </c>
      <c r="K27" s="190">
        <f t="shared" si="0"/>
        <v>0</v>
      </c>
      <c r="L27" s="190">
        <f t="shared" si="0"/>
        <v>48</v>
      </c>
      <c r="M27" s="190">
        <f t="shared" si="0"/>
        <v>48</v>
      </c>
      <c r="N27" s="638"/>
      <c r="O27" s="165"/>
      <c r="P27" s="165"/>
      <c r="Q27" s="166"/>
      <c r="R27" s="521"/>
      <c r="S27" s="521"/>
      <c r="T27" s="521"/>
      <c r="U27" s="521"/>
      <c r="V27" s="521"/>
      <c r="W27" s="521"/>
    </row>
    <row r="28" spans="1:23" ht="15" customHeight="1" thickBot="1" x14ac:dyDescent="0.25">
      <c r="A28" s="119" t="s">
        <v>422</v>
      </c>
      <c r="B28" s="1755" t="s">
        <v>769</v>
      </c>
      <c r="C28" s="1755"/>
      <c r="D28" s="1755"/>
      <c r="E28" s="1755"/>
      <c r="F28" s="1755"/>
      <c r="G28" s="1755"/>
      <c r="H28" s="1755"/>
      <c r="I28" s="1755"/>
      <c r="J28" s="1755"/>
      <c r="K28" s="1755"/>
      <c r="L28" s="1755"/>
      <c r="M28" s="1755"/>
      <c r="N28" s="1755"/>
      <c r="O28" s="1755"/>
      <c r="P28" s="1755"/>
      <c r="Q28" s="1756"/>
      <c r="R28" s="521"/>
      <c r="S28" s="521"/>
      <c r="T28" s="521"/>
      <c r="U28" s="521"/>
      <c r="V28" s="521"/>
      <c r="W28" s="521"/>
    </row>
    <row r="29" spans="1:23" ht="25.5" customHeight="1" thickBot="1" x14ac:dyDescent="0.25">
      <c r="A29" s="120" t="s">
        <v>422</v>
      </c>
      <c r="B29" s="121" t="s">
        <v>420</v>
      </c>
      <c r="C29" s="1693" t="s">
        <v>770</v>
      </c>
      <c r="D29" s="1694"/>
      <c r="E29" s="1695"/>
      <c r="F29" s="1695"/>
      <c r="G29" s="1694"/>
      <c r="H29" s="1694"/>
      <c r="I29" s="1694"/>
      <c r="J29" s="1694"/>
      <c r="K29" s="1694"/>
      <c r="L29" s="1694"/>
      <c r="M29" s="1694"/>
      <c r="N29" s="1694"/>
      <c r="O29" s="1694"/>
      <c r="P29" s="1694"/>
      <c r="Q29" s="1699"/>
      <c r="R29" s="521"/>
      <c r="S29" s="521"/>
      <c r="T29" s="521"/>
      <c r="U29" s="521"/>
      <c r="V29" s="521"/>
      <c r="W29" s="521"/>
    </row>
    <row r="30" spans="1:23" ht="14.25" customHeight="1" x14ac:dyDescent="0.2">
      <c r="A30" s="1689" t="s">
        <v>422</v>
      </c>
      <c r="B30" s="1691" t="s">
        <v>420</v>
      </c>
      <c r="C30" s="1678" t="s">
        <v>420</v>
      </c>
      <c r="D30" s="1680" t="s">
        <v>771</v>
      </c>
      <c r="E30" s="1651" t="s">
        <v>498</v>
      </c>
      <c r="F30" s="1655" t="s">
        <v>471</v>
      </c>
      <c r="G30" s="192" t="s">
        <v>577</v>
      </c>
      <c r="H30" s="193">
        <v>5393.1</v>
      </c>
      <c r="I30" s="129">
        <v>0</v>
      </c>
      <c r="J30" s="194"/>
      <c r="K30" s="193">
        <v>4353.1000000000004</v>
      </c>
      <c r="L30" s="196">
        <v>0</v>
      </c>
      <c r="M30" s="131">
        <v>0</v>
      </c>
      <c r="N30" s="1932" t="s">
        <v>772</v>
      </c>
      <c r="O30" s="698" t="s">
        <v>513</v>
      </c>
      <c r="P30" s="699"/>
      <c r="Q30" s="701"/>
      <c r="R30" s="521"/>
      <c r="S30" s="521"/>
      <c r="T30" s="522"/>
      <c r="U30" s="521"/>
      <c r="V30" s="521"/>
      <c r="W30" s="521"/>
    </row>
    <row r="31" spans="1:23" ht="14.25" customHeight="1" x14ac:dyDescent="0.2">
      <c r="A31" s="1700"/>
      <c r="B31" s="1701"/>
      <c r="C31" s="1702"/>
      <c r="D31" s="1703"/>
      <c r="E31" s="1658"/>
      <c r="F31" s="1946"/>
      <c r="G31" s="702" t="s">
        <v>650</v>
      </c>
      <c r="H31" s="703">
        <v>687.6</v>
      </c>
      <c r="I31" s="704"/>
      <c r="J31" s="705"/>
      <c r="K31" s="706">
        <v>650</v>
      </c>
      <c r="L31" s="707"/>
      <c r="M31" s="706"/>
      <c r="N31" s="1933"/>
      <c r="O31" s="708"/>
      <c r="P31" s="709"/>
      <c r="Q31" s="710"/>
      <c r="R31" s="521"/>
      <c r="S31" s="521"/>
      <c r="T31" s="522"/>
      <c r="U31" s="521"/>
      <c r="V31" s="521"/>
      <c r="W31" s="521"/>
    </row>
    <row r="32" spans="1:23" ht="14.25" customHeight="1" x14ac:dyDescent="0.2">
      <c r="A32" s="1700"/>
      <c r="B32" s="1701"/>
      <c r="C32" s="1702"/>
      <c r="D32" s="1703"/>
      <c r="E32" s="1658"/>
      <c r="F32" s="1946"/>
      <c r="G32" s="434" t="s">
        <v>470</v>
      </c>
      <c r="H32" s="711">
        <v>77.3</v>
      </c>
      <c r="I32" s="354"/>
      <c r="J32" s="376">
        <v>59</v>
      </c>
      <c r="K32" s="712"/>
      <c r="L32" s="713"/>
      <c r="M32" s="714"/>
      <c r="N32" s="1933"/>
      <c r="O32" s="708"/>
      <c r="P32" s="709"/>
      <c r="Q32" s="710"/>
      <c r="R32" s="521"/>
      <c r="S32" s="521"/>
      <c r="T32" s="522"/>
      <c r="U32" s="521"/>
      <c r="V32" s="521"/>
      <c r="W32" s="521"/>
    </row>
    <row r="33" spans="1:23" ht="14.25" customHeight="1" x14ac:dyDescent="0.2">
      <c r="A33" s="1700"/>
      <c r="B33" s="1701"/>
      <c r="C33" s="1702"/>
      <c r="D33" s="1703"/>
      <c r="E33" s="1658"/>
      <c r="F33" s="1946"/>
      <c r="G33" s="214" t="s">
        <v>470</v>
      </c>
      <c r="H33" s="715">
        <v>10</v>
      </c>
      <c r="I33" s="716"/>
      <c r="J33" s="717"/>
      <c r="K33" s="718"/>
      <c r="L33" s="719"/>
      <c r="M33" s="720"/>
      <c r="N33" s="1933"/>
      <c r="O33" s="708" t="s">
        <v>513</v>
      </c>
      <c r="P33" s="709"/>
      <c r="Q33" s="710"/>
      <c r="R33" s="521"/>
      <c r="S33" s="521"/>
      <c r="T33" s="522"/>
      <c r="U33" s="521"/>
      <c r="V33" s="521"/>
      <c r="W33" s="521"/>
    </row>
    <row r="34" spans="1:23" ht="27" customHeight="1" thickBot="1" x14ac:dyDescent="0.25">
      <c r="A34" s="1690"/>
      <c r="B34" s="1692"/>
      <c r="C34" s="1679"/>
      <c r="D34" s="1681"/>
      <c r="E34" s="1652"/>
      <c r="F34" s="1652"/>
      <c r="G34" s="207" t="s">
        <v>421</v>
      </c>
      <c r="H34" s="721">
        <f t="shared" ref="H34:M34" si="1">H30+H31+H32+H33</f>
        <v>6168.0000000000009</v>
      </c>
      <c r="I34" s="721">
        <f t="shared" si="1"/>
        <v>0</v>
      </c>
      <c r="J34" s="721">
        <f t="shared" si="1"/>
        <v>59</v>
      </c>
      <c r="K34" s="721">
        <f t="shared" si="1"/>
        <v>5003.1000000000004</v>
      </c>
      <c r="L34" s="721">
        <f t="shared" si="1"/>
        <v>0</v>
      </c>
      <c r="M34" s="721">
        <f t="shared" si="1"/>
        <v>0</v>
      </c>
      <c r="N34" s="1934"/>
      <c r="O34" s="674"/>
      <c r="P34" s="674"/>
      <c r="Q34" s="722"/>
      <c r="R34" s="521"/>
      <c r="S34" s="521"/>
      <c r="T34" s="522"/>
      <c r="U34" s="521"/>
      <c r="V34" s="521"/>
      <c r="W34" s="521"/>
    </row>
    <row r="35" spans="1:23" ht="15.75" customHeight="1" x14ac:dyDescent="0.2">
      <c r="A35" s="1689" t="s">
        <v>422</v>
      </c>
      <c r="B35" s="1691" t="s">
        <v>420</v>
      </c>
      <c r="C35" s="1678" t="s">
        <v>422</v>
      </c>
      <c r="D35" s="1680" t="s">
        <v>773</v>
      </c>
      <c r="E35" s="1651" t="s">
        <v>498</v>
      </c>
      <c r="F35" s="1655" t="s">
        <v>774</v>
      </c>
      <c r="G35" s="192" t="s">
        <v>499</v>
      </c>
      <c r="H35" s="193">
        <v>164</v>
      </c>
      <c r="I35" s="129"/>
      <c r="J35" s="194"/>
      <c r="K35" s="195">
        <v>0</v>
      </c>
      <c r="L35" s="196"/>
      <c r="M35" s="723"/>
      <c r="N35" s="724" t="s">
        <v>775</v>
      </c>
      <c r="O35" s="725">
        <v>2000</v>
      </c>
      <c r="P35" s="726"/>
      <c r="Q35" s="727"/>
      <c r="R35" s="521"/>
      <c r="S35" s="521"/>
      <c r="T35" s="522"/>
      <c r="U35" s="521"/>
      <c r="V35" s="521"/>
      <c r="W35" s="521"/>
    </row>
    <row r="36" spans="1:23" ht="24" customHeight="1" x14ac:dyDescent="0.2">
      <c r="A36" s="1700"/>
      <c r="B36" s="1701"/>
      <c r="C36" s="1702"/>
      <c r="D36" s="1703"/>
      <c r="E36" s="1658"/>
      <c r="F36" s="1858"/>
      <c r="G36" s="728"/>
      <c r="H36" s="729"/>
      <c r="I36" s="704"/>
      <c r="J36" s="730"/>
      <c r="K36" s="731"/>
      <c r="L36" s="388"/>
      <c r="M36" s="358"/>
      <c r="N36" s="732" t="s">
        <v>776</v>
      </c>
      <c r="O36" s="733">
        <v>3000</v>
      </c>
      <c r="P36" s="734"/>
      <c r="Q36" s="735"/>
      <c r="R36" s="521"/>
      <c r="S36" s="521"/>
      <c r="T36" s="522"/>
      <c r="U36" s="521"/>
      <c r="V36" s="521"/>
      <c r="W36" s="521"/>
    </row>
    <row r="37" spans="1:23" ht="15.75" customHeight="1" x14ac:dyDescent="0.2">
      <c r="A37" s="1700"/>
      <c r="B37" s="1701"/>
      <c r="C37" s="1702"/>
      <c r="D37" s="1703"/>
      <c r="E37" s="1659"/>
      <c r="F37" s="1697"/>
      <c r="G37" s="736" t="s">
        <v>652</v>
      </c>
      <c r="H37" s="737">
        <v>25.8</v>
      </c>
      <c r="I37" s="738"/>
      <c r="J37" s="739"/>
      <c r="K37" s="740">
        <v>0</v>
      </c>
      <c r="L37" s="203"/>
      <c r="M37" s="741"/>
      <c r="N37" s="742" t="s">
        <v>777</v>
      </c>
      <c r="O37" s="743">
        <v>1</v>
      </c>
      <c r="P37" s="744"/>
      <c r="Q37" s="745"/>
      <c r="R37" s="521"/>
      <c r="S37" s="521"/>
      <c r="T37" s="522"/>
      <c r="U37" s="521"/>
      <c r="V37" s="521"/>
      <c r="W37" s="521"/>
    </row>
    <row r="38" spans="1:23" ht="24" customHeight="1" thickBot="1" x14ac:dyDescent="0.25">
      <c r="A38" s="1690"/>
      <c r="B38" s="1692"/>
      <c r="C38" s="1679"/>
      <c r="D38" s="1681"/>
      <c r="E38" s="1652"/>
      <c r="F38" s="1652"/>
      <c r="G38" s="207" t="s">
        <v>421</v>
      </c>
      <c r="H38" s="721">
        <f>H35+H37+H36</f>
        <v>189.8</v>
      </c>
      <c r="I38" s="721">
        <f>I35+I37+I36</f>
        <v>0</v>
      </c>
      <c r="J38" s="721">
        <f>J35+J37+J36</f>
        <v>0</v>
      </c>
      <c r="K38" s="721">
        <f>K35+K37+K36</f>
        <v>0</v>
      </c>
      <c r="L38" s="721">
        <f>L35+L37+L36</f>
        <v>0</v>
      </c>
      <c r="M38" s="721">
        <f>M35+M37</f>
        <v>0</v>
      </c>
      <c r="N38" s="746" t="s">
        <v>778</v>
      </c>
      <c r="O38" s="743">
        <v>13</v>
      </c>
      <c r="P38" s="744"/>
      <c r="Q38" s="745"/>
      <c r="R38" s="521"/>
      <c r="S38" s="521"/>
      <c r="T38" s="522"/>
      <c r="U38" s="521"/>
      <c r="V38" s="521"/>
      <c r="W38" s="521"/>
    </row>
    <row r="39" spans="1:23" ht="15.75" customHeight="1" x14ac:dyDescent="0.2">
      <c r="A39" s="1689" t="s">
        <v>422</v>
      </c>
      <c r="B39" s="1691" t="s">
        <v>420</v>
      </c>
      <c r="C39" s="1678" t="s">
        <v>468</v>
      </c>
      <c r="D39" s="1686" t="s">
        <v>779</v>
      </c>
      <c r="E39" s="1842" t="s">
        <v>780</v>
      </c>
      <c r="F39" s="1947" t="s">
        <v>781</v>
      </c>
      <c r="G39" s="183" t="s">
        <v>499</v>
      </c>
      <c r="H39" s="16">
        <v>0</v>
      </c>
      <c r="I39" s="15">
        <v>0</v>
      </c>
      <c r="J39" s="15"/>
      <c r="K39" s="17">
        <v>0</v>
      </c>
      <c r="L39" s="18">
        <v>0</v>
      </c>
      <c r="M39" s="19">
        <v>0</v>
      </c>
      <c r="N39" s="1935" t="s">
        <v>782</v>
      </c>
      <c r="O39" s="747" t="s">
        <v>513</v>
      </c>
      <c r="P39" s="748"/>
      <c r="Q39" s="749"/>
      <c r="R39" s="521"/>
      <c r="S39" s="521"/>
      <c r="T39" s="522"/>
      <c r="U39" s="521"/>
      <c r="V39" s="521"/>
      <c r="W39" s="521"/>
    </row>
    <row r="40" spans="1:23" ht="23.25" customHeight="1" x14ac:dyDescent="0.2">
      <c r="A40" s="1700"/>
      <c r="B40" s="1701"/>
      <c r="C40" s="1702"/>
      <c r="D40" s="1687"/>
      <c r="E40" s="1847"/>
      <c r="F40" s="1948"/>
      <c r="G40" s="750" t="s">
        <v>652</v>
      </c>
      <c r="H40" s="751">
        <v>3.2</v>
      </c>
      <c r="I40" s="752"/>
      <c r="J40" s="753"/>
      <c r="K40" s="754"/>
      <c r="L40" s="755"/>
      <c r="M40" s="756"/>
      <c r="N40" s="1936"/>
      <c r="O40" s="757"/>
      <c r="P40" s="758"/>
      <c r="Q40" s="759"/>
      <c r="R40" s="521"/>
      <c r="S40" s="521"/>
      <c r="T40" s="522"/>
      <c r="U40" s="521"/>
      <c r="V40" s="521"/>
      <c r="W40" s="521"/>
    </row>
    <row r="41" spans="1:23" ht="45.75" customHeight="1" thickBot="1" x14ac:dyDescent="0.25">
      <c r="A41" s="1700"/>
      <c r="B41" s="1701"/>
      <c r="C41" s="1702"/>
      <c r="D41" s="1688"/>
      <c r="E41" s="1949"/>
      <c r="F41" s="1948"/>
      <c r="G41" s="760" t="s">
        <v>421</v>
      </c>
      <c r="H41" s="761">
        <f>H39+H40</f>
        <v>3.2</v>
      </c>
      <c r="I41" s="762">
        <v>0</v>
      </c>
      <c r="J41" s="762">
        <v>0</v>
      </c>
      <c r="K41" s="763">
        <v>0</v>
      </c>
      <c r="L41" s="764">
        <v>0</v>
      </c>
      <c r="M41" s="765">
        <v>0</v>
      </c>
      <c r="N41" s="1937"/>
      <c r="O41" s="766" t="s">
        <v>513</v>
      </c>
      <c r="P41" s="767"/>
      <c r="Q41" s="768"/>
      <c r="R41" s="521"/>
      <c r="S41" s="521"/>
      <c r="T41" s="522"/>
      <c r="U41" s="521"/>
      <c r="V41" s="521"/>
      <c r="W41" s="521"/>
    </row>
    <row r="42" spans="1:23" ht="19.5" customHeight="1" x14ac:dyDescent="0.2">
      <c r="A42" s="1689" t="s">
        <v>422</v>
      </c>
      <c r="B42" s="1691" t="s">
        <v>420</v>
      </c>
      <c r="C42" s="1678" t="s">
        <v>472</v>
      </c>
      <c r="D42" s="1680" t="s">
        <v>783</v>
      </c>
      <c r="E42" s="1651" t="s">
        <v>498</v>
      </c>
      <c r="F42" s="1655" t="s">
        <v>752</v>
      </c>
      <c r="G42" s="192" t="s">
        <v>470</v>
      </c>
      <c r="H42" s="193">
        <v>30</v>
      </c>
      <c r="I42" s="129"/>
      <c r="J42" s="194"/>
      <c r="K42" s="195"/>
      <c r="L42" s="196"/>
      <c r="M42" s="131"/>
      <c r="N42" s="676"/>
      <c r="O42" s="677"/>
      <c r="P42" s="677"/>
      <c r="Q42" s="678"/>
      <c r="R42" s="521"/>
      <c r="S42" s="521"/>
      <c r="T42" s="522"/>
      <c r="U42" s="521"/>
      <c r="V42" s="521"/>
      <c r="W42" s="521"/>
    </row>
    <row r="43" spans="1:23" ht="12" customHeight="1" thickBot="1" x14ac:dyDescent="0.25">
      <c r="A43" s="1690"/>
      <c r="B43" s="1692"/>
      <c r="C43" s="1679"/>
      <c r="D43" s="1681"/>
      <c r="E43" s="1652"/>
      <c r="F43" s="1652"/>
      <c r="G43" s="207" t="s">
        <v>421</v>
      </c>
      <c r="H43" s="209">
        <f>SUM(H42:H42)</f>
        <v>30</v>
      </c>
      <c r="I43" s="209">
        <f>SUM(I42:I42)</f>
        <v>0</v>
      </c>
      <c r="J43" s="210"/>
      <c r="K43" s="211">
        <f>SUM(K42:K42)</f>
        <v>0</v>
      </c>
      <c r="L43" s="212">
        <f>L42</f>
        <v>0</v>
      </c>
      <c r="M43" s="215">
        <f>M42</f>
        <v>0</v>
      </c>
      <c r="N43" s="681"/>
      <c r="O43" s="682"/>
      <c r="P43" s="682"/>
      <c r="Q43" s="683"/>
      <c r="R43" s="521"/>
      <c r="S43" s="521"/>
      <c r="T43" s="522"/>
      <c r="U43" s="521"/>
      <c r="V43" s="521"/>
      <c r="W43" s="521"/>
    </row>
    <row r="44" spans="1:23" ht="12" customHeight="1" thickBot="1" x14ac:dyDescent="0.25">
      <c r="A44" s="120" t="s">
        <v>422</v>
      </c>
      <c r="B44" s="577"/>
      <c r="C44" s="1674" t="s">
        <v>423</v>
      </c>
      <c r="D44" s="1675"/>
      <c r="E44" s="1675"/>
      <c r="F44" s="1675"/>
      <c r="G44" s="1677"/>
      <c r="H44" s="190">
        <f>H34+H38+H41+H43</f>
        <v>6391.0000000000009</v>
      </c>
      <c r="I44" s="190">
        <f>I34+I38+I41+I43</f>
        <v>0</v>
      </c>
      <c r="J44" s="190">
        <f>J34+J38+J41+J43</f>
        <v>59</v>
      </c>
      <c r="K44" s="190">
        <f>K34+K38+K41+K43</f>
        <v>5003.1000000000004</v>
      </c>
      <c r="L44" s="190">
        <f>L34+L38+L41+L43</f>
        <v>0</v>
      </c>
      <c r="M44" s="190">
        <f>M43+M42+M39+M37+M34+M32+M29</f>
        <v>0</v>
      </c>
      <c r="N44" s="638"/>
      <c r="O44" s="165"/>
      <c r="P44" s="165"/>
      <c r="Q44" s="166"/>
      <c r="R44" s="521"/>
      <c r="S44" s="521"/>
      <c r="T44" s="522"/>
      <c r="U44" s="521"/>
      <c r="V44" s="521"/>
      <c r="W44" s="521"/>
    </row>
    <row r="45" spans="1:23" ht="15.75" customHeight="1" thickBot="1" x14ac:dyDescent="0.25">
      <c r="A45" s="119" t="s">
        <v>467</v>
      </c>
      <c r="B45" s="1755" t="s">
        <v>784</v>
      </c>
      <c r="C45" s="1755"/>
      <c r="D45" s="1755"/>
      <c r="E45" s="1755"/>
      <c r="F45" s="1755"/>
      <c r="G45" s="1755"/>
      <c r="H45" s="1755"/>
      <c r="I45" s="1755"/>
      <c r="J45" s="1755"/>
      <c r="K45" s="1755"/>
      <c r="L45" s="1755"/>
      <c r="M45" s="1755"/>
      <c r="N45" s="1755"/>
      <c r="O45" s="1755"/>
      <c r="P45" s="1755"/>
      <c r="Q45" s="1756"/>
      <c r="R45" s="521"/>
      <c r="S45" s="521"/>
      <c r="T45" s="522"/>
      <c r="U45" s="521"/>
      <c r="V45" s="521"/>
      <c r="W45" s="521"/>
    </row>
    <row r="46" spans="1:23" ht="18.75" customHeight="1" thickBot="1" x14ac:dyDescent="0.25">
      <c r="A46" s="120" t="s">
        <v>467</v>
      </c>
      <c r="B46" s="121" t="s">
        <v>420</v>
      </c>
      <c r="C46" s="1693" t="s">
        <v>785</v>
      </c>
      <c r="D46" s="1694"/>
      <c r="E46" s="1694"/>
      <c r="F46" s="1694"/>
      <c r="G46" s="1694"/>
      <c r="H46" s="1694"/>
      <c r="I46" s="1694"/>
      <c r="J46" s="1694"/>
      <c r="K46" s="1694"/>
      <c r="L46" s="1694"/>
      <c r="M46" s="1694"/>
      <c r="N46" s="1694"/>
      <c r="O46" s="1694"/>
      <c r="P46" s="1694"/>
      <c r="Q46" s="1699"/>
      <c r="R46" s="521"/>
      <c r="S46" s="521"/>
      <c r="T46" s="522"/>
      <c r="U46" s="521"/>
      <c r="V46" s="521"/>
      <c r="W46" s="521"/>
    </row>
    <row r="47" spans="1:23" ht="24" customHeight="1" x14ac:dyDescent="0.2">
      <c r="A47" s="1950" t="s">
        <v>467</v>
      </c>
      <c r="B47" s="1952" t="s">
        <v>420</v>
      </c>
      <c r="C47" s="1955" t="s">
        <v>420</v>
      </c>
      <c r="D47" s="1938" t="s">
        <v>786</v>
      </c>
      <c r="E47" s="1772" t="s">
        <v>498</v>
      </c>
      <c r="F47" s="1724" t="s">
        <v>787</v>
      </c>
      <c r="G47" s="192" t="s">
        <v>524</v>
      </c>
      <c r="H47" s="193">
        <v>687.7</v>
      </c>
      <c r="I47" s="129"/>
      <c r="J47" s="194"/>
      <c r="K47" s="195"/>
      <c r="L47" s="196">
        <v>900</v>
      </c>
      <c r="M47" s="723">
        <v>900</v>
      </c>
      <c r="N47" s="769" t="s">
        <v>788</v>
      </c>
      <c r="O47" s="770">
        <v>119</v>
      </c>
      <c r="P47" s="518">
        <v>120</v>
      </c>
      <c r="Q47" s="519">
        <v>120</v>
      </c>
      <c r="R47" s="521"/>
      <c r="S47" s="521"/>
      <c r="T47" s="522"/>
      <c r="U47" s="521"/>
      <c r="V47" s="521"/>
      <c r="W47" s="521"/>
    </row>
    <row r="48" spans="1:23" ht="39.75" customHeight="1" thickBot="1" x14ac:dyDescent="0.25">
      <c r="A48" s="1951"/>
      <c r="B48" s="1953"/>
      <c r="C48" s="1956"/>
      <c r="D48" s="1703"/>
      <c r="E48" s="1946"/>
      <c r="F48" s="1946"/>
      <c r="G48" s="214"/>
      <c r="H48" s="199"/>
      <c r="I48" s="200"/>
      <c r="J48" s="201"/>
      <c r="K48" s="202"/>
      <c r="L48" s="203"/>
      <c r="M48" s="715"/>
      <c r="N48" s="771" t="s">
        <v>789</v>
      </c>
      <c r="O48" s="772">
        <v>100</v>
      </c>
      <c r="P48" s="773">
        <v>160</v>
      </c>
      <c r="Q48" s="774">
        <v>160</v>
      </c>
      <c r="R48" s="521"/>
      <c r="S48" s="521"/>
      <c r="T48" s="522"/>
      <c r="U48" s="521"/>
      <c r="V48" s="521"/>
      <c r="W48" s="521"/>
    </row>
    <row r="49" spans="1:39" ht="26.25" customHeight="1" x14ac:dyDescent="0.2">
      <c r="A49" s="1951"/>
      <c r="B49" s="1953"/>
      <c r="C49" s="1956"/>
      <c r="D49" s="1703"/>
      <c r="E49" s="1946"/>
      <c r="F49" s="1946"/>
      <c r="G49" s="1940" t="s">
        <v>421</v>
      </c>
      <c r="H49" s="1927">
        <f t="shared" ref="H49:M49" si="2">H47</f>
        <v>687.7</v>
      </c>
      <c r="I49" s="1927">
        <f t="shared" si="2"/>
        <v>0</v>
      </c>
      <c r="J49" s="1927">
        <f t="shared" si="2"/>
        <v>0</v>
      </c>
      <c r="K49" s="1927">
        <f t="shared" si="2"/>
        <v>0</v>
      </c>
      <c r="L49" s="1927">
        <f t="shared" si="2"/>
        <v>900</v>
      </c>
      <c r="M49" s="1927">
        <f t="shared" si="2"/>
        <v>900</v>
      </c>
      <c r="N49" s="775" t="s">
        <v>790</v>
      </c>
      <c r="O49" s="776">
        <v>188</v>
      </c>
      <c r="P49" s="518">
        <v>230</v>
      </c>
      <c r="Q49" s="519">
        <v>230</v>
      </c>
      <c r="R49" s="521"/>
      <c r="S49" s="521"/>
      <c r="T49" s="522"/>
      <c r="U49" s="521"/>
      <c r="V49" s="521"/>
      <c r="W49" s="521"/>
    </row>
    <row r="50" spans="1:39" ht="37.5" customHeight="1" thickBot="1" x14ac:dyDescent="0.25">
      <c r="A50" s="1928"/>
      <c r="B50" s="1954"/>
      <c r="C50" s="1957"/>
      <c r="D50" s="1939"/>
      <c r="E50" s="1958"/>
      <c r="F50" s="1958"/>
      <c r="G50" s="1941"/>
      <c r="H50" s="1928"/>
      <c r="I50" s="1928"/>
      <c r="J50" s="1928"/>
      <c r="K50" s="1928"/>
      <c r="L50" s="1928"/>
      <c r="M50" s="1928"/>
      <c r="N50" s="777" t="s">
        <v>791</v>
      </c>
      <c r="O50" s="778">
        <v>168</v>
      </c>
      <c r="P50" s="779">
        <v>240</v>
      </c>
      <c r="Q50" s="780">
        <v>240</v>
      </c>
      <c r="R50" s="521"/>
      <c r="S50" s="521"/>
      <c r="T50" s="522"/>
      <c r="U50" s="521"/>
      <c r="V50" s="521"/>
      <c r="W50" s="521"/>
    </row>
    <row r="51" spans="1:39" ht="14.25" customHeight="1" thickBot="1" x14ac:dyDescent="0.25">
      <c r="A51" s="221" t="s">
        <v>468</v>
      </c>
      <c r="B51" s="577" t="s">
        <v>420</v>
      </c>
      <c r="C51" s="1674" t="s">
        <v>423</v>
      </c>
      <c r="D51" s="1675"/>
      <c r="E51" s="1676"/>
      <c r="F51" s="1676"/>
      <c r="G51" s="1677"/>
      <c r="H51" s="220">
        <f>H49</f>
        <v>687.7</v>
      </c>
      <c r="I51" s="220">
        <f>I49*1</f>
        <v>0</v>
      </c>
      <c r="J51" s="220">
        <f>J49*1</f>
        <v>0</v>
      </c>
      <c r="K51" s="220">
        <f>K49*1</f>
        <v>0</v>
      </c>
      <c r="L51" s="220">
        <f>L49*1</f>
        <v>900</v>
      </c>
      <c r="M51" s="220">
        <f>M49*1</f>
        <v>900</v>
      </c>
      <c r="N51" s="781"/>
      <c r="O51" s="782"/>
      <c r="P51" s="782"/>
      <c r="Q51" s="783"/>
      <c r="R51" s="521"/>
      <c r="S51" s="521"/>
      <c r="T51" s="521"/>
      <c r="U51" s="521"/>
      <c r="V51" s="521"/>
      <c r="W51" s="521"/>
    </row>
    <row r="52" spans="1:39" ht="15.75" customHeight="1" x14ac:dyDescent="0.2">
      <c r="A52" s="1689"/>
      <c r="B52" s="1691"/>
      <c r="C52" s="1678"/>
      <c r="D52" s="1680" t="s">
        <v>792</v>
      </c>
      <c r="E52" s="1651" t="s">
        <v>498</v>
      </c>
      <c r="F52" s="1655" t="s">
        <v>471</v>
      </c>
      <c r="G52" s="192" t="s">
        <v>470</v>
      </c>
      <c r="H52" s="193">
        <v>7</v>
      </c>
      <c r="I52" s="129">
        <v>0</v>
      </c>
      <c r="J52" s="194"/>
      <c r="K52" s="195">
        <v>0</v>
      </c>
      <c r="L52" s="196">
        <v>0</v>
      </c>
      <c r="M52" s="131">
        <v>0</v>
      </c>
      <c r="N52" s="1932"/>
      <c r="O52" s="670"/>
      <c r="P52" s="670"/>
      <c r="Q52" s="689"/>
      <c r="R52" s="521"/>
      <c r="S52" s="521"/>
      <c r="T52" s="521"/>
      <c r="U52" s="521"/>
      <c r="V52" s="521"/>
      <c r="W52" s="521"/>
    </row>
    <row r="53" spans="1:39" ht="13.5" customHeight="1" thickBot="1" x14ac:dyDescent="0.25">
      <c r="A53" s="1690"/>
      <c r="B53" s="1692"/>
      <c r="C53" s="1679"/>
      <c r="D53" s="1681"/>
      <c r="E53" s="1652"/>
      <c r="F53" s="1652"/>
      <c r="G53" s="207" t="s">
        <v>421</v>
      </c>
      <c r="H53" s="209">
        <f>SUM(H52:H52)</f>
        <v>7</v>
      </c>
      <c r="I53" s="209">
        <f>SUM(I52:I52)</f>
        <v>0</v>
      </c>
      <c r="J53" s="210"/>
      <c r="K53" s="211">
        <f>SUM(K52:K52)</f>
        <v>0</v>
      </c>
      <c r="L53" s="211">
        <f>SUM(L52:L52)</f>
        <v>0</v>
      </c>
      <c r="M53" s="211">
        <f>SUM(M52:M52)</f>
        <v>0</v>
      </c>
      <c r="N53" s="1934"/>
      <c r="O53" s="674"/>
      <c r="P53" s="674"/>
      <c r="Q53" s="691"/>
      <c r="R53" s="521"/>
      <c r="S53" s="521"/>
      <c r="T53" s="521"/>
      <c r="U53" s="521"/>
      <c r="V53" s="521"/>
      <c r="W53" s="521"/>
    </row>
    <row r="54" spans="1:39" ht="14.25" customHeight="1" thickBot="1" x14ac:dyDescent="0.25">
      <c r="A54" s="403" t="s">
        <v>420</v>
      </c>
      <c r="B54" s="1926" t="s">
        <v>425</v>
      </c>
      <c r="C54" s="1822"/>
      <c r="D54" s="1822"/>
      <c r="E54" s="1822"/>
      <c r="F54" s="1822"/>
      <c r="G54" s="1822"/>
      <c r="H54" s="225">
        <f t="shared" ref="H54:M54" si="3">H53+H51+H44+H27</f>
        <v>7111.7000000000007</v>
      </c>
      <c r="I54" s="225">
        <f t="shared" si="3"/>
        <v>0</v>
      </c>
      <c r="J54" s="225">
        <f t="shared" si="3"/>
        <v>59</v>
      </c>
      <c r="K54" s="225">
        <f t="shared" si="3"/>
        <v>5003.1000000000004</v>
      </c>
      <c r="L54" s="225">
        <f t="shared" si="3"/>
        <v>948</v>
      </c>
      <c r="M54" s="225">
        <f t="shared" si="3"/>
        <v>948</v>
      </c>
      <c r="N54" s="1929"/>
      <c r="O54" s="1930"/>
      <c r="P54" s="1930"/>
      <c r="Q54" s="1931"/>
    </row>
    <row r="55" spans="1:39" s="26" customFormat="1" ht="14.25" customHeight="1" thickBot="1" x14ac:dyDescent="0.25">
      <c r="A55" s="408"/>
      <c r="B55" s="409"/>
      <c r="C55" s="409"/>
      <c r="D55" s="409"/>
      <c r="E55" s="409"/>
      <c r="F55" s="1826" t="s">
        <v>426</v>
      </c>
      <c r="G55" s="1827"/>
      <c r="H55" s="1827"/>
      <c r="I55" s="1827"/>
      <c r="J55" s="1827"/>
      <c r="K55" s="1827"/>
      <c r="L55" s="1827"/>
      <c r="M55" s="1827"/>
      <c r="N55" s="410"/>
      <c r="O55" s="410"/>
      <c r="P55" s="410"/>
      <c r="Q55" s="410"/>
      <c r="R55" s="25"/>
      <c r="S55" s="25"/>
      <c r="T55" s="25"/>
      <c r="U55" s="25"/>
      <c r="V55" s="25"/>
      <c r="W55" s="25"/>
      <c r="X55" s="25"/>
      <c r="Y55" s="25"/>
      <c r="Z55" s="25"/>
      <c r="AA55" s="25"/>
      <c r="AB55" s="25"/>
      <c r="AC55" s="25"/>
      <c r="AD55" s="25"/>
      <c r="AE55" s="25"/>
      <c r="AF55" s="25"/>
      <c r="AG55" s="25"/>
      <c r="AH55" s="25"/>
      <c r="AI55" s="25"/>
      <c r="AJ55" s="25"/>
      <c r="AK55" s="25"/>
      <c r="AL55" s="25"/>
      <c r="AM55" s="25"/>
    </row>
    <row r="56" spans="1:39" ht="35.25" customHeight="1" thickBot="1" x14ac:dyDescent="0.25">
      <c r="B56" s="784"/>
      <c r="C56" s="1819" t="s">
        <v>427</v>
      </c>
      <c r="D56" s="1820"/>
      <c r="E56" s="1820"/>
      <c r="F56" s="1820"/>
      <c r="G56" s="1821"/>
      <c r="H56" s="1749" t="s">
        <v>568</v>
      </c>
      <c r="I56" s="1750"/>
      <c r="J56" s="1750"/>
      <c r="K56" s="1751"/>
      <c r="L56" s="521"/>
      <c r="M56" s="521"/>
      <c r="N56" s="784"/>
      <c r="O56" s="785"/>
      <c r="P56" s="784"/>
      <c r="Q56" s="784"/>
      <c r="R56" s="521"/>
      <c r="S56" s="521"/>
      <c r="T56" s="521"/>
      <c r="U56" s="521"/>
      <c r="V56" s="521"/>
      <c r="W56" s="521"/>
    </row>
    <row r="57" spans="1:39" ht="14.1" customHeight="1" thickBot="1" x14ac:dyDescent="0.25">
      <c r="B57" s="784"/>
      <c r="C57" s="1798" t="s">
        <v>428</v>
      </c>
      <c r="D57" s="1799"/>
      <c r="E57" s="1799"/>
      <c r="F57" s="1799"/>
      <c r="G57" s="1800"/>
      <c r="H57" s="1801">
        <f>H58+H59+H60+H61+H62</f>
        <v>6231.1</v>
      </c>
      <c r="I57" s="1802"/>
      <c r="J57" s="1802"/>
      <c r="K57" s="1803"/>
      <c r="L57" s="521"/>
      <c r="M57" s="521"/>
      <c r="N57" s="784"/>
      <c r="O57" s="785"/>
      <c r="P57" s="784"/>
      <c r="Q57" s="784"/>
      <c r="R57" s="521"/>
      <c r="S57" s="521"/>
      <c r="T57" s="521"/>
      <c r="U57" s="521"/>
      <c r="V57" s="521"/>
      <c r="W57" s="521"/>
    </row>
    <row r="58" spans="1:39" ht="14.1" customHeight="1" x14ac:dyDescent="0.2">
      <c r="B58" s="784"/>
      <c r="C58" s="1828" t="s">
        <v>559</v>
      </c>
      <c r="D58" s="1829"/>
      <c r="E58" s="1829"/>
      <c r="F58" s="1829"/>
      <c r="G58" s="1830"/>
      <c r="H58" s="1774">
        <v>150.30000000000001</v>
      </c>
      <c r="I58" s="1775"/>
      <c r="J58" s="1775"/>
      <c r="K58" s="1776"/>
      <c r="L58" s="521"/>
      <c r="M58" s="521"/>
      <c r="N58" s="784"/>
      <c r="O58" s="785"/>
      <c r="P58" s="784"/>
      <c r="Q58" s="784"/>
      <c r="R58" s="521"/>
      <c r="S58" s="521"/>
      <c r="T58" s="521"/>
      <c r="U58" s="521"/>
      <c r="V58" s="521"/>
      <c r="W58" s="521"/>
    </row>
    <row r="59" spans="1:39" ht="23.25" customHeight="1" x14ac:dyDescent="0.2">
      <c r="B59" s="784"/>
      <c r="C59" s="1785" t="s">
        <v>560</v>
      </c>
      <c r="D59" s="1786"/>
      <c r="E59" s="1786"/>
      <c r="F59" s="1786"/>
      <c r="G59" s="1787"/>
      <c r="H59" s="1782"/>
      <c r="I59" s="1783"/>
      <c r="J59" s="1783"/>
      <c r="K59" s="1784"/>
      <c r="L59" s="521"/>
      <c r="M59" s="521"/>
      <c r="N59" s="784"/>
      <c r="O59" s="785"/>
      <c r="P59" s="784"/>
      <c r="Q59" s="784"/>
      <c r="R59" s="521"/>
      <c r="S59" s="521"/>
      <c r="T59" s="521"/>
      <c r="U59" s="521"/>
      <c r="V59" s="521"/>
      <c r="W59" s="521"/>
    </row>
    <row r="60" spans="1:39" ht="14.1" customHeight="1" x14ac:dyDescent="0.2">
      <c r="B60" s="784"/>
      <c r="C60" s="1779" t="s">
        <v>632</v>
      </c>
      <c r="D60" s="1780"/>
      <c r="E60" s="1780"/>
      <c r="F60" s="1780"/>
      <c r="G60" s="1781"/>
      <c r="H60" s="1782"/>
      <c r="I60" s="1783"/>
      <c r="J60" s="1783"/>
      <c r="K60" s="1784"/>
      <c r="L60" s="521"/>
      <c r="M60" s="521"/>
      <c r="N60" s="784"/>
      <c r="O60" s="785"/>
      <c r="P60" s="784"/>
      <c r="Q60" s="784"/>
      <c r="R60" s="521"/>
      <c r="S60" s="521"/>
      <c r="T60" s="521"/>
      <c r="U60" s="521"/>
      <c r="V60" s="521"/>
      <c r="W60" s="521"/>
    </row>
    <row r="61" spans="1:39" ht="14.1" customHeight="1" x14ac:dyDescent="0.2">
      <c r="B61" s="784"/>
      <c r="C61" s="1779" t="s">
        <v>561</v>
      </c>
      <c r="D61" s="1780"/>
      <c r="E61" s="1780"/>
      <c r="F61" s="1780"/>
      <c r="G61" s="1781"/>
      <c r="H61" s="1782">
        <v>687.7</v>
      </c>
      <c r="I61" s="1783"/>
      <c r="J61" s="1783"/>
      <c r="K61" s="1784"/>
      <c r="L61" s="521"/>
      <c r="M61" s="521"/>
      <c r="N61" s="784"/>
      <c r="O61" s="785"/>
      <c r="P61" s="784"/>
      <c r="Q61" s="784"/>
      <c r="R61" s="521"/>
      <c r="S61" s="521"/>
      <c r="T61" s="521"/>
      <c r="U61" s="521"/>
      <c r="V61" s="521"/>
      <c r="W61" s="521"/>
    </row>
    <row r="62" spans="1:39" ht="12.75" customHeight="1" thickBot="1" x14ac:dyDescent="0.25">
      <c r="B62" s="784"/>
      <c r="C62" s="1785" t="s">
        <v>562</v>
      </c>
      <c r="D62" s="1786"/>
      <c r="E62" s="1786"/>
      <c r="F62" s="1786"/>
      <c r="G62" s="1787"/>
      <c r="H62" s="1782">
        <v>5393.1</v>
      </c>
      <c r="I62" s="1783"/>
      <c r="J62" s="1783"/>
      <c r="K62" s="1784"/>
      <c r="L62" s="521"/>
      <c r="M62" s="521"/>
      <c r="N62" s="784"/>
      <c r="O62" s="785"/>
      <c r="P62" s="784"/>
      <c r="Q62" s="784"/>
      <c r="R62" s="521"/>
      <c r="S62" s="521"/>
      <c r="T62" s="521"/>
      <c r="U62" s="521"/>
      <c r="V62" s="521"/>
      <c r="W62" s="521"/>
    </row>
    <row r="63" spans="1:39" ht="14.1" customHeight="1" thickBot="1" x14ac:dyDescent="0.25">
      <c r="B63" s="784"/>
      <c r="C63" s="1798" t="s">
        <v>429</v>
      </c>
      <c r="D63" s="1799"/>
      <c r="E63" s="1799"/>
      <c r="F63" s="1799"/>
      <c r="G63" s="1800"/>
      <c r="H63" s="1801">
        <f>SUM(H64:K70)</f>
        <v>880.6</v>
      </c>
      <c r="I63" s="1802"/>
      <c r="J63" s="1802"/>
      <c r="K63" s="1803"/>
      <c r="L63" s="521"/>
      <c r="M63" s="521"/>
      <c r="N63" s="784"/>
      <c r="O63" s="785"/>
      <c r="P63" s="784"/>
      <c r="Q63" s="784"/>
      <c r="R63" s="521"/>
      <c r="S63" s="521"/>
      <c r="T63" s="521"/>
      <c r="U63" s="521"/>
      <c r="V63" s="521"/>
      <c r="W63" s="521"/>
    </row>
    <row r="64" spans="1:39" ht="14.1" customHeight="1" x14ac:dyDescent="0.2">
      <c r="B64" s="784"/>
      <c r="C64" s="1874" t="s">
        <v>563</v>
      </c>
      <c r="D64" s="1875"/>
      <c r="E64" s="1875"/>
      <c r="F64" s="1875"/>
      <c r="G64" s="1876"/>
      <c r="H64" s="1877"/>
      <c r="I64" s="1777"/>
      <c r="J64" s="1777"/>
      <c r="K64" s="1778"/>
      <c r="L64" s="521"/>
      <c r="M64" s="521"/>
      <c r="N64" s="784"/>
      <c r="O64" s="785"/>
      <c r="P64" s="784"/>
      <c r="Q64" s="784"/>
      <c r="R64" s="521"/>
      <c r="S64" s="521"/>
      <c r="T64" s="521"/>
      <c r="U64" s="521"/>
      <c r="V64" s="521"/>
      <c r="W64" s="521"/>
    </row>
    <row r="65" spans="2:23" ht="14.1" customHeight="1" x14ac:dyDescent="0.2">
      <c r="B65" s="784"/>
      <c r="C65" s="1878" t="s">
        <v>793</v>
      </c>
      <c r="D65" s="1879"/>
      <c r="E65" s="1879"/>
      <c r="F65" s="1879"/>
      <c r="G65" s="1880"/>
      <c r="H65" s="1774">
        <v>687.6</v>
      </c>
      <c r="I65" s="1775"/>
      <c r="J65" s="1775"/>
      <c r="K65" s="1776"/>
      <c r="L65" s="521"/>
      <c r="M65" s="521"/>
      <c r="N65" s="784"/>
      <c r="O65" s="785"/>
      <c r="P65" s="784"/>
      <c r="Q65" s="784"/>
      <c r="R65" s="521"/>
      <c r="S65" s="521"/>
      <c r="T65" s="521"/>
      <c r="U65" s="521"/>
      <c r="V65" s="521"/>
      <c r="W65" s="521"/>
    </row>
    <row r="66" spans="2:23" ht="14.1" customHeight="1" x14ac:dyDescent="0.2">
      <c r="B66" s="784"/>
      <c r="C66" s="1785" t="s">
        <v>687</v>
      </c>
      <c r="D66" s="1944"/>
      <c r="E66" s="1944"/>
      <c r="F66" s="1944"/>
      <c r="G66" s="1945"/>
      <c r="H66" s="1782">
        <v>29</v>
      </c>
      <c r="I66" s="1783"/>
      <c r="J66" s="1783"/>
      <c r="K66" s="1784"/>
      <c r="L66" s="521"/>
      <c r="M66" s="521"/>
      <c r="N66" s="784"/>
      <c r="O66" s="785"/>
      <c r="P66" s="784"/>
      <c r="Q66" s="784"/>
      <c r="R66" s="521"/>
      <c r="S66" s="521"/>
      <c r="T66" s="521"/>
      <c r="U66" s="521"/>
      <c r="V66" s="521"/>
      <c r="W66" s="521"/>
    </row>
    <row r="67" spans="2:23" ht="14.1" customHeight="1" x14ac:dyDescent="0.2">
      <c r="B67" s="784"/>
      <c r="C67" s="1718" t="s">
        <v>564</v>
      </c>
      <c r="D67" s="1719"/>
      <c r="E67" s="1719"/>
      <c r="F67" s="1719"/>
      <c r="G67" s="1720"/>
      <c r="H67" s="1783"/>
      <c r="I67" s="1783"/>
      <c r="J67" s="1783"/>
      <c r="K67" s="1784"/>
      <c r="L67" s="521"/>
      <c r="M67" s="521"/>
      <c r="N67" s="784"/>
      <c r="O67" s="785"/>
      <c r="P67" s="784"/>
      <c r="Q67" s="784"/>
      <c r="R67" s="521"/>
      <c r="S67" s="521"/>
      <c r="T67" s="521"/>
      <c r="U67" s="521"/>
      <c r="V67" s="521"/>
      <c r="W67" s="521"/>
    </row>
    <row r="68" spans="2:23" ht="14.1" customHeight="1" x14ac:dyDescent="0.2">
      <c r="B68" s="784"/>
      <c r="C68" s="1804" t="s">
        <v>565</v>
      </c>
      <c r="D68" s="1805"/>
      <c r="E68" s="1805"/>
      <c r="F68" s="1805"/>
      <c r="G68" s="1806"/>
      <c r="H68" s="1783">
        <v>164</v>
      </c>
      <c r="I68" s="1783"/>
      <c r="J68" s="1783"/>
      <c r="K68" s="1784"/>
      <c r="L68" s="521"/>
      <c r="M68" s="521"/>
      <c r="N68" s="784"/>
      <c r="O68" s="785"/>
      <c r="P68" s="784"/>
      <c r="Q68" s="784"/>
      <c r="R68" s="521"/>
      <c r="S68" s="521"/>
      <c r="T68" s="521"/>
      <c r="U68" s="521"/>
      <c r="V68" s="521"/>
      <c r="W68" s="521"/>
    </row>
    <row r="69" spans="2:23" ht="14.1" customHeight="1" x14ac:dyDescent="0.2">
      <c r="B69" s="784"/>
      <c r="C69" s="1823" t="s">
        <v>566</v>
      </c>
      <c r="D69" s="1824"/>
      <c r="E69" s="1824"/>
      <c r="F69" s="1824"/>
      <c r="G69" s="1825"/>
      <c r="H69" s="1783"/>
      <c r="I69" s="1783"/>
      <c r="J69" s="1783"/>
      <c r="K69" s="1784"/>
      <c r="L69" s="521"/>
      <c r="M69" s="521"/>
      <c r="N69" s="784"/>
      <c r="O69" s="785"/>
      <c r="P69" s="784"/>
      <c r="Q69" s="784"/>
      <c r="R69" s="521"/>
      <c r="S69" s="521"/>
      <c r="T69" s="521"/>
      <c r="U69" s="521"/>
      <c r="V69" s="521"/>
      <c r="W69" s="521"/>
    </row>
    <row r="70" spans="2:23" ht="14.1" customHeight="1" thickBot="1" x14ac:dyDescent="0.25">
      <c r="B70" s="784"/>
      <c r="C70" s="1779" t="s">
        <v>567</v>
      </c>
      <c r="D70" s="1780"/>
      <c r="E70" s="1780"/>
      <c r="F70" s="1780"/>
      <c r="G70" s="1794"/>
      <c r="H70" s="1783"/>
      <c r="I70" s="1783"/>
      <c r="J70" s="1783"/>
      <c r="K70" s="1784"/>
      <c r="L70" s="784"/>
      <c r="M70" s="784"/>
      <c r="N70" s="784"/>
      <c r="O70" s="785"/>
      <c r="P70" s="784"/>
      <c r="Q70" s="784"/>
      <c r="R70" s="521"/>
      <c r="S70" s="521"/>
      <c r="T70" s="521"/>
      <c r="U70" s="521"/>
      <c r="V70" s="521"/>
      <c r="W70" s="521"/>
    </row>
    <row r="71" spans="2:23" ht="12" customHeight="1" thickBot="1" x14ac:dyDescent="0.25">
      <c r="B71" s="784"/>
      <c r="C71" s="1789" t="s">
        <v>430</v>
      </c>
      <c r="D71" s="1790"/>
      <c r="E71" s="1790"/>
      <c r="F71" s="1790"/>
      <c r="G71" s="1791"/>
      <c r="H71" s="1792">
        <f>H63+H57</f>
        <v>7111.7000000000007</v>
      </c>
      <c r="I71" s="1792"/>
      <c r="J71" s="1792"/>
      <c r="K71" s="1793"/>
      <c r="L71" s="784"/>
      <c r="M71" s="784"/>
      <c r="N71" s="784"/>
      <c r="O71" s="785"/>
      <c r="P71" s="784"/>
      <c r="Q71" s="784"/>
      <c r="R71" s="521"/>
      <c r="S71" s="521"/>
      <c r="T71" s="521"/>
      <c r="U71" s="521"/>
      <c r="V71" s="521"/>
      <c r="W71" s="521"/>
    </row>
    <row r="73" spans="2:23" x14ac:dyDescent="0.2">
      <c r="D73" s="786"/>
      <c r="E73" s="787"/>
      <c r="F73" s="786"/>
      <c r="G73" s="788"/>
      <c r="H73" s="786"/>
      <c r="I73" s="786"/>
      <c r="J73" s="786"/>
      <c r="K73" s="786"/>
    </row>
    <row r="74" spans="2:23" x14ac:dyDescent="0.2">
      <c r="D74" s="786"/>
      <c r="E74" s="787"/>
      <c r="F74" s="786"/>
      <c r="G74" s="788"/>
      <c r="H74" s="786"/>
      <c r="I74" s="786"/>
      <c r="J74" s="786"/>
      <c r="K74" s="786"/>
    </row>
    <row r="75" spans="2:23" x14ac:dyDescent="0.2">
      <c r="D75" s="786"/>
      <c r="E75" s="787"/>
      <c r="F75" s="786"/>
      <c r="G75" s="788"/>
      <c r="H75" s="786"/>
      <c r="I75" s="786"/>
      <c r="J75" s="786"/>
      <c r="K75" s="786"/>
    </row>
  </sheetData>
  <mergeCells count="153">
    <mergeCell ref="C51:G51"/>
    <mergeCell ref="E47:E50"/>
    <mergeCell ref="F47:F50"/>
    <mergeCell ref="C46:Q46"/>
    <mergeCell ref="M49:M50"/>
    <mergeCell ref="L49:L50"/>
    <mergeCell ref="A47:A50"/>
    <mergeCell ref="B47:B50"/>
    <mergeCell ref="C47:C50"/>
    <mergeCell ref="L1:Q1"/>
    <mergeCell ref="H5:H6"/>
    <mergeCell ref="I5:J5"/>
    <mergeCell ref="K5:K6"/>
    <mergeCell ref="H4:K4"/>
    <mergeCell ref="N5:N6"/>
    <mergeCell ref="O5:Q5"/>
    <mergeCell ref="L4:L6"/>
    <mergeCell ref="M4:M6"/>
    <mergeCell ref="D3:W3"/>
    <mergeCell ref="D4:D6"/>
    <mergeCell ref="E4:E6"/>
    <mergeCell ref="F4:F6"/>
    <mergeCell ref="G4:G6"/>
    <mergeCell ref="C8:Q8"/>
    <mergeCell ref="N4:Q4"/>
    <mergeCell ref="B7:Q7"/>
    <mergeCell ref="A4:A6"/>
    <mergeCell ref="B4:B6"/>
    <mergeCell ref="C4:C6"/>
    <mergeCell ref="C15:C16"/>
    <mergeCell ref="A12:A14"/>
    <mergeCell ref="B12:B14"/>
    <mergeCell ref="C12:C14"/>
    <mergeCell ref="B9:B11"/>
    <mergeCell ref="C9:C11"/>
    <mergeCell ref="A9:A11"/>
    <mergeCell ref="H66:K66"/>
    <mergeCell ref="C68:G68"/>
    <mergeCell ref="C17:C19"/>
    <mergeCell ref="C27:G27"/>
    <mergeCell ref="C29:Q29"/>
    <mergeCell ref="F20:F21"/>
    <mergeCell ref="N20:N21"/>
    <mergeCell ref="E25:E26"/>
    <mergeCell ref="N30:N34"/>
    <mergeCell ref="D17:D19"/>
    <mergeCell ref="C71:G71"/>
    <mergeCell ref="H71:K71"/>
    <mergeCell ref="C70:G70"/>
    <mergeCell ref="C66:G66"/>
    <mergeCell ref="C69:G69"/>
    <mergeCell ref="C67:G67"/>
    <mergeCell ref="H67:K67"/>
    <mergeCell ref="H70:K70"/>
    <mergeCell ref="H69:K69"/>
    <mergeCell ref="H68:K68"/>
    <mergeCell ref="D9:D11"/>
    <mergeCell ref="E9:E11"/>
    <mergeCell ref="N13:N14"/>
    <mergeCell ref="D12:D14"/>
    <mergeCell ref="F9:F11"/>
    <mergeCell ref="N9:N11"/>
    <mergeCell ref="F12:F14"/>
    <mergeCell ref="N25:N26"/>
    <mergeCell ref="E15:E16"/>
    <mergeCell ref="F15:F16"/>
    <mergeCell ref="D25:D26"/>
    <mergeCell ref="E17:E19"/>
    <mergeCell ref="F17:F19"/>
    <mergeCell ref="E22:E24"/>
    <mergeCell ref="N22:N24"/>
    <mergeCell ref="D20:D21"/>
    <mergeCell ref="A52:A53"/>
    <mergeCell ref="B52:B53"/>
    <mergeCell ref="C52:C53"/>
    <mergeCell ref="D52:D53"/>
    <mergeCell ref="A25:A26"/>
    <mergeCell ref="E12:E14"/>
    <mergeCell ref="E20:E21"/>
    <mergeCell ref="D22:D24"/>
    <mergeCell ref="B28:Q28"/>
    <mergeCell ref="E30:E34"/>
    <mergeCell ref="N17:N19"/>
    <mergeCell ref="N39:N41"/>
    <mergeCell ref="D47:D50"/>
    <mergeCell ref="J49:J50"/>
    <mergeCell ref="K49:K50"/>
    <mergeCell ref="G49:G50"/>
    <mergeCell ref="H49:H50"/>
    <mergeCell ref="B45:Q45"/>
    <mergeCell ref="F22:F24"/>
    <mergeCell ref="F25:F26"/>
    <mergeCell ref="N54:Q54"/>
    <mergeCell ref="C57:G57"/>
    <mergeCell ref="H57:K57"/>
    <mergeCell ref="C56:G56"/>
    <mergeCell ref="H56:K56"/>
    <mergeCell ref="D35:D38"/>
    <mergeCell ref="N52:N53"/>
    <mergeCell ref="F39:F41"/>
    <mergeCell ref="E39:E41"/>
    <mergeCell ref="D39:D41"/>
    <mergeCell ref="D15:D16"/>
    <mergeCell ref="A22:A24"/>
    <mergeCell ref="B22:B24"/>
    <mergeCell ref="C22:C24"/>
    <mergeCell ref="B15:B16"/>
    <mergeCell ref="A15:A16"/>
    <mergeCell ref="D42:D43"/>
    <mergeCell ref="E42:E43"/>
    <mergeCell ref="F42:F43"/>
    <mergeCell ref="C44:G44"/>
    <mergeCell ref="A17:A19"/>
    <mergeCell ref="B17:B19"/>
    <mergeCell ref="F30:F34"/>
    <mergeCell ref="B25:B26"/>
    <mergeCell ref="C25:C26"/>
    <mergeCell ref="A42:A43"/>
    <mergeCell ref="B42:B43"/>
    <mergeCell ref="C42:C43"/>
    <mergeCell ref="C39:C41"/>
    <mergeCell ref="A39:A41"/>
    <mergeCell ref="B39:B41"/>
    <mergeCell ref="C63:G63"/>
    <mergeCell ref="H63:K63"/>
    <mergeCell ref="I49:I50"/>
    <mergeCell ref="H58:K58"/>
    <mergeCell ref="C60:G60"/>
    <mergeCell ref="H60:K60"/>
    <mergeCell ref="C62:G62"/>
    <mergeCell ref="H62:K62"/>
    <mergeCell ref="C61:G61"/>
    <mergeCell ref="F52:F53"/>
    <mergeCell ref="E52:E53"/>
    <mergeCell ref="E35:E38"/>
    <mergeCell ref="F35:F38"/>
    <mergeCell ref="A35:A38"/>
    <mergeCell ref="B35:B38"/>
    <mergeCell ref="A30:A34"/>
    <mergeCell ref="B30:B34"/>
    <mergeCell ref="C30:C34"/>
    <mergeCell ref="D30:D34"/>
    <mergeCell ref="C35:C38"/>
    <mergeCell ref="C65:G65"/>
    <mergeCell ref="F55:M55"/>
    <mergeCell ref="B54:G54"/>
    <mergeCell ref="C59:G59"/>
    <mergeCell ref="H59:K59"/>
    <mergeCell ref="C58:G58"/>
    <mergeCell ref="H65:K65"/>
    <mergeCell ref="C64:G64"/>
    <mergeCell ref="H64:K64"/>
    <mergeCell ref="H61:K61"/>
  </mergeCells>
  <phoneticPr fontId="1" type="noConversion"/>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6"/>
  <sheetViews>
    <sheetView topLeftCell="A34" workbookViewId="0">
      <selection activeCell="D63" sqref="D63"/>
    </sheetView>
  </sheetViews>
  <sheetFormatPr defaultRowHeight="11.25" x14ac:dyDescent="0.2"/>
  <cols>
    <col min="1" max="1" width="2.7109375" style="1" customWidth="1"/>
    <col min="2" max="3" width="2.5703125" style="1" customWidth="1"/>
    <col min="4" max="4" width="28.28515625" style="1" customWidth="1"/>
    <col min="5" max="5" width="7.85546875" style="2" customWidth="1"/>
    <col min="6" max="6" width="4.42578125" style="1" customWidth="1"/>
    <col min="7" max="7" width="6" style="3" customWidth="1"/>
    <col min="8" max="9" width="5.5703125" style="1" customWidth="1"/>
    <col min="10" max="10" width="4" style="1" customWidth="1"/>
    <col min="11" max="11" width="5.42578125" style="1" customWidth="1"/>
    <col min="12" max="13" width="5.5703125" style="1" customWidth="1"/>
    <col min="14" max="14" width="28.28515625" style="1" customWidth="1"/>
    <col min="15" max="15" width="4" style="4" customWidth="1"/>
    <col min="16" max="17" width="3.7109375" style="1" customWidth="1"/>
    <col min="18" max="16384" width="9.140625" style="5"/>
  </cols>
  <sheetData>
    <row r="1" spans="1:23" ht="46.5" customHeight="1" x14ac:dyDescent="0.2">
      <c r="L1" s="1716" t="s">
        <v>794</v>
      </c>
      <c r="M1" s="1717"/>
      <c r="N1" s="1717"/>
      <c r="O1" s="1717"/>
      <c r="P1" s="1717"/>
      <c r="Q1" s="1717"/>
    </row>
    <row r="2" spans="1:23" ht="12.75" customHeight="1" x14ac:dyDescent="0.2">
      <c r="E2" s="789" t="s">
        <v>795</v>
      </c>
      <c r="F2" s="790"/>
      <c r="G2" s="791"/>
      <c r="H2" s="790"/>
      <c r="I2" s="790"/>
      <c r="J2" s="790"/>
      <c r="K2" s="790"/>
      <c r="L2" s="792"/>
      <c r="M2" s="793"/>
      <c r="N2" s="263"/>
      <c r="O2" s="263"/>
      <c r="P2" s="263"/>
      <c r="Q2" s="263"/>
    </row>
    <row r="3" spans="1:23" ht="15" customHeight="1" thickBot="1" x14ac:dyDescent="0.25">
      <c r="A3" s="288"/>
      <c r="B3" s="289"/>
      <c r="C3" s="289"/>
      <c r="D3" s="1862" t="s">
        <v>466</v>
      </c>
      <c r="E3" s="1862"/>
      <c r="F3" s="1862"/>
      <c r="G3" s="1862"/>
      <c r="H3" s="1862"/>
      <c r="I3" s="1862"/>
      <c r="J3" s="1862"/>
      <c r="K3" s="1862"/>
      <c r="L3" s="1862"/>
      <c r="M3" s="1862"/>
      <c r="N3" s="1862"/>
      <c r="O3" s="1862"/>
      <c r="P3" s="1862"/>
      <c r="Q3" s="1862"/>
      <c r="R3" s="1862"/>
      <c r="S3" s="1862"/>
      <c r="T3" s="1862"/>
      <c r="U3" s="1862"/>
      <c r="V3" s="1862"/>
      <c r="W3" s="1862"/>
    </row>
    <row r="4" spans="1:23" ht="36.75" customHeight="1" x14ac:dyDescent="0.2">
      <c r="A4" s="1704" t="s">
        <v>408</v>
      </c>
      <c r="B4" s="1707" t="s">
        <v>409</v>
      </c>
      <c r="C4" s="1707" t="s">
        <v>410</v>
      </c>
      <c r="D4" s="1710" t="s">
        <v>411</v>
      </c>
      <c r="E4" s="1721" t="s">
        <v>412</v>
      </c>
      <c r="F4" s="1741" t="s">
        <v>413</v>
      </c>
      <c r="G4" s="1766" t="s">
        <v>414</v>
      </c>
      <c r="H4" s="1749" t="s">
        <v>604</v>
      </c>
      <c r="I4" s="1750"/>
      <c r="J4" s="1750"/>
      <c r="K4" s="1751"/>
      <c r="L4" s="1763" t="s">
        <v>545</v>
      </c>
      <c r="M4" s="1752" t="s">
        <v>558</v>
      </c>
      <c r="N4" s="1728" t="s">
        <v>431</v>
      </c>
      <c r="O4" s="1729"/>
      <c r="P4" s="1729"/>
      <c r="Q4" s="1730"/>
    </row>
    <row r="5" spans="1:23" ht="15" customHeight="1" x14ac:dyDescent="0.2">
      <c r="A5" s="1705"/>
      <c r="B5" s="1708"/>
      <c r="C5" s="1708"/>
      <c r="D5" s="1711"/>
      <c r="E5" s="1722"/>
      <c r="F5" s="1742"/>
      <c r="G5" s="1767"/>
      <c r="H5" s="1713" t="s">
        <v>415</v>
      </c>
      <c r="I5" s="1715" t="s">
        <v>416</v>
      </c>
      <c r="J5" s="1715"/>
      <c r="K5" s="1747" t="s">
        <v>417</v>
      </c>
      <c r="L5" s="1764"/>
      <c r="M5" s="1753"/>
      <c r="N5" s="1759" t="s">
        <v>465</v>
      </c>
      <c r="O5" s="1761" t="s">
        <v>418</v>
      </c>
      <c r="P5" s="1761"/>
      <c r="Q5" s="1762"/>
    </row>
    <row r="6" spans="1:23" ht="94.5" customHeight="1" thickBot="1" x14ac:dyDescent="0.25">
      <c r="A6" s="1706"/>
      <c r="B6" s="1709"/>
      <c r="C6" s="1709"/>
      <c r="D6" s="1712"/>
      <c r="E6" s="1723"/>
      <c r="F6" s="1743"/>
      <c r="G6" s="1768"/>
      <c r="H6" s="1714"/>
      <c r="I6" s="180" t="s">
        <v>415</v>
      </c>
      <c r="J6" s="34" t="s">
        <v>419</v>
      </c>
      <c r="K6" s="1748"/>
      <c r="L6" s="1765"/>
      <c r="M6" s="1754"/>
      <c r="N6" s="1760"/>
      <c r="O6" s="7" t="s">
        <v>537</v>
      </c>
      <c r="P6" s="7" t="s">
        <v>546</v>
      </c>
      <c r="Q6" s="8" t="s">
        <v>554</v>
      </c>
    </row>
    <row r="7" spans="1:23" ht="14.25" customHeight="1" thickBot="1" x14ac:dyDescent="0.25">
      <c r="A7" s="119" t="s">
        <v>420</v>
      </c>
      <c r="B7" s="1755" t="s">
        <v>796</v>
      </c>
      <c r="C7" s="1755"/>
      <c r="D7" s="1755"/>
      <c r="E7" s="1755"/>
      <c r="F7" s="1755"/>
      <c r="G7" s="1755"/>
      <c r="H7" s="1755"/>
      <c r="I7" s="1755"/>
      <c r="J7" s="1755"/>
      <c r="K7" s="1755"/>
      <c r="L7" s="1755"/>
      <c r="M7" s="1755"/>
      <c r="N7" s="1755"/>
      <c r="O7" s="1755"/>
      <c r="P7" s="1755"/>
      <c r="Q7" s="1756"/>
    </row>
    <row r="8" spans="1:23" ht="14.25" customHeight="1" thickBot="1" x14ac:dyDescent="0.25">
      <c r="A8" s="120" t="s">
        <v>420</v>
      </c>
      <c r="B8" s="121" t="s">
        <v>420</v>
      </c>
      <c r="C8" s="1757" t="s">
        <v>797</v>
      </c>
      <c r="D8" s="1757"/>
      <c r="E8" s="1757"/>
      <c r="F8" s="1757"/>
      <c r="G8" s="1757"/>
      <c r="H8" s="1757"/>
      <c r="I8" s="1757"/>
      <c r="J8" s="1757"/>
      <c r="K8" s="1757"/>
      <c r="L8" s="1757"/>
      <c r="M8" s="1757"/>
      <c r="N8" s="1757"/>
      <c r="O8" s="1757"/>
      <c r="P8" s="1757"/>
      <c r="Q8" s="1758"/>
    </row>
    <row r="9" spans="1:23" ht="14.25" customHeight="1" x14ac:dyDescent="0.2">
      <c r="A9" s="1731" t="s">
        <v>420</v>
      </c>
      <c r="B9" s="1734" t="s">
        <v>420</v>
      </c>
      <c r="C9" s="1678" t="s">
        <v>420</v>
      </c>
      <c r="D9" s="1738" t="s">
        <v>798</v>
      </c>
      <c r="E9" s="1651" t="s">
        <v>498</v>
      </c>
      <c r="F9" s="1744" t="s">
        <v>752</v>
      </c>
      <c r="G9" s="183" t="s">
        <v>799</v>
      </c>
      <c r="H9" s="292">
        <v>60</v>
      </c>
      <c r="I9" s="293"/>
      <c r="J9" s="293"/>
      <c r="K9" s="294"/>
      <c r="L9" s="295">
        <v>60</v>
      </c>
      <c r="M9" s="313">
        <v>60</v>
      </c>
      <c r="N9" s="1844" t="s">
        <v>800</v>
      </c>
      <c r="O9" s="414">
        <v>5</v>
      </c>
      <c r="P9" s="414">
        <v>5</v>
      </c>
      <c r="Q9" s="415">
        <v>5</v>
      </c>
      <c r="R9" s="521"/>
      <c r="S9" s="521"/>
      <c r="T9" s="521"/>
      <c r="U9" s="521"/>
      <c r="V9" s="521"/>
      <c r="W9" s="521"/>
    </row>
    <row r="10" spans="1:23" ht="14.25" customHeight="1" x14ac:dyDescent="0.2">
      <c r="A10" s="1732"/>
      <c r="B10" s="1735"/>
      <c r="C10" s="1737"/>
      <c r="D10" s="1739"/>
      <c r="E10" s="1659"/>
      <c r="F10" s="1745"/>
      <c r="G10" s="301"/>
      <c r="H10" s="232">
        <v>0</v>
      </c>
      <c r="I10" s="233">
        <v>0</v>
      </c>
      <c r="J10" s="233"/>
      <c r="K10" s="234">
        <v>0</v>
      </c>
      <c r="L10" s="302">
        <v>0</v>
      </c>
      <c r="M10" s="332">
        <v>0</v>
      </c>
      <c r="N10" s="1845"/>
      <c r="O10" s="416"/>
      <c r="P10" s="416"/>
      <c r="Q10" s="417"/>
      <c r="R10" s="521"/>
      <c r="S10" s="521"/>
      <c r="T10" s="522"/>
      <c r="U10" s="521"/>
      <c r="V10" s="521"/>
      <c r="W10" s="521"/>
    </row>
    <row r="11" spans="1:23" ht="13.5" customHeight="1" thickBot="1" x14ac:dyDescent="0.25">
      <c r="A11" s="1733"/>
      <c r="B11" s="1736"/>
      <c r="C11" s="1679"/>
      <c r="D11" s="1740"/>
      <c r="E11" s="1652"/>
      <c r="F11" s="1746"/>
      <c r="G11" s="9" t="s">
        <v>421</v>
      </c>
      <c r="H11" s="11">
        <f t="shared" ref="H11:M11" si="0">SUM(H9:H10)</f>
        <v>60</v>
      </c>
      <c r="I11" s="11">
        <f t="shared" si="0"/>
        <v>0</v>
      </c>
      <c r="J11" s="11">
        <f t="shared" si="0"/>
        <v>0</v>
      </c>
      <c r="K11" s="11">
        <f t="shared" si="0"/>
        <v>0</v>
      </c>
      <c r="L11" s="11">
        <f t="shared" si="0"/>
        <v>60</v>
      </c>
      <c r="M11" s="11">
        <f t="shared" si="0"/>
        <v>60</v>
      </c>
      <c r="N11" s="1846"/>
      <c r="O11" s="420"/>
      <c r="P11" s="420"/>
      <c r="Q11" s="421"/>
      <c r="R11" s="520"/>
      <c r="S11" s="521"/>
      <c r="T11" s="522"/>
      <c r="U11" s="521"/>
      <c r="V11" s="521"/>
      <c r="W11" s="521"/>
    </row>
    <row r="12" spans="1:23" ht="14.25" customHeight="1" thickBot="1" x14ac:dyDescent="0.25">
      <c r="A12" s="120" t="s">
        <v>420</v>
      </c>
      <c r="B12" s="577" t="s">
        <v>420</v>
      </c>
      <c r="C12" s="1674" t="s">
        <v>423</v>
      </c>
      <c r="D12" s="1675"/>
      <c r="E12" s="1675"/>
      <c r="F12" s="1675"/>
      <c r="G12" s="1677"/>
      <c r="H12" s="190">
        <f t="shared" ref="H12:M12" si="1">H11*1</f>
        <v>60</v>
      </c>
      <c r="I12" s="190">
        <f t="shared" si="1"/>
        <v>0</v>
      </c>
      <c r="J12" s="190">
        <f t="shared" si="1"/>
        <v>0</v>
      </c>
      <c r="K12" s="190">
        <f t="shared" si="1"/>
        <v>0</v>
      </c>
      <c r="L12" s="190">
        <f t="shared" si="1"/>
        <v>60</v>
      </c>
      <c r="M12" s="190">
        <f t="shared" si="1"/>
        <v>60</v>
      </c>
      <c r="N12" s="191"/>
      <c r="O12" s="222"/>
      <c r="P12" s="222"/>
      <c r="Q12" s="223"/>
      <c r="R12" s="521"/>
      <c r="S12" s="521"/>
      <c r="T12" s="521"/>
      <c r="U12" s="521"/>
      <c r="V12" s="521"/>
      <c r="W12" s="521"/>
    </row>
    <row r="13" spans="1:23" ht="14.25" customHeight="1" thickBot="1" x14ac:dyDescent="0.25">
      <c r="A13" s="120" t="s">
        <v>420</v>
      </c>
      <c r="B13" s="121" t="s">
        <v>422</v>
      </c>
      <c r="C13" s="1963" t="s">
        <v>801</v>
      </c>
      <c r="D13" s="1964"/>
      <c r="E13" s="1965"/>
      <c r="F13" s="1965"/>
      <c r="G13" s="1964"/>
      <c r="H13" s="1964"/>
      <c r="I13" s="1964"/>
      <c r="J13" s="1964"/>
      <c r="K13" s="1964"/>
      <c r="L13" s="1964"/>
      <c r="M13" s="1964"/>
      <c r="N13" s="1964"/>
      <c r="O13" s="1964"/>
      <c r="P13" s="1964"/>
      <c r="Q13" s="1966"/>
      <c r="R13" s="521"/>
      <c r="S13" s="521"/>
      <c r="T13" s="521"/>
      <c r="U13" s="521"/>
      <c r="V13" s="521"/>
      <c r="W13" s="521"/>
    </row>
    <row r="14" spans="1:23" ht="26.25" customHeight="1" x14ac:dyDescent="0.2">
      <c r="A14" s="1689" t="s">
        <v>420</v>
      </c>
      <c r="B14" s="1691" t="s">
        <v>422</v>
      </c>
      <c r="C14" s="1678" t="s">
        <v>420</v>
      </c>
      <c r="D14" s="1680" t="s">
        <v>802</v>
      </c>
      <c r="E14" s="1651" t="s">
        <v>498</v>
      </c>
      <c r="F14" s="1744" t="s">
        <v>752</v>
      </c>
      <c r="G14" s="183" t="s">
        <v>799</v>
      </c>
      <c r="H14" s="193">
        <v>190</v>
      </c>
      <c r="I14" s="794"/>
      <c r="J14" s="795"/>
      <c r="K14" s="796"/>
      <c r="L14" s="196">
        <v>200</v>
      </c>
      <c r="M14" s="131">
        <v>200</v>
      </c>
      <c r="N14" s="797" t="s">
        <v>803</v>
      </c>
      <c r="O14" s="582">
        <v>4</v>
      </c>
      <c r="P14" s="299" t="s">
        <v>752</v>
      </c>
      <c r="Q14" s="300" t="s">
        <v>752</v>
      </c>
      <c r="R14" s="521"/>
      <c r="S14" s="521"/>
      <c r="T14" s="521"/>
      <c r="U14" s="521"/>
      <c r="V14" s="521"/>
      <c r="W14" s="521"/>
    </row>
    <row r="15" spans="1:23" ht="25.5" customHeight="1" x14ac:dyDescent="0.2">
      <c r="A15" s="1700"/>
      <c r="B15" s="1701"/>
      <c r="C15" s="1702"/>
      <c r="D15" s="1703"/>
      <c r="E15" s="1659"/>
      <c r="F15" s="1745"/>
      <c r="G15" s="594"/>
      <c r="H15" s="199"/>
      <c r="I15" s="738"/>
      <c r="J15" s="798"/>
      <c r="K15" s="740"/>
      <c r="L15" s="203"/>
      <c r="M15" s="204"/>
      <c r="N15" s="1971" t="s">
        <v>804</v>
      </c>
      <c r="O15" s="470">
        <v>2</v>
      </c>
      <c r="P15" s="470">
        <v>2</v>
      </c>
      <c r="Q15" s="472">
        <v>2</v>
      </c>
      <c r="S15" s="521"/>
      <c r="T15" s="521"/>
      <c r="U15" s="521"/>
      <c r="V15" s="521"/>
      <c r="W15" s="521"/>
    </row>
    <row r="16" spans="1:23" ht="15" customHeight="1" thickBot="1" x14ac:dyDescent="0.25">
      <c r="A16" s="1690"/>
      <c r="B16" s="1692"/>
      <c r="C16" s="1679"/>
      <c r="D16" s="1681"/>
      <c r="E16" s="1652"/>
      <c r="F16" s="1746"/>
      <c r="G16" s="9" t="s">
        <v>421</v>
      </c>
      <c r="H16" s="208">
        <f t="shared" ref="H16:M16" si="2">H14</f>
        <v>190</v>
      </c>
      <c r="I16" s="208">
        <f t="shared" si="2"/>
        <v>0</v>
      </c>
      <c r="J16" s="208">
        <f t="shared" si="2"/>
        <v>0</v>
      </c>
      <c r="K16" s="208">
        <f t="shared" si="2"/>
        <v>0</v>
      </c>
      <c r="L16" s="208">
        <f t="shared" si="2"/>
        <v>200</v>
      </c>
      <c r="M16" s="208">
        <f t="shared" si="2"/>
        <v>200</v>
      </c>
      <c r="N16" s="1972"/>
      <c r="O16" s="178"/>
      <c r="P16" s="178"/>
      <c r="Q16" s="179"/>
      <c r="S16" s="521"/>
      <c r="T16" s="521"/>
      <c r="U16" s="521"/>
      <c r="V16" s="521"/>
      <c r="W16" s="521"/>
    </row>
    <row r="17" spans="1:39" ht="14.25" customHeight="1" x14ac:dyDescent="0.2">
      <c r="A17" s="1689" t="s">
        <v>420</v>
      </c>
      <c r="B17" s="1691" t="s">
        <v>422</v>
      </c>
      <c r="C17" s="1678" t="s">
        <v>422</v>
      </c>
      <c r="D17" s="1680" t="s">
        <v>805</v>
      </c>
      <c r="E17" s="1651" t="s">
        <v>498</v>
      </c>
      <c r="F17" s="1744" t="s">
        <v>752</v>
      </c>
      <c r="G17" s="183" t="s">
        <v>799</v>
      </c>
      <c r="H17" s="193">
        <v>40</v>
      </c>
      <c r="I17" s="129"/>
      <c r="J17" s="194"/>
      <c r="K17" s="195"/>
      <c r="L17" s="219">
        <v>40</v>
      </c>
      <c r="M17" s="131">
        <v>40</v>
      </c>
      <c r="N17" s="173"/>
      <c r="O17" s="799"/>
      <c r="P17" s="799"/>
      <c r="Q17" s="800"/>
      <c r="R17" s="521"/>
      <c r="S17" s="521"/>
      <c r="T17" s="521"/>
      <c r="U17" s="521"/>
      <c r="V17" s="521"/>
      <c r="W17" s="521"/>
    </row>
    <row r="18" spans="1:39" ht="14.25" customHeight="1" x14ac:dyDescent="0.2">
      <c r="A18" s="1700"/>
      <c r="B18" s="1701"/>
      <c r="C18" s="1702"/>
      <c r="D18" s="1703"/>
      <c r="E18" s="1659"/>
      <c r="F18" s="1745"/>
      <c r="G18" s="594"/>
      <c r="H18" s="199"/>
      <c r="I18" s="200"/>
      <c r="J18" s="201"/>
      <c r="K18" s="202"/>
      <c r="L18" s="380"/>
      <c r="M18" s="204"/>
      <c r="N18" s="176"/>
      <c r="O18" s="801"/>
      <c r="P18" s="801"/>
      <c r="Q18" s="802"/>
      <c r="R18" s="521"/>
      <c r="S18" s="521"/>
      <c r="T18" s="521"/>
      <c r="U18" s="521"/>
      <c r="V18" s="521"/>
      <c r="W18" s="521"/>
    </row>
    <row r="19" spans="1:39" ht="35.25" customHeight="1" thickBot="1" x14ac:dyDescent="0.25">
      <c r="A19" s="1690"/>
      <c r="B19" s="1692"/>
      <c r="C19" s="1679"/>
      <c r="D19" s="1681"/>
      <c r="E19" s="1652"/>
      <c r="F19" s="1746"/>
      <c r="G19" s="9" t="s">
        <v>421</v>
      </c>
      <c r="H19" s="208">
        <f>H17</f>
        <v>40</v>
      </c>
      <c r="I19" s="209">
        <f>SUM(I17:I18)</f>
        <v>0</v>
      </c>
      <c r="J19" s="210"/>
      <c r="K19" s="211">
        <f>SUM(K17:K18)</f>
        <v>0</v>
      </c>
      <c r="L19" s="212">
        <f>L17</f>
        <v>40</v>
      </c>
      <c r="M19" s="215">
        <f>M17</f>
        <v>40</v>
      </c>
      <c r="N19" s="178"/>
      <c r="O19" s="592"/>
      <c r="P19" s="592"/>
      <c r="Q19" s="593"/>
      <c r="R19" s="521"/>
      <c r="S19" s="521"/>
      <c r="T19" s="521"/>
      <c r="U19" s="521"/>
      <c r="V19" s="521"/>
      <c r="W19" s="521"/>
    </row>
    <row r="20" spans="1:39" ht="14.25" customHeight="1" x14ac:dyDescent="0.2">
      <c r="A20" s="1689" t="s">
        <v>420</v>
      </c>
      <c r="B20" s="1691" t="s">
        <v>422</v>
      </c>
      <c r="C20" s="1678" t="s">
        <v>467</v>
      </c>
      <c r="D20" s="1680" t="s">
        <v>806</v>
      </c>
      <c r="E20" s="1651" t="s">
        <v>498</v>
      </c>
      <c r="F20" s="1744" t="s">
        <v>752</v>
      </c>
      <c r="G20" s="183" t="s">
        <v>799</v>
      </c>
      <c r="H20" s="193">
        <v>40</v>
      </c>
      <c r="I20" s="129"/>
      <c r="J20" s="194"/>
      <c r="K20" s="195"/>
      <c r="L20" s="196">
        <v>40</v>
      </c>
      <c r="M20" s="131">
        <v>40</v>
      </c>
      <c r="N20" s="1967" t="s">
        <v>807</v>
      </c>
      <c r="O20" s="173"/>
      <c r="P20" s="174"/>
      <c r="Q20" s="218"/>
      <c r="S20" s="521"/>
      <c r="T20" s="522"/>
      <c r="U20" s="521"/>
      <c r="V20" s="521"/>
      <c r="W20" s="521"/>
    </row>
    <row r="21" spans="1:39" ht="12.75" customHeight="1" x14ac:dyDescent="0.2">
      <c r="A21" s="1700"/>
      <c r="B21" s="1701"/>
      <c r="C21" s="1702"/>
      <c r="D21" s="1703"/>
      <c r="E21" s="1659"/>
      <c r="F21" s="1745"/>
      <c r="G21" s="594"/>
      <c r="H21" s="199"/>
      <c r="I21" s="200"/>
      <c r="J21" s="201"/>
      <c r="K21" s="202"/>
      <c r="L21" s="203"/>
      <c r="M21" s="204"/>
      <c r="N21" s="1910"/>
      <c r="O21" s="470">
        <v>2</v>
      </c>
      <c r="P21" s="470">
        <v>2</v>
      </c>
      <c r="Q21" s="472">
        <v>2</v>
      </c>
      <c r="S21" s="521"/>
      <c r="T21" s="522"/>
      <c r="U21" s="521"/>
      <c r="V21" s="521"/>
      <c r="W21" s="521"/>
    </row>
    <row r="22" spans="1:39" ht="23.25" customHeight="1" thickBot="1" x14ac:dyDescent="0.25">
      <c r="A22" s="1690"/>
      <c r="B22" s="1692"/>
      <c r="C22" s="1679"/>
      <c r="D22" s="1681"/>
      <c r="E22" s="1652"/>
      <c r="F22" s="1746"/>
      <c r="G22" s="9" t="s">
        <v>421</v>
      </c>
      <c r="H22" s="208">
        <f t="shared" ref="H22:M22" si="3">H20</f>
        <v>40</v>
      </c>
      <c r="I22" s="208">
        <f t="shared" si="3"/>
        <v>0</v>
      </c>
      <c r="J22" s="208">
        <f t="shared" si="3"/>
        <v>0</v>
      </c>
      <c r="K22" s="208">
        <f t="shared" si="3"/>
        <v>0</v>
      </c>
      <c r="L22" s="208">
        <f t="shared" si="3"/>
        <v>40</v>
      </c>
      <c r="M22" s="208">
        <f t="shared" si="3"/>
        <v>40</v>
      </c>
      <c r="N22" s="1968"/>
      <c r="O22" s="216"/>
      <c r="P22" s="216"/>
      <c r="Q22" s="217"/>
      <c r="R22" s="803"/>
      <c r="S22" s="521"/>
      <c r="T22" s="522"/>
      <c r="U22" s="521"/>
      <c r="V22" s="521"/>
      <c r="W22" s="521"/>
    </row>
    <row r="23" spans="1:39" ht="14.25" customHeight="1" x14ac:dyDescent="0.2">
      <c r="A23" s="1689" t="s">
        <v>420</v>
      </c>
      <c r="B23" s="1691" t="s">
        <v>422</v>
      </c>
      <c r="C23" s="1678" t="s">
        <v>468</v>
      </c>
      <c r="D23" s="1969" t="s">
        <v>808</v>
      </c>
      <c r="E23" s="1651" t="s">
        <v>498</v>
      </c>
      <c r="F23" s="1744" t="s">
        <v>752</v>
      </c>
      <c r="G23" s="580" t="s">
        <v>799</v>
      </c>
      <c r="H23" s="193">
        <v>50</v>
      </c>
      <c r="I23" s="129"/>
      <c r="J23" s="194"/>
      <c r="K23" s="195"/>
      <c r="L23" s="196">
        <v>50</v>
      </c>
      <c r="M23" s="131">
        <v>50</v>
      </c>
      <c r="N23" s="804"/>
      <c r="O23" s="173"/>
      <c r="P23" s="174"/>
      <c r="Q23" s="218"/>
      <c r="R23" s="805"/>
      <c r="S23" s="521"/>
      <c r="T23" s="522"/>
      <c r="U23" s="521"/>
      <c r="V23" s="521"/>
      <c r="W23" s="521"/>
    </row>
    <row r="24" spans="1:39" ht="49.5" customHeight="1" thickBot="1" x14ac:dyDescent="0.25">
      <c r="A24" s="1690"/>
      <c r="B24" s="1692"/>
      <c r="C24" s="1679"/>
      <c r="D24" s="1970"/>
      <c r="E24" s="1652"/>
      <c r="F24" s="1746"/>
      <c r="G24" s="9" t="s">
        <v>421</v>
      </c>
      <c r="H24" s="208">
        <f t="shared" ref="H24:M24" si="4">H23</f>
        <v>50</v>
      </c>
      <c r="I24" s="208">
        <f t="shared" si="4"/>
        <v>0</v>
      </c>
      <c r="J24" s="208">
        <f t="shared" si="4"/>
        <v>0</v>
      </c>
      <c r="K24" s="208">
        <f t="shared" si="4"/>
        <v>0</v>
      </c>
      <c r="L24" s="208">
        <f t="shared" si="4"/>
        <v>50</v>
      </c>
      <c r="M24" s="208">
        <f t="shared" si="4"/>
        <v>50</v>
      </c>
      <c r="N24" s="178"/>
      <c r="O24" s="216"/>
      <c r="P24" s="216"/>
      <c r="Q24" s="217"/>
      <c r="R24" s="805"/>
      <c r="S24" s="521"/>
      <c r="T24" s="522"/>
      <c r="U24" s="521"/>
      <c r="V24" s="521"/>
      <c r="W24" s="521"/>
    </row>
    <row r="25" spans="1:39" ht="13.5" customHeight="1" x14ac:dyDescent="0.2">
      <c r="A25" s="1689" t="s">
        <v>420</v>
      </c>
      <c r="B25" s="1691" t="s">
        <v>422</v>
      </c>
      <c r="C25" s="1678" t="s">
        <v>472</v>
      </c>
      <c r="D25" s="1680" t="s">
        <v>809</v>
      </c>
      <c r="E25" s="1651" t="s">
        <v>498</v>
      </c>
      <c r="F25" s="1744" t="s">
        <v>752</v>
      </c>
      <c r="G25" s="580"/>
      <c r="H25" s="193">
        <v>0</v>
      </c>
      <c r="I25" s="129">
        <v>0</v>
      </c>
      <c r="J25" s="194"/>
      <c r="K25" s="195">
        <v>0</v>
      </c>
      <c r="L25" s="219">
        <v>0</v>
      </c>
      <c r="M25" s="131">
        <v>0</v>
      </c>
      <c r="N25" s="1973" t="s">
        <v>810</v>
      </c>
      <c r="O25" s="174" t="s">
        <v>811</v>
      </c>
      <c r="P25" s="174" t="s">
        <v>811</v>
      </c>
      <c r="Q25" s="198" t="s">
        <v>811</v>
      </c>
      <c r="R25" s="521"/>
      <c r="S25" s="521"/>
      <c r="T25" s="522"/>
      <c r="U25" s="521"/>
      <c r="V25" s="521"/>
      <c r="W25" s="521"/>
    </row>
    <row r="26" spans="1:39" ht="26.25" customHeight="1" thickBot="1" x14ac:dyDescent="0.25">
      <c r="A26" s="1690"/>
      <c r="B26" s="1692"/>
      <c r="C26" s="1679"/>
      <c r="D26" s="1681"/>
      <c r="E26" s="1652"/>
      <c r="F26" s="1746"/>
      <c r="G26" s="9" t="s">
        <v>421</v>
      </c>
      <c r="H26" s="208">
        <f>H25</f>
        <v>0</v>
      </c>
      <c r="I26" s="208">
        <f>I25</f>
        <v>0</v>
      </c>
      <c r="J26" s="208"/>
      <c r="K26" s="208">
        <f>K25</f>
        <v>0</v>
      </c>
      <c r="L26" s="208">
        <f>L25</f>
        <v>0</v>
      </c>
      <c r="M26" s="208">
        <f>M25</f>
        <v>0</v>
      </c>
      <c r="N26" s="1974"/>
      <c r="O26" s="216"/>
      <c r="P26" s="216"/>
      <c r="Q26" s="217"/>
      <c r="R26" s="521"/>
      <c r="S26" s="521"/>
      <c r="T26" s="522"/>
      <c r="U26" s="521"/>
      <c r="V26" s="521"/>
      <c r="W26" s="521"/>
    </row>
    <row r="27" spans="1:39" ht="14.25" customHeight="1" thickBot="1" x14ac:dyDescent="0.25">
      <c r="A27" s="221" t="s">
        <v>420</v>
      </c>
      <c r="B27" s="189" t="s">
        <v>422</v>
      </c>
      <c r="C27" s="1674" t="s">
        <v>423</v>
      </c>
      <c r="D27" s="1675"/>
      <c r="E27" s="1676"/>
      <c r="F27" s="1676"/>
      <c r="G27" s="1807"/>
      <c r="H27" s="220">
        <f t="shared" ref="H27:M27" si="5">H26+H22+H19+H16+H24</f>
        <v>320</v>
      </c>
      <c r="I27" s="220">
        <f t="shared" si="5"/>
        <v>0</v>
      </c>
      <c r="J27" s="220">
        <f t="shared" si="5"/>
        <v>0</v>
      </c>
      <c r="K27" s="220">
        <f t="shared" si="5"/>
        <v>0</v>
      </c>
      <c r="L27" s="220">
        <f t="shared" si="5"/>
        <v>330</v>
      </c>
      <c r="M27" s="220">
        <f t="shared" si="5"/>
        <v>330</v>
      </c>
      <c r="N27" s="191"/>
      <c r="O27" s="222"/>
      <c r="P27" s="222"/>
      <c r="Q27" s="223"/>
      <c r="R27" s="521"/>
      <c r="S27" s="521"/>
      <c r="T27" s="521"/>
      <c r="U27" s="521"/>
      <c r="V27" s="521"/>
      <c r="W27" s="521"/>
    </row>
    <row r="28" spans="1:39" ht="12" customHeight="1" thickBot="1" x14ac:dyDescent="0.25">
      <c r="A28" s="120" t="s">
        <v>422</v>
      </c>
      <c r="B28" s="1809" t="s">
        <v>424</v>
      </c>
      <c r="C28" s="1810"/>
      <c r="D28" s="1810"/>
      <c r="E28" s="1810"/>
      <c r="F28" s="1810"/>
      <c r="G28" s="1810"/>
      <c r="H28" s="224">
        <f t="shared" ref="H28:M28" si="6">H27+H12</f>
        <v>380</v>
      </c>
      <c r="I28" s="224">
        <f t="shared" si="6"/>
        <v>0</v>
      </c>
      <c r="J28" s="224">
        <f t="shared" si="6"/>
        <v>0</v>
      </c>
      <c r="K28" s="224">
        <f t="shared" si="6"/>
        <v>0</v>
      </c>
      <c r="L28" s="224">
        <f t="shared" si="6"/>
        <v>390</v>
      </c>
      <c r="M28" s="224">
        <f t="shared" si="6"/>
        <v>390</v>
      </c>
      <c r="N28" s="168"/>
      <c r="O28" s="169"/>
      <c r="P28" s="169"/>
      <c r="Q28" s="170"/>
      <c r="R28" s="521"/>
      <c r="S28" s="521"/>
      <c r="T28" s="521"/>
      <c r="U28" s="521"/>
      <c r="V28" s="521"/>
      <c r="W28" s="521"/>
    </row>
    <row r="29" spans="1:39" ht="12" customHeight="1" x14ac:dyDescent="0.2">
      <c r="A29" s="1689"/>
      <c r="B29" s="1959"/>
      <c r="C29" s="1961"/>
      <c r="D29" s="1680" t="s">
        <v>812</v>
      </c>
      <c r="E29" s="1651" t="s">
        <v>498</v>
      </c>
      <c r="F29" s="1744" t="s">
        <v>752</v>
      </c>
      <c r="G29" s="580" t="s">
        <v>470</v>
      </c>
      <c r="H29" s="193">
        <v>10</v>
      </c>
      <c r="I29" s="129">
        <v>0</v>
      </c>
      <c r="J29" s="194"/>
      <c r="K29" s="195">
        <v>0</v>
      </c>
      <c r="L29" s="219">
        <v>0</v>
      </c>
      <c r="M29" s="131">
        <v>0</v>
      </c>
      <c r="N29" s="804"/>
      <c r="O29" s="174"/>
      <c r="P29" s="174"/>
      <c r="Q29" s="198"/>
      <c r="R29" s="521"/>
      <c r="S29" s="521"/>
      <c r="T29" s="521"/>
      <c r="U29" s="521"/>
      <c r="V29" s="521"/>
      <c r="W29" s="521"/>
    </row>
    <row r="30" spans="1:39" ht="14.25" customHeight="1" thickBot="1" x14ac:dyDescent="0.25">
      <c r="A30" s="1690"/>
      <c r="B30" s="1960"/>
      <c r="C30" s="1962"/>
      <c r="D30" s="1681"/>
      <c r="E30" s="1652"/>
      <c r="F30" s="1746"/>
      <c r="G30" s="9" t="s">
        <v>421</v>
      </c>
      <c r="H30" s="208">
        <f>H29</f>
        <v>10</v>
      </c>
      <c r="I30" s="208">
        <f>I29</f>
        <v>0</v>
      </c>
      <c r="J30" s="208"/>
      <c r="K30" s="208">
        <f>K29</f>
        <v>0</v>
      </c>
      <c r="L30" s="208">
        <f>L29</f>
        <v>0</v>
      </c>
      <c r="M30" s="208">
        <f>M29</f>
        <v>0</v>
      </c>
      <c r="N30" s="178"/>
      <c r="O30" s="216"/>
      <c r="P30" s="216"/>
      <c r="Q30" s="217"/>
      <c r="R30" s="521"/>
      <c r="S30" s="521"/>
      <c r="T30" s="521"/>
      <c r="U30" s="521"/>
      <c r="V30" s="521"/>
      <c r="W30" s="521"/>
    </row>
    <row r="31" spans="1:39" ht="13.5" customHeight="1" thickBot="1" x14ac:dyDescent="0.25">
      <c r="A31" s="403" t="s">
        <v>420</v>
      </c>
      <c r="B31" s="1822" t="s">
        <v>425</v>
      </c>
      <c r="C31" s="1822"/>
      <c r="D31" s="1822"/>
      <c r="E31" s="1822"/>
      <c r="F31" s="1822"/>
      <c r="G31" s="1822"/>
      <c r="H31" s="806">
        <f>H28+H30</f>
        <v>390</v>
      </c>
      <c r="I31" s="806">
        <f>I28</f>
        <v>0</v>
      </c>
      <c r="J31" s="806">
        <f>J28</f>
        <v>0</v>
      </c>
      <c r="K31" s="806">
        <f>K28</f>
        <v>0</v>
      </c>
      <c r="L31" s="806">
        <f>L28</f>
        <v>390</v>
      </c>
      <c r="M31" s="806">
        <f>M28</f>
        <v>390</v>
      </c>
      <c r="N31" s="1811"/>
      <c r="O31" s="1812"/>
      <c r="P31" s="1812"/>
      <c r="Q31" s="1813"/>
      <c r="R31" s="521"/>
      <c r="S31" s="521"/>
      <c r="T31" s="521"/>
      <c r="U31" s="521"/>
      <c r="V31" s="521"/>
      <c r="W31" s="521"/>
    </row>
    <row r="32" spans="1:39" s="26" customFormat="1" ht="14.25" customHeight="1" thickBot="1" x14ac:dyDescent="0.25">
      <c r="A32" s="408"/>
      <c r="B32" s="807"/>
      <c r="C32" s="409"/>
      <c r="D32" s="409"/>
      <c r="E32" s="409"/>
      <c r="F32" s="1826" t="s">
        <v>426</v>
      </c>
      <c r="G32" s="1827"/>
      <c r="H32" s="1827"/>
      <c r="I32" s="1827"/>
      <c r="J32" s="1827"/>
      <c r="K32" s="1827"/>
      <c r="L32" s="1827"/>
      <c r="M32" s="1827"/>
      <c r="N32" s="808"/>
      <c r="O32" s="808"/>
      <c r="P32" s="808"/>
      <c r="Q32" s="808"/>
      <c r="R32" s="809"/>
      <c r="S32" s="809"/>
      <c r="T32" s="809"/>
      <c r="U32" s="809"/>
      <c r="V32" s="809"/>
      <c r="W32" s="809"/>
      <c r="X32" s="25"/>
      <c r="Y32" s="25"/>
      <c r="Z32" s="25"/>
      <c r="AA32" s="25"/>
      <c r="AB32" s="25"/>
      <c r="AC32" s="25"/>
      <c r="AD32" s="25"/>
      <c r="AE32" s="25"/>
      <c r="AF32" s="25"/>
      <c r="AG32" s="25"/>
      <c r="AH32" s="25"/>
      <c r="AI32" s="25"/>
      <c r="AJ32" s="25"/>
      <c r="AK32" s="25"/>
      <c r="AL32" s="25"/>
      <c r="AM32" s="25"/>
    </row>
    <row r="33" spans="2:23" ht="38.25" customHeight="1" thickBot="1" x14ac:dyDescent="0.25">
      <c r="B33" s="784"/>
      <c r="C33" s="1819" t="s">
        <v>427</v>
      </c>
      <c r="D33" s="1820"/>
      <c r="E33" s="1820"/>
      <c r="F33" s="1820"/>
      <c r="G33" s="1821"/>
      <c r="H33" s="1749" t="s">
        <v>568</v>
      </c>
      <c r="I33" s="1750"/>
      <c r="J33" s="1750"/>
      <c r="K33" s="1751"/>
      <c r="L33" s="5"/>
      <c r="M33" s="5"/>
      <c r="N33" s="784"/>
      <c r="O33" s="785"/>
      <c r="P33" s="784"/>
      <c r="Q33" s="784"/>
      <c r="R33" s="521"/>
      <c r="S33" s="521"/>
      <c r="T33" s="521"/>
      <c r="U33" s="521"/>
      <c r="V33" s="521"/>
      <c r="W33" s="521"/>
    </row>
    <row r="34" spans="2:23" ht="14.1" customHeight="1" thickBot="1" x14ac:dyDescent="0.25">
      <c r="B34" s="784"/>
      <c r="C34" s="1798" t="s">
        <v>428</v>
      </c>
      <c r="D34" s="1799"/>
      <c r="E34" s="1799"/>
      <c r="F34" s="1799"/>
      <c r="G34" s="1800"/>
      <c r="H34" s="1801">
        <f>H35+H36+H37+H38+H39</f>
        <v>390</v>
      </c>
      <c r="I34" s="1802"/>
      <c r="J34" s="1802"/>
      <c r="K34" s="1803"/>
      <c r="L34" s="521"/>
      <c r="M34" s="521"/>
      <c r="N34" s="784"/>
      <c r="O34" s="785"/>
      <c r="P34" s="784"/>
      <c r="Q34" s="784"/>
      <c r="R34" s="521"/>
      <c r="S34" s="521"/>
      <c r="T34" s="521"/>
      <c r="U34" s="521"/>
      <c r="V34" s="521"/>
      <c r="W34" s="521"/>
    </row>
    <row r="35" spans="2:23" ht="14.1" customHeight="1" x14ac:dyDescent="0.2">
      <c r="B35" s="784"/>
      <c r="C35" s="1828" t="s">
        <v>559</v>
      </c>
      <c r="D35" s="1829"/>
      <c r="E35" s="1829"/>
      <c r="F35" s="1829"/>
      <c r="G35" s="1830"/>
      <c r="H35" s="1774">
        <v>10</v>
      </c>
      <c r="I35" s="1775"/>
      <c r="J35" s="1775"/>
      <c r="K35" s="1776"/>
      <c r="L35" s="521"/>
      <c r="M35" s="521"/>
      <c r="N35" s="784"/>
      <c r="O35" s="785"/>
      <c r="P35" s="784"/>
      <c r="Q35" s="784"/>
      <c r="R35" s="521"/>
      <c r="S35" s="521"/>
      <c r="T35" s="521"/>
      <c r="U35" s="521"/>
      <c r="V35" s="521"/>
      <c r="W35" s="521"/>
    </row>
    <row r="36" spans="2:23" ht="24" customHeight="1" x14ac:dyDescent="0.2">
      <c r="B36" s="784"/>
      <c r="C36" s="1785" t="s">
        <v>560</v>
      </c>
      <c r="D36" s="1786"/>
      <c r="E36" s="1786"/>
      <c r="F36" s="1786"/>
      <c r="G36" s="1787"/>
      <c r="H36" s="1782">
        <v>0</v>
      </c>
      <c r="I36" s="1783"/>
      <c r="J36" s="1783"/>
      <c r="K36" s="1784"/>
      <c r="L36" s="521"/>
      <c r="M36" s="521"/>
      <c r="N36" s="784"/>
      <c r="O36" s="785"/>
      <c r="P36" s="784"/>
      <c r="Q36" s="784"/>
      <c r="R36" s="521"/>
      <c r="S36" s="521"/>
      <c r="T36" s="521"/>
      <c r="U36" s="521"/>
      <c r="V36" s="521"/>
      <c r="W36" s="521"/>
    </row>
    <row r="37" spans="2:23" ht="14.1" customHeight="1" x14ac:dyDescent="0.2">
      <c r="B37" s="784"/>
      <c r="C37" s="1779" t="s">
        <v>632</v>
      </c>
      <c r="D37" s="1780"/>
      <c r="E37" s="1780"/>
      <c r="F37" s="1780"/>
      <c r="G37" s="1781"/>
      <c r="H37" s="1782">
        <v>380</v>
      </c>
      <c r="I37" s="1783"/>
      <c r="J37" s="1783"/>
      <c r="K37" s="1784"/>
      <c r="L37" s="521"/>
      <c r="M37" s="521"/>
      <c r="N37" s="784"/>
      <c r="O37" s="785"/>
      <c r="P37" s="784"/>
      <c r="Q37" s="784"/>
      <c r="R37" s="521"/>
      <c r="S37" s="521"/>
      <c r="T37" s="521"/>
      <c r="U37" s="521"/>
      <c r="V37" s="521"/>
      <c r="W37" s="521"/>
    </row>
    <row r="38" spans="2:23" ht="14.1" customHeight="1" x14ac:dyDescent="0.2">
      <c r="B38" s="784"/>
      <c r="C38" s="1779" t="s">
        <v>561</v>
      </c>
      <c r="D38" s="1780"/>
      <c r="E38" s="1780"/>
      <c r="F38" s="1780"/>
      <c r="G38" s="1781"/>
      <c r="H38" s="1782">
        <v>0</v>
      </c>
      <c r="I38" s="1783"/>
      <c r="J38" s="1783"/>
      <c r="K38" s="1784"/>
      <c r="L38" s="521"/>
      <c r="M38" s="521"/>
      <c r="N38" s="784"/>
      <c r="O38" s="785"/>
      <c r="P38" s="784"/>
      <c r="Q38" s="784"/>
      <c r="R38" s="521"/>
      <c r="S38" s="521"/>
      <c r="T38" s="521"/>
      <c r="U38" s="521"/>
      <c r="V38" s="521"/>
      <c r="W38" s="521"/>
    </row>
    <row r="39" spans="2:23" ht="12.75" customHeight="1" thickBot="1" x14ac:dyDescent="0.25">
      <c r="B39" s="784"/>
      <c r="C39" s="1785" t="s">
        <v>562</v>
      </c>
      <c r="D39" s="1786"/>
      <c r="E39" s="1786"/>
      <c r="F39" s="1786"/>
      <c r="G39" s="1787"/>
      <c r="H39" s="1782">
        <v>0</v>
      </c>
      <c r="I39" s="1783"/>
      <c r="J39" s="1783"/>
      <c r="K39" s="1784"/>
      <c r="L39" s="521"/>
      <c r="M39" s="521"/>
      <c r="N39" s="784"/>
      <c r="O39" s="785"/>
      <c r="P39" s="784"/>
      <c r="Q39" s="784"/>
      <c r="R39" s="521"/>
      <c r="S39" s="521"/>
      <c r="T39" s="521"/>
      <c r="U39" s="521"/>
      <c r="V39" s="521"/>
      <c r="W39" s="521"/>
    </row>
    <row r="40" spans="2:23" ht="14.1" customHeight="1" thickBot="1" x14ac:dyDescent="0.25">
      <c r="B40" s="784"/>
      <c r="C40" s="1798" t="s">
        <v>429</v>
      </c>
      <c r="D40" s="1799"/>
      <c r="E40" s="1799"/>
      <c r="F40" s="1799"/>
      <c r="G40" s="1800"/>
      <c r="H40" s="1801">
        <f>H41+H42+H43+H44+H45</f>
        <v>0</v>
      </c>
      <c r="I40" s="1802"/>
      <c r="J40" s="1802"/>
      <c r="K40" s="1803"/>
      <c r="L40" s="521"/>
      <c r="M40" s="521"/>
      <c r="N40" s="784"/>
      <c r="O40" s="785"/>
      <c r="P40" s="784"/>
      <c r="Q40" s="784"/>
      <c r="R40" s="521"/>
      <c r="S40" s="521"/>
      <c r="T40" s="521"/>
      <c r="U40" s="521"/>
      <c r="V40" s="521"/>
      <c r="W40" s="521"/>
    </row>
    <row r="41" spans="2:23" ht="14.1" customHeight="1" x14ac:dyDescent="0.2">
      <c r="B41" s="784"/>
      <c r="C41" s="1795" t="s">
        <v>563</v>
      </c>
      <c r="D41" s="1796"/>
      <c r="E41" s="1796"/>
      <c r="F41" s="1796"/>
      <c r="G41" s="1797"/>
      <c r="H41" s="1777">
        <v>0</v>
      </c>
      <c r="I41" s="1777"/>
      <c r="J41" s="1777"/>
      <c r="K41" s="1778"/>
      <c r="L41" s="521"/>
      <c r="M41" s="521"/>
      <c r="N41" s="784"/>
      <c r="O41" s="785"/>
      <c r="P41" s="784"/>
      <c r="Q41" s="784"/>
      <c r="R41" s="521"/>
      <c r="S41" s="521"/>
      <c r="T41" s="521"/>
      <c r="U41" s="521"/>
      <c r="V41" s="521"/>
      <c r="W41" s="521"/>
    </row>
    <row r="42" spans="2:23" ht="14.1" customHeight="1" x14ac:dyDescent="0.2">
      <c r="B42" s="784"/>
      <c r="C42" s="1718" t="s">
        <v>564</v>
      </c>
      <c r="D42" s="1719"/>
      <c r="E42" s="1719"/>
      <c r="F42" s="1719"/>
      <c r="G42" s="1720"/>
      <c r="H42" s="1783">
        <v>0</v>
      </c>
      <c r="I42" s="1783"/>
      <c r="J42" s="1783"/>
      <c r="K42" s="1784"/>
      <c r="L42" s="521"/>
      <c r="M42" s="521"/>
      <c r="N42" s="784"/>
      <c r="O42" s="785"/>
      <c r="P42" s="784"/>
      <c r="Q42" s="784"/>
      <c r="R42" s="521"/>
      <c r="S42" s="521"/>
      <c r="T42" s="521"/>
      <c r="U42" s="521"/>
      <c r="V42" s="521"/>
      <c r="W42" s="521"/>
    </row>
    <row r="43" spans="2:23" ht="14.1" customHeight="1" x14ac:dyDescent="0.2">
      <c r="B43" s="784"/>
      <c r="C43" s="1804" t="s">
        <v>565</v>
      </c>
      <c r="D43" s="1805"/>
      <c r="E43" s="1805"/>
      <c r="F43" s="1805"/>
      <c r="G43" s="1806"/>
      <c r="H43" s="1783">
        <v>0</v>
      </c>
      <c r="I43" s="1783"/>
      <c r="J43" s="1783"/>
      <c r="K43" s="1784"/>
      <c r="L43" s="521"/>
      <c r="M43" s="521"/>
      <c r="N43" s="784"/>
      <c r="O43" s="785"/>
      <c r="P43" s="784"/>
      <c r="Q43" s="784"/>
      <c r="R43" s="521"/>
      <c r="S43" s="521"/>
      <c r="T43" s="521"/>
      <c r="U43" s="521"/>
      <c r="V43" s="521"/>
      <c r="W43" s="521"/>
    </row>
    <row r="44" spans="2:23" ht="14.1" customHeight="1" x14ac:dyDescent="0.2">
      <c r="B44" s="784"/>
      <c r="C44" s="1823" t="s">
        <v>566</v>
      </c>
      <c r="D44" s="1824"/>
      <c r="E44" s="1824"/>
      <c r="F44" s="1824"/>
      <c r="G44" s="1825"/>
      <c r="H44" s="1783">
        <v>0</v>
      </c>
      <c r="I44" s="1783"/>
      <c r="J44" s="1783"/>
      <c r="K44" s="1784"/>
      <c r="L44" s="521"/>
      <c r="M44" s="521"/>
      <c r="N44" s="784"/>
      <c r="O44" s="785"/>
      <c r="P44" s="784"/>
      <c r="Q44" s="784"/>
      <c r="R44" s="521"/>
      <c r="S44" s="521"/>
      <c r="T44" s="521"/>
      <c r="U44" s="521"/>
      <c r="V44" s="521"/>
      <c r="W44" s="521"/>
    </row>
    <row r="45" spans="2:23" ht="14.1" customHeight="1" thickBot="1" x14ac:dyDescent="0.25">
      <c r="B45" s="784"/>
      <c r="C45" s="1779" t="s">
        <v>567</v>
      </c>
      <c r="D45" s="1780"/>
      <c r="E45" s="1780"/>
      <c r="F45" s="1780"/>
      <c r="G45" s="1794"/>
      <c r="H45" s="1783">
        <v>0</v>
      </c>
      <c r="I45" s="1783"/>
      <c r="J45" s="1783"/>
      <c r="K45" s="1784"/>
      <c r="L45" s="521"/>
      <c r="M45" s="521"/>
      <c r="N45" s="784"/>
      <c r="O45" s="785"/>
      <c r="P45" s="784"/>
      <c r="Q45" s="784"/>
      <c r="R45" s="521"/>
      <c r="S45" s="521"/>
      <c r="T45" s="521"/>
      <c r="U45" s="521"/>
      <c r="V45" s="521"/>
      <c r="W45" s="521"/>
    </row>
    <row r="46" spans="2:23" ht="14.1" customHeight="1" thickBot="1" x14ac:dyDescent="0.25">
      <c r="B46" s="784"/>
      <c r="C46" s="1789" t="s">
        <v>430</v>
      </c>
      <c r="D46" s="1790"/>
      <c r="E46" s="1790"/>
      <c r="F46" s="1790"/>
      <c r="G46" s="1791"/>
      <c r="H46" s="1975">
        <f>H40+H34</f>
        <v>390</v>
      </c>
      <c r="I46" s="1975"/>
      <c r="J46" s="1975"/>
      <c r="K46" s="1976"/>
      <c r="L46" s="784"/>
      <c r="M46" s="784"/>
      <c r="N46" s="784"/>
      <c r="O46" s="785"/>
      <c r="P46" s="784"/>
      <c r="Q46" s="784"/>
      <c r="R46" s="521"/>
      <c r="S46" s="521"/>
      <c r="T46" s="521"/>
      <c r="U46" s="521"/>
      <c r="V46" s="521"/>
      <c r="W46" s="521"/>
    </row>
  </sheetData>
  <mergeCells count="101">
    <mergeCell ref="C43:G43"/>
    <mergeCell ref="H38:K38"/>
    <mergeCell ref="H42:K42"/>
    <mergeCell ref="C35:G35"/>
    <mergeCell ref="H35:K35"/>
    <mergeCell ref="E14:E16"/>
    <mergeCell ref="F14:F16"/>
    <mergeCell ref="F17:F19"/>
    <mergeCell ref="B31:G31"/>
    <mergeCell ref="E23:E24"/>
    <mergeCell ref="F23:F24"/>
    <mergeCell ref="B28:G28"/>
    <mergeCell ref="E25:E26"/>
    <mergeCell ref="C42:G42"/>
    <mergeCell ref="C36:G36"/>
    <mergeCell ref="H36:K36"/>
    <mergeCell ref="H44:K44"/>
    <mergeCell ref="H41:K41"/>
    <mergeCell ref="C37:G37"/>
    <mergeCell ref="H37:K37"/>
    <mergeCell ref="C39:G39"/>
    <mergeCell ref="H39:K39"/>
    <mergeCell ref="C38:G38"/>
    <mergeCell ref="N25:N26"/>
    <mergeCell ref="C46:G46"/>
    <mergeCell ref="H46:K46"/>
    <mergeCell ref="C45:G45"/>
    <mergeCell ref="C41:G41"/>
    <mergeCell ref="C40:G40"/>
    <mergeCell ref="H40:K40"/>
    <mergeCell ref="C44:G44"/>
    <mergeCell ref="H43:K43"/>
    <mergeCell ref="H45:K45"/>
    <mergeCell ref="F25:F26"/>
    <mergeCell ref="C27:G27"/>
    <mergeCell ref="C17:C19"/>
    <mergeCell ref="N31:Q31"/>
    <mergeCell ref="C34:G34"/>
    <mergeCell ref="H34:K34"/>
    <mergeCell ref="C33:G33"/>
    <mergeCell ref="H33:K33"/>
    <mergeCell ref="F32:M32"/>
    <mergeCell ref="F29:F30"/>
    <mergeCell ref="D20:D22"/>
    <mergeCell ref="E20:E22"/>
    <mergeCell ref="F20:F22"/>
    <mergeCell ref="A17:A19"/>
    <mergeCell ref="D17:D19"/>
    <mergeCell ref="E17:E19"/>
    <mergeCell ref="C8:Q8"/>
    <mergeCell ref="E9:E11"/>
    <mergeCell ref="F9:F11"/>
    <mergeCell ref="N9:N11"/>
    <mergeCell ref="D3:W3"/>
    <mergeCell ref="A4:A6"/>
    <mergeCell ref="B4:B6"/>
    <mergeCell ref="L4:L6"/>
    <mergeCell ref="M4:M6"/>
    <mergeCell ref="N4:Q4"/>
    <mergeCell ref="E4:E6"/>
    <mergeCell ref="F4:F6"/>
    <mergeCell ref="G4:G6"/>
    <mergeCell ref="H5:H6"/>
    <mergeCell ref="I5:J5"/>
    <mergeCell ref="H4:K4"/>
    <mergeCell ref="D14:D16"/>
    <mergeCell ref="N15:N16"/>
    <mergeCell ref="L1:Q1"/>
    <mergeCell ref="A9:A11"/>
    <mergeCell ref="B9:B11"/>
    <mergeCell ref="C9:C11"/>
    <mergeCell ref="D9:D11"/>
    <mergeCell ref="B7:Q7"/>
    <mergeCell ref="N5:N6"/>
    <mergeCell ref="O5:Q5"/>
    <mergeCell ref="C14:C16"/>
    <mergeCell ref="A25:A26"/>
    <mergeCell ref="B25:B26"/>
    <mergeCell ref="C25:C26"/>
    <mergeCell ref="A14:A16"/>
    <mergeCell ref="B14:B16"/>
    <mergeCell ref="B17:B19"/>
    <mergeCell ref="A20:A22"/>
    <mergeCell ref="B20:B22"/>
    <mergeCell ref="C20:C22"/>
    <mergeCell ref="E29:E30"/>
    <mergeCell ref="A23:A24"/>
    <mergeCell ref="B23:B24"/>
    <mergeCell ref="C23:C24"/>
    <mergeCell ref="D23:D24"/>
    <mergeCell ref="D25:D26"/>
    <mergeCell ref="C4:C6"/>
    <mergeCell ref="D4:D6"/>
    <mergeCell ref="A29:A30"/>
    <mergeCell ref="B29:B30"/>
    <mergeCell ref="C29:C30"/>
    <mergeCell ref="D29:D30"/>
    <mergeCell ref="C13:Q13"/>
    <mergeCell ref="K5:K6"/>
    <mergeCell ref="C12:G12"/>
    <mergeCell ref="N20:N22"/>
  </mergeCells>
  <phoneticPr fontId="1" type="noConversion"/>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6"/>
  <sheetViews>
    <sheetView topLeftCell="A4" zoomScale="95" zoomScaleNormal="95" workbookViewId="0">
      <selection activeCell="D17" sqref="D17:D19"/>
    </sheetView>
  </sheetViews>
  <sheetFormatPr defaultRowHeight="11.25" x14ac:dyDescent="0.2"/>
  <cols>
    <col min="1" max="1" width="2.7109375" style="1" customWidth="1"/>
    <col min="2" max="3" width="2.5703125" style="1" customWidth="1"/>
    <col min="4" max="4" width="29.5703125" style="1" customWidth="1"/>
    <col min="5" max="5" width="7.85546875" style="2" customWidth="1"/>
    <col min="6" max="6" width="4.42578125" style="1" customWidth="1"/>
    <col min="7" max="7" width="5.28515625" style="3" customWidth="1"/>
    <col min="8" max="8" width="7.140625" style="1" customWidth="1"/>
    <col min="9" max="9" width="5.5703125" style="1" customWidth="1"/>
    <col min="10" max="10" width="4" style="1" customWidth="1"/>
    <col min="11" max="11" width="5.42578125" style="1" customWidth="1"/>
    <col min="12" max="12" width="7.7109375" style="1" customWidth="1"/>
    <col min="13" max="13" width="7.5703125" style="1" customWidth="1"/>
    <col min="14" max="14" width="28.28515625" style="1" customWidth="1"/>
    <col min="15" max="15" width="4" style="4" customWidth="1"/>
    <col min="16" max="16" width="3.7109375" style="1" customWidth="1"/>
    <col min="17" max="17" width="4.28515625" style="1" customWidth="1"/>
    <col min="18" max="16384" width="9.140625" style="5"/>
  </cols>
  <sheetData>
    <row r="1" spans="1:23" ht="46.5" customHeight="1" x14ac:dyDescent="0.2">
      <c r="L1" s="1716" t="s">
        <v>813</v>
      </c>
      <c r="M1" s="1717"/>
      <c r="N1" s="1717"/>
      <c r="O1" s="1717"/>
      <c r="P1" s="1717"/>
      <c r="Q1" s="1717"/>
    </row>
    <row r="2" spans="1:23" ht="13.5" customHeight="1" x14ac:dyDescent="0.2">
      <c r="D2" s="5"/>
      <c r="E2" s="599" t="s">
        <v>814</v>
      </c>
      <c r="F2" s="598"/>
      <c r="G2" s="600"/>
      <c r="H2" s="598"/>
      <c r="I2" s="598"/>
      <c r="J2" s="226"/>
      <c r="L2" s="262"/>
      <c r="M2" s="263"/>
      <c r="N2" s="263"/>
      <c r="O2" s="263"/>
      <c r="P2" s="263"/>
      <c r="Q2" s="263"/>
    </row>
    <row r="3" spans="1:23" ht="13.5" customHeight="1" thickBot="1" x14ac:dyDescent="0.25">
      <c r="A3" s="288"/>
      <c r="B3" s="289"/>
      <c r="C3" s="289"/>
      <c r="D3" s="1862" t="s">
        <v>466</v>
      </c>
      <c r="E3" s="1862"/>
      <c r="F3" s="1862"/>
      <c r="G3" s="1862"/>
      <c r="H3" s="1862"/>
      <c r="I3" s="1862"/>
      <c r="J3" s="1862"/>
      <c r="K3" s="1862"/>
      <c r="L3" s="1862"/>
      <c r="M3" s="1862"/>
      <c r="N3" s="1862"/>
      <c r="O3" s="1862"/>
      <c r="P3" s="1862"/>
      <c r="Q3" s="1862"/>
      <c r="R3" s="1862"/>
      <c r="S3" s="1862"/>
      <c r="T3" s="1862"/>
      <c r="U3" s="1862"/>
      <c r="V3" s="1862"/>
      <c r="W3" s="1862"/>
    </row>
    <row r="4" spans="1:23" ht="36.75" customHeight="1" x14ac:dyDescent="0.2">
      <c r="A4" s="1704" t="s">
        <v>408</v>
      </c>
      <c r="B4" s="1707" t="s">
        <v>409</v>
      </c>
      <c r="C4" s="1707" t="s">
        <v>410</v>
      </c>
      <c r="D4" s="1710" t="s">
        <v>411</v>
      </c>
      <c r="E4" s="1721" t="s">
        <v>412</v>
      </c>
      <c r="F4" s="1741" t="s">
        <v>413</v>
      </c>
      <c r="G4" s="1766" t="s">
        <v>414</v>
      </c>
      <c r="H4" s="1749" t="s">
        <v>553</v>
      </c>
      <c r="I4" s="1750"/>
      <c r="J4" s="1750"/>
      <c r="K4" s="1751"/>
      <c r="L4" s="1763" t="s">
        <v>545</v>
      </c>
      <c r="M4" s="1752" t="s">
        <v>558</v>
      </c>
      <c r="N4" s="1728" t="s">
        <v>431</v>
      </c>
      <c r="O4" s="1729"/>
      <c r="P4" s="1729"/>
      <c r="Q4" s="1730"/>
    </row>
    <row r="5" spans="1:23" ht="15" customHeight="1" x14ac:dyDescent="0.2">
      <c r="A5" s="1705"/>
      <c r="B5" s="1708"/>
      <c r="C5" s="1708"/>
      <c r="D5" s="1711"/>
      <c r="E5" s="1722"/>
      <c r="F5" s="1742"/>
      <c r="G5" s="1767"/>
      <c r="H5" s="1713" t="s">
        <v>415</v>
      </c>
      <c r="I5" s="1715" t="s">
        <v>416</v>
      </c>
      <c r="J5" s="1715"/>
      <c r="K5" s="1747" t="s">
        <v>417</v>
      </c>
      <c r="L5" s="1764"/>
      <c r="M5" s="1753"/>
      <c r="N5" s="1759" t="s">
        <v>465</v>
      </c>
      <c r="O5" s="1761" t="s">
        <v>418</v>
      </c>
      <c r="P5" s="1761"/>
      <c r="Q5" s="1762"/>
    </row>
    <row r="6" spans="1:23" ht="94.5" customHeight="1" thickBot="1" x14ac:dyDescent="0.25">
      <c r="A6" s="1706"/>
      <c r="B6" s="1709"/>
      <c r="C6" s="1709"/>
      <c r="D6" s="1712"/>
      <c r="E6" s="1723"/>
      <c r="F6" s="1743"/>
      <c r="G6" s="1768"/>
      <c r="H6" s="1714"/>
      <c r="I6" s="180" t="s">
        <v>415</v>
      </c>
      <c r="J6" s="34" t="s">
        <v>419</v>
      </c>
      <c r="K6" s="1748"/>
      <c r="L6" s="1765"/>
      <c r="M6" s="1754"/>
      <c r="N6" s="1760"/>
      <c r="O6" s="7" t="s">
        <v>537</v>
      </c>
      <c r="P6" s="7" t="s">
        <v>546</v>
      </c>
      <c r="Q6" s="8" t="s">
        <v>554</v>
      </c>
    </row>
    <row r="7" spans="1:23" ht="14.25" customHeight="1" thickBot="1" x14ac:dyDescent="0.25">
      <c r="A7" s="119" t="s">
        <v>420</v>
      </c>
      <c r="B7" s="1755" t="s">
        <v>815</v>
      </c>
      <c r="C7" s="1755"/>
      <c r="D7" s="1755"/>
      <c r="E7" s="1755"/>
      <c r="F7" s="1755"/>
      <c r="G7" s="1755"/>
      <c r="H7" s="1755"/>
      <c r="I7" s="1755"/>
      <c r="J7" s="1755"/>
      <c r="K7" s="1755"/>
      <c r="L7" s="1755"/>
      <c r="M7" s="1755"/>
      <c r="N7" s="1755"/>
      <c r="O7" s="1755"/>
      <c r="P7" s="1755"/>
      <c r="Q7" s="1756"/>
    </row>
    <row r="8" spans="1:23" ht="18" customHeight="1" thickBot="1" x14ac:dyDescent="0.25">
      <c r="A8" s="120" t="s">
        <v>420</v>
      </c>
      <c r="B8" s="121" t="s">
        <v>420</v>
      </c>
      <c r="C8" s="1757" t="s">
        <v>816</v>
      </c>
      <c r="D8" s="1757"/>
      <c r="E8" s="1757"/>
      <c r="F8" s="1757"/>
      <c r="G8" s="1757"/>
      <c r="H8" s="1757"/>
      <c r="I8" s="1757"/>
      <c r="J8" s="1757"/>
      <c r="K8" s="1757"/>
      <c r="L8" s="1757"/>
      <c r="M8" s="1757"/>
      <c r="N8" s="1757"/>
      <c r="O8" s="1757"/>
      <c r="P8" s="1757"/>
      <c r="Q8" s="1758"/>
    </row>
    <row r="9" spans="1:23" ht="14.25" customHeight="1" x14ac:dyDescent="0.2">
      <c r="A9" s="1731" t="s">
        <v>420</v>
      </c>
      <c r="B9" s="1734" t="s">
        <v>420</v>
      </c>
      <c r="C9" s="1980" t="s">
        <v>420</v>
      </c>
      <c r="D9" s="1738" t="s">
        <v>817</v>
      </c>
      <c r="E9" s="1983" t="s">
        <v>498</v>
      </c>
      <c r="F9" s="1986" t="s">
        <v>752</v>
      </c>
      <c r="G9" s="810" t="s">
        <v>524</v>
      </c>
      <c r="H9" s="811">
        <v>600</v>
      </c>
      <c r="I9" s="812"/>
      <c r="J9" s="812"/>
      <c r="K9" s="813"/>
      <c r="L9" s="814">
        <v>600</v>
      </c>
      <c r="M9" s="815">
        <v>600</v>
      </c>
      <c r="N9" s="1989" t="s">
        <v>818</v>
      </c>
      <c r="O9" s="816"/>
      <c r="P9" s="816"/>
      <c r="Q9" s="817"/>
    </row>
    <row r="10" spans="1:23" ht="25.5" customHeight="1" x14ac:dyDescent="0.2">
      <c r="A10" s="1732"/>
      <c r="B10" s="1735"/>
      <c r="C10" s="1994"/>
      <c r="D10" s="1739"/>
      <c r="E10" s="1984"/>
      <c r="F10" s="1987"/>
      <c r="G10" s="818"/>
      <c r="H10" s="819"/>
      <c r="I10" s="820"/>
      <c r="J10" s="820"/>
      <c r="K10" s="821"/>
      <c r="L10" s="822"/>
      <c r="M10" s="823"/>
      <c r="N10" s="1990"/>
      <c r="O10" s="824">
        <v>24</v>
      </c>
      <c r="P10" s="824">
        <v>24</v>
      </c>
      <c r="Q10" s="825">
        <v>24</v>
      </c>
      <c r="T10" s="308"/>
    </row>
    <row r="11" spans="1:23" ht="19.5" customHeight="1" thickBot="1" x14ac:dyDescent="0.25">
      <c r="A11" s="1733"/>
      <c r="B11" s="1736"/>
      <c r="C11" s="1982"/>
      <c r="D11" s="1740"/>
      <c r="E11" s="1985"/>
      <c r="F11" s="1988"/>
      <c r="G11" s="826" t="s">
        <v>421</v>
      </c>
      <c r="H11" s="827">
        <f>H9</f>
        <v>600</v>
      </c>
      <c r="I11" s="828">
        <f>I9</f>
        <v>0</v>
      </c>
      <c r="J11" s="828"/>
      <c r="K11" s="829">
        <f>K9</f>
        <v>0</v>
      </c>
      <c r="L11" s="830">
        <f>L9</f>
        <v>600</v>
      </c>
      <c r="M11" s="831">
        <f>M9</f>
        <v>600</v>
      </c>
      <c r="N11" s="832" t="s">
        <v>819</v>
      </c>
      <c r="O11" s="833" t="s">
        <v>760</v>
      </c>
      <c r="P11" s="833" t="s">
        <v>760</v>
      </c>
      <c r="Q11" s="834" t="s">
        <v>760</v>
      </c>
      <c r="R11" s="312"/>
      <c r="T11" s="308"/>
    </row>
    <row r="12" spans="1:23" ht="18.75" customHeight="1" thickBot="1" x14ac:dyDescent="0.25">
      <c r="A12" s="24" t="s">
        <v>420</v>
      </c>
      <c r="B12" s="162" t="s">
        <v>420</v>
      </c>
      <c r="C12" s="1992" t="s">
        <v>423</v>
      </c>
      <c r="D12" s="1993"/>
      <c r="E12" s="1993"/>
      <c r="F12" s="1993"/>
      <c r="G12" s="1993"/>
      <c r="H12" s="835">
        <f>H11+H8</f>
        <v>600</v>
      </c>
      <c r="I12" s="836">
        <f>I11+I8</f>
        <v>0</v>
      </c>
      <c r="J12" s="836"/>
      <c r="K12" s="837">
        <f>K11+K8</f>
        <v>0</v>
      </c>
      <c r="L12" s="838">
        <f>L11+L8</f>
        <v>600</v>
      </c>
      <c r="M12" s="839">
        <f>M11</f>
        <v>600</v>
      </c>
      <c r="N12" s="840"/>
      <c r="O12" s="841"/>
      <c r="P12" s="841"/>
      <c r="Q12" s="842"/>
      <c r="R12" s="312"/>
      <c r="T12" s="308"/>
    </row>
    <row r="13" spans="1:23" ht="17.25" customHeight="1" thickBot="1" x14ac:dyDescent="0.25">
      <c r="A13" s="120" t="s">
        <v>420</v>
      </c>
      <c r="B13" s="121" t="s">
        <v>422</v>
      </c>
      <c r="C13" s="2005" t="s">
        <v>820</v>
      </c>
      <c r="D13" s="2006"/>
      <c r="E13" s="2006"/>
      <c r="F13" s="2006"/>
      <c r="G13" s="2006"/>
      <c r="H13" s="2006"/>
      <c r="I13" s="2006"/>
      <c r="J13" s="2006"/>
      <c r="K13" s="2006"/>
      <c r="L13" s="2006"/>
      <c r="M13" s="2006"/>
      <c r="N13" s="2006"/>
      <c r="O13" s="2006"/>
      <c r="P13" s="2006"/>
      <c r="Q13" s="2007"/>
    </row>
    <row r="14" spans="1:23" customFormat="1" ht="14.25" customHeight="1" x14ac:dyDescent="0.2">
      <c r="A14" s="1689" t="s">
        <v>420</v>
      </c>
      <c r="B14" s="1691" t="s">
        <v>422</v>
      </c>
      <c r="C14" s="1980" t="s">
        <v>420</v>
      </c>
      <c r="D14" s="1680" t="s">
        <v>821</v>
      </c>
      <c r="E14" s="1983" t="s">
        <v>498</v>
      </c>
      <c r="F14" s="1986" t="s">
        <v>752</v>
      </c>
      <c r="G14" s="843" t="s">
        <v>470</v>
      </c>
      <c r="H14" s="844">
        <v>90</v>
      </c>
      <c r="I14" s="845">
        <v>0</v>
      </c>
      <c r="J14" s="846"/>
      <c r="K14" s="847">
        <v>0</v>
      </c>
      <c r="L14" s="848">
        <v>263</v>
      </c>
      <c r="M14" s="849">
        <v>0</v>
      </c>
      <c r="N14" s="1833" t="s">
        <v>822</v>
      </c>
      <c r="O14" s="850" t="s">
        <v>823</v>
      </c>
      <c r="P14" s="850" t="s">
        <v>823</v>
      </c>
      <c r="Q14" s="851"/>
      <c r="R14" s="852"/>
      <c r="S14" s="852"/>
      <c r="T14" s="852"/>
      <c r="U14" s="852"/>
      <c r="V14" s="852"/>
      <c r="W14" s="852"/>
    </row>
    <row r="15" spans="1:23" customFormat="1" ht="14.25" customHeight="1" x14ac:dyDescent="0.2">
      <c r="A15" s="1700"/>
      <c r="B15" s="1701"/>
      <c r="C15" s="1981"/>
      <c r="D15" s="1703"/>
      <c r="E15" s="1984"/>
      <c r="F15" s="1987"/>
      <c r="G15" s="853"/>
      <c r="H15" s="854"/>
      <c r="I15" s="855"/>
      <c r="J15" s="856"/>
      <c r="K15" s="857"/>
      <c r="L15" s="858"/>
      <c r="M15" s="859"/>
      <c r="N15" s="1991"/>
      <c r="O15" s="860"/>
      <c r="P15" s="860"/>
      <c r="Q15" s="861"/>
      <c r="R15" s="852"/>
      <c r="S15" s="852"/>
      <c r="T15" s="852"/>
      <c r="U15" s="852"/>
      <c r="V15" s="852"/>
      <c r="W15" s="852"/>
    </row>
    <row r="16" spans="1:23" customFormat="1" ht="75" customHeight="1" thickBot="1" x14ac:dyDescent="0.25">
      <c r="A16" s="1690"/>
      <c r="B16" s="1692"/>
      <c r="C16" s="1982"/>
      <c r="D16" s="1681"/>
      <c r="E16" s="1985"/>
      <c r="F16" s="1988"/>
      <c r="G16" s="826" t="s">
        <v>421</v>
      </c>
      <c r="H16" s="862">
        <f>H14</f>
        <v>90</v>
      </c>
      <c r="I16" s="863">
        <f>SUM(I14:I15)</f>
        <v>0</v>
      </c>
      <c r="J16" s="864"/>
      <c r="K16" s="865">
        <f>SUM(K14:K15)</f>
        <v>0</v>
      </c>
      <c r="L16" s="866">
        <f>L14</f>
        <v>263</v>
      </c>
      <c r="M16" s="867">
        <f>M14</f>
        <v>0</v>
      </c>
      <c r="N16" s="1698"/>
      <c r="O16" s="833"/>
      <c r="P16" s="833"/>
      <c r="Q16" s="834"/>
      <c r="R16" s="852"/>
      <c r="S16" s="852"/>
      <c r="T16" s="852"/>
      <c r="U16" s="852"/>
      <c r="V16" s="852"/>
      <c r="W16" s="852"/>
    </row>
    <row r="17" spans="1:39" ht="14.25" customHeight="1" x14ac:dyDescent="0.2">
      <c r="A17" s="1689" t="s">
        <v>420</v>
      </c>
      <c r="B17" s="1691" t="s">
        <v>422</v>
      </c>
      <c r="C17" s="1980" t="s">
        <v>422</v>
      </c>
      <c r="D17" s="1680" t="s">
        <v>824</v>
      </c>
      <c r="E17" s="1983" t="s">
        <v>498</v>
      </c>
      <c r="F17" s="1986" t="s">
        <v>752</v>
      </c>
      <c r="G17" s="843"/>
      <c r="H17" s="844">
        <v>0</v>
      </c>
      <c r="I17" s="845">
        <v>0</v>
      </c>
      <c r="J17" s="846"/>
      <c r="K17" s="847">
        <v>0</v>
      </c>
      <c r="L17" s="868">
        <v>0</v>
      </c>
      <c r="M17" s="849">
        <v>0</v>
      </c>
      <c r="N17" s="1833"/>
      <c r="O17" s="869"/>
      <c r="P17" s="850"/>
      <c r="Q17" s="870"/>
      <c r="R17" s="521"/>
      <c r="S17" s="521"/>
      <c r="T17" s="522"/>
      <c r="U17" s="521"/>
      <c r="V17" s="521"/>
      <c r="W17" s="521"/>
    </row>
    <row r="18" spans="1:39" ht="12.75" customHeight="1" x14ac:dyDescent="0.2">
      <c r="A18" s="1700"/>
      <c r="B18" s="1701"/>
      <c r="C18" s="1981"/>
      <c r="D18" s="1703"/>
      <c r="E18" s="1984"/>
      <c r="F18" s="1987"/>
      <c r="G18" s="853"/>
      <c r="H18" s="854"/>
      <c r="I18" s="855"/>
      <c r="J18" s="856"/>
      <c r="K18" s="857"/>
      <c r="L18" s="871"/>
      <c r="M18" s="859"/>
      <c r="N18" s="2008"/>
      <c r="O18" s="872"/>
      <c r="P18" s="872"/>
      <c r="Q18" s="873"/>
      <c r="R18" s="521"/>
      <c r="S18" s="521"/>
      <c r="T18" s="522"/>
      <c r="U18" s="521"/>
      <c r="V18" s="521"/>
      <c r="W18" s="521"/>
    </row>
    <row r="19" spans="1:39" ht="78" customHeight="1" thickBot="1" x14ac:dyDescent="0.25">
      <c r="A19" s="1690"/>
      <c r="B19" s="1692"/>
      <c r="C19" s="1982"/>
      <c r="D19" s="1681"/>
      <c r="E19" s="1985"/>
      <c r="F19" s="1988"/>
      <c r="G19" s="826" t="s">
        <v>421</v>
      </c>
      <c r="H19" s="874">
        <f>H17</f>
        <v>0</v>
      </c>
      <c r="I19" s="875">
        <f>SUM(I17:I18)</f>
        <v>0</v>
      </c>
      <c r="J19" s="876"/>
      <c r="K19" s="877">
        <f>SUM(K17:K18)</f>
        <v>0</v>
      </c>
      <c r="L19" s="878">
        <f>L17</f>
        <v>0</v>
      </c>
      <c r="M19" s="879">
        <f>M17</f>
        <v>0</v>
      </c>
      <c r="N19" s="1834"/>
      <c r="O19" s="880"/>
      <c r="P19" s="880"/>
      <c r="Q19" s="881"/>
      <c r="R19" s="521"/>
      <c r="S19" s="521"/>
      <c r="T19" s="522"/>
      <c r="U19" s="521"/>
      <c r="V19" s="521"/>
      <c r="W19" s="521"/>
    </row>
    <row r="20" spans="1:39" ht="13.5" customHeight="1" x14ac:dyDescent="0.2">
      <c r="A20" s="1689" t="s">
        <v>420</v>
      </c>
      <c r="B20" s="1691" t="s">
        <v>422</v>
      </c>
      <c r="C20" s="1980" t="s">
        <v>467</v>
      </c>
      <c r="D20" s="1680" t="s">
        <v>825</v>
      </c>
      <c r="E20" s="1983" t="s">
        <v>498</v>
      </c>
      <c r="F20" s="1986" t="s">
        <v>752</v>
      </c>
      <c r="G20" s="843"/>
      <c r="H20" s="844">
        <v>0</v>
      </c>
      <c r="I20" s="845">
        <v>0</v>
      </c>
      <c r="J20" s="846"/>
      <c r="K20" s="847">
        <v>0</v>
      </c>
      <c r="L20" s="848">
        <v>0</v>
      </c>
      <c r="M20" s="849">
        <v>0</v>
      </c>
      <c r="N20" s="1833"/>
      <c r="O20" s="850"/>
      <c r="P20" s="850"/>
      <c r="Q20" s="882"/>
      <c r="R20" s="521"/>
      <c r="S20" s="521"/>
      <c r="T20" s="522"/>
      <c r="U20" s="521"/>
      <c r="V20" s="521"/>
      <c r="W20" s="521"/>
    </row>
    <row r="21" spans="1:39" ht="12.75" customHeight="1" x14ac:dyDescent="0.2">
      <c r="A21" s="1700"/>
      <c r="B21" s="1701"/>
      <c r="C21" s="1981"/>
      <c r="D21" s="1703"/>
      <c r="E21" s="1984"/>
      <c r="F21" s="1987"/>
      <c r="G21" s="853"/>
      <c r="H21" s="854"/>
      <c r="I21" s="855"/>
      <c r="J21" s="856"/>
      <c r="K21" s="857"/>
      <c r="L21" s="858"/>
      <c r="M21" s="859"/>
      <c r="N21" s="1991"/>
      <c r="O21" s="860"/>
      <c r="P21" s="860"/>
      <c r="Q21" s="883"/>
      <c r="R21" s="521"/>
      <c r="S21" s="521"/>
      <c r="T21" s="522"/>
      <c r="U21" s="521"/>
      <c r="V21" s="521"/>
      <c r="W21" s="521"/>
    </row>
    <row r="22" spans="1:39" ht="51.75" customHeight="1" thickBot="1" x14ac:dyDescent="0.25">
      <c r="A22" s="1690"/>
      <c r="B22" s="1692"/>
      <c r="C22" s="1982"/>
      <c r="D22" s="1681"/>
      <c r="E22" s="1985"/>
      <c r="F22" s="1988"/>
      <c r="G22" s="826" t="s">
        <v>421</v>
      </c>
      <c r="H22" s="874">
        <f>H20</f>
        <v>0</v>
      </c>
      <c r="I22" s="875">
        <f>SUM(I20:I21)</f>
        <v>0</v>
      </c>
      <c r="J22" s="876"/>
      <c r="K22" s="877">
        <f>SUM(K20:K21)</f>
        <v>0</v>
      </c>
      <c r="L22" s="878">
        <f>L20</f>
        <v>0</v>
      </c>
      <c r="M22" s="879">
        <f>M20</f>
        <v>0</v>
      </c>
      <c r="N22" s="1698"/>
      <c r="O22" s="833"/>
      <c r="P22" s="833"/>
      <c r="Q22" s="884"/>
      <c r="R22" s="521"/>
      <c r="S22" s="521"/>
      <c r="T22" s="522"/>
      <c r="U22" s="521"/>
      <c r="V22" s="521"/>
      <c r="W22" s="521"/>
    </row>
    <row r="23" spans="1:39" ht="14.25" customHeight="1" thickBot="1" x14ac:dyDescent="0.25">
      <c r="A23" s="403" t="s">
        <v>420</v>
      </c>
      <c r="B23" s="1822" t="s">
        <v>425</v>
      </c>
      <c r="C23" s="1822"/>
      <c r="D23" s="1822"/>
      <c r="E23" s="1822"/>
      <c r="F23" s="1822"/>
      <c r="G23" s="1822"/>
      <c r="H23" s="885">
        <f t="shared" ref="H23:M23" si="0">H22+H19+H16+H12</f>
        <v>690</v>
      </c>
      <c r="I23" s="885">
        <f t="shared" si="0"/>
        <v>0</v>
      </c>
      <c r="J23" s="885">
        <f t="shared" si="0"/>
        <v>0</v>
      </c>
      <c r="K23" s="885">
        <f t="shared" si="0"/>
        <v>0</v>
      </c>
      <c r="L23" s="885">
        <f t="shared" si="0"/>
        <v>863</v>
      </c>
      <c r="M23" s="885">
        <f t="shared" si="0"/>
        <v>600</v>
      </c>
      <c r="N23" s="1995"/>
      <c r="O23" s="1996"/>
      <c r="P23" s="1996"/>
      <c r="Q23" s="1997"/>
      <c r="S23" s="521"/>
      <c r="T23" s="521"/>
      <c r="U23" s="521"/>
      <c r="V23" s="521"/>
      <c r="W23" s="521"/>
    </row>
    <row r="24" spans="1:39" s="26" customFormat="1" ht="15.75" customHeight="1" thickBot="1" x14ac:dyDescent="0.25">
      <c r="A24" s="886"/>
      <c r="B24" s="807"/>
      <c r="C24" s="409"/>
      <c r="D24" s="409"/>
      <c r="E24" s="409"/>
      <c r="F24" s="1826" t="s">
        <v>426</v>
      </c>
      <c r="G24" s="1827"/>
      <c r="H24" s="1827"/>
      <c r="I24" s="1827"/>
      <c r="J24" s="1827"/>
      <c r="K24" s="1827"/>
      <c r="L24" s="1827"/>
      <c r="M24" s="1827"/>
      <c r="N24" s="808"/>
      <c r="O24" s="808"/>
      <c r="P24" s="808"/>
      <c r="Q24" s="808"/>
      <c r="R24" s="809"/>
      <c r="S24" s="809"/>
      <c r="T24" s="809"/>
      <c r="U24" s="809"/>
      <c r="V24" s="809"/>
      <c r="W24" s="809"/>
      <c r="X24" s="25"/>
      <c r="Y24" s="25"/>
      <c r="Z24" s="25"/>
      <c r="AA24" s="25"/>
      <c r="AB24" s="25"/>
      <c r="AC24" s="25"/>
      <c r="AD24" s="25"/>
      <c r="AE24" s="25"/>
      <c r="AF24" s="25"/>
      <c r="AG24" s="25"/>
      <c r="AH24" s="25"/>
      <c r="AI24" s="25"/>
      <c r="AJ24" s="25"/>
      <c r="AK24" s="25"/>
      <c r="AL24" s="25"/>
      <c r="AM24" s="25"/>
    </row>
    <row r="25" spans="1:39" ht="38.25" customHeight="1" thickBot="1" x14ac:dyDescent="0.25">
      <c r="A25" s="784"/>
      <c r="B25" s="784"/>
      <c r="C25" s="1819" t="s">
        <v>427</v>
      </c>
      <c r="D25" s="1820"/>
      <c r="E25" s="1820"/>
      <c r="F25" s="1820"/>
      <c r="G25" s="1821"/>
      <c r="H25" s="2002" t="s">
        <v>568</v>
      </c>
      <c r="I25" s="2003"/>
      <c r="J25" s="2003"/>
      <c r="K25" s="2004"/>
      <c r="L25" s="5"/>
      <c r="M25" s="5"/>
      <c r="N25" s="784"/>
      <c r="O25" s="785"/>
      <c r="P25" s="784"/>
      <c r="Q25" s="784"/>
      <c r="R25" s="521"/>
      <c r="S25" s="521"/>
      <c r="T25" s="521"/>
      <c r="U25" s="521"/>
      <c r="V25" s="521"/>
      <c r="W25" s="521"/>
    </row>
    <row r="26" spans="1:39" ht="14.1" customHeight="1" thickBot="1" x14ac:dyDescent="0.25">
      <c r="A26" s="784"/>
      <c r="B26" s="784"/>
      <c r="C26" s="1998" t="s">
        <v>428</v>
      </c>
      <c r="D26" s="1799"/>
      <c r="E26" s="1799"/>
      <c r="F26" s="1799"/>
      <c r="G26" s="1800"/>
      <c r="H26" s="1999">
        <f>H27+H28+H29+H30+H31</f>
        <v>690</v>
      </c>
      <c r="I26" s="2000"/>
      <c r="J26" s="2000"/>
      <c r="K26" s="2001"/>
      <c r="L26" s="5"/>
      <c r="M26" s="5"/>
      <c r="N26" s="784"/>
      <c r="O26" s="785"/>
      <c r="P26" s="784"/>
      <c r="Q26" s="784"/>
      <c r="R26" s="521"/>
      <c r="S26" s="521"/>
      <c r="T26" s="521"/>
      <c r="U26" s="521"/>
      <c r="V26" s="521"/>
      <c r="W26" s="521"/>
    </row>
    <row r="27" spans="1:39" ht="14.1" customHeight="1" x14ac:dyDescent="0.2">
      <c r="A27" s="784"/>
      <c r="B27" s="784"/>
      <c r="C27" s="2023" t="s">
        <v>826</v>
      </c>
      <c r="D27" s="1829"/>
      <c r="E27" s="1829"/>
      <c r="F27" s="1829"/>
      <c r="G27" s="1830"/>
      <c r="H27" s="2024">
        <v>90</v>
      </c>
      <c r="I27" s="2025"/>
      <c r="J27" s="2025"/>
      <c r="K27" s="2026"/>
      <c r="L27" s="5"/>
      <c r="M27" s="5"/>
      <c r="N27" s="784"/>
      <c r="O27" s="785"/>
      <c r="P27" s="784"/>
      <c r="Q27" s="784"/>
      <c r="R27" s="521"/>
      <c r="S27" s="521"/>
      <c r="T27" s="521"/>
      <c r="U27" s="521"/>
      <c r="V27" s="521"/>
      <c r="W27" s="521"/>
    </row>
    <row r="28" spans="1:39" ht="26.25" customHeight="1" x14ac:dyDescent="0.2">
      <c r="A28" s="784"/>
      <c r="B28" s="784"/>
      <c r="C28" s="2010" t="s">
        <v>827</v>
      </c>
      <c r="D28" s="1786"/>
      <c r="E28" s="1786"/>
      <c r="F28" s="1786"/>
      <c r="G28" s="1787"/>
      <c r="H28" s="2011">
        <v>0</v>
      </c>
      <c r="I28" s="2012"/>
      <c r="J28" s="2012"/>
      <c r="K28" s="2013"/>
      <c r="L28" s="5"/>
      <c r="M28" s="5"/>
      <c r="N28" s="784"/>
      <c r="O28" s="785"/>
      <c r="P28" s="784"/>
      <c r="Q28" s="784"/>
      <c r="R28" s="521"/>
      <c r="S28" s="521"/>
      <c r="T28" s="521"/>
      <c r="U28" s="521"/>
      <c r="V28" s="521"/>
      <c r="W28" s="521"/>
    </row>
    <row r="29" spans="1:39" ht="14.1" customHeight="1" x14ac:dyDescent="0.2">
      <c r="A29" s="784"/>
      <c r="B29" s="784"/>
      <c r="C29" s="2014" t="s">
        <v>828</v>
      </c>
      <c r="D29" s="1780"/>
      <c r="E29" s="1780"/>
      <c r="F29" s="1780"/>
      <c r="G29" s="1781"/>
      <c r="H29" s="2011">
        <v>0</v>
      </c>
      <c r="I29" s="2012"/>
      <c r="J29" s="2012"/>
      <c r="K29" s="2013"/>
      <c r="L29" s="5"/>
      <c r="M29" s="5"/>
      <c r="N29" s="784"/>
      <c r="O29" s="785"/>
      <c r="P29" s="784"/>
      <c r="Q29" s="784"/>
      <c r="R29" s="521"/>
      <c r="S29" s="521"/>
      <c r="T29" s="521"/>
      <c r="U29" s="521"/>
      <c r="V29" s="521"/>
      <c r="W29" s="521"/>
    </row>
    <row r="30" spans="1:39" ht="26.25" customHeight="1" x14ac:dyDescent="0.2">
      <c r="A30" s="784"/>
      <c r="B30" s="784"/>
      <c r="C30" s="2014" t="s">
        <v>829</v>
      </c>
      <c r="D30" s="1780"/>
      <c r="E30" s="1780"/>
      <c r="F30" s="1780"/>
      <c r="G30" s="1781"/>
      <c r="H30" s="2011">
        <v>600</v>
      </c>
      <c r="I30" s="2012"/>
      <c r="J30" s="2012"/>
      <c r="K30" s="2013"/>
      <c r="L30" s="5"/>
      <c r="M30" s="5"/>
      <c r="N30" s="784"/>
      <c r="O30" s="785"/>
      <c r="P30" s="784"/>
      <c r="Q30" s="784"/>
      <c r="R30" s="521"/>
      <c r="S30" s="521"/>
      <c r="T30" s="521"/>
      <c r="U30" s="521"/>
      <c r="V30" s="521"/>
      <c r="W30" s="521"/>
    </row>
    <row r="31" spans="1:39" ht="12.75" customHeight="1" thickBot="1" x14ac:dyDescent="0.25">
      <c r="A31" s="784"/>
      <c r="B31" s="784"/>
      <c r="C31" s="2010" t="s">
        <v>830</v>
      </c>
      <c r="D31" s="1786"/>
      <c r="E31" s="1786"/>
      <c r="F31" s="1786"/>
      <c r="G31" s="1787"/>
      <c r="H31" s="2011">
        <v>0</v>
      </c>
      <c r="I31" s="2012"/>
      <c r="J31" s="2012"/>
      <c r="K31" s="2013"/>
      <c r="L31" s="5"/>
      <c r="M31" s="5"/>
      <c r="N31" s="784"/>
      <c r="O31" s="785"/>
      <c r="P31" s="784"/>
      <c r="Q31" s="784"/>
      <c r="R31" s="521"/>
      <c r="S31" s="521"/>
      <c r="T31" s="521"/>
      <c r="U31" s="521"/>
      <c r="V31" s="521"/>
      <c r="W31" s="521"/>
    </row>
    <row r="32" spans="1:39" ht="14.1" customHeight="1" thickBot="1" x14ac:dyDescent="0.25">
      <c r="A32" s="784"/>
      <c r="B32" s="784"/>
      <c r="C32" s="1998" t="s">
        <v>429</v>
      </c>
      <c r="D32" s="1799"/>
      <c r="E32" s="1799"/>
      <c r="F32" s="1799"/>
      <c r="G32" s="1800"/>
      <c r="H32" s="1999">
        <f>H33+H34+H35+H36+H37</f>
        <v>0</v>
      </c>
      <c r="I32" s="2000"/>
      <c r="J32" s="2000"/>
      <c r="K32" s="2001"/>
      <c r="L32" s="5"/>
      <c r="M32" s="5"/>
      <c r="N32" s="784"/>
      <c r="O32" s="785"/>
      <c r="P32" s="784"/>
      <c r="Q32" s="784"/>
      <c r="R32" s="521"/>
      <c r="S32" s="521"/>
      <c r="T32" s="521"/>
      <c r="U32" s="521"/>
      <c r="V32" s="521"/>
      <c r="W32" s="521"/>
    </row>
    <row r="33" spans="1:23" ht="14.1" customHeight="1" x14ac:dyDescent="0.2">
      <c r="A33" s="784"/>
      <c r="B33" s="784"/>
      <c r="C33" s="2019" t="s">
        <v>831</v>
      </c>
      <c r="D33" s="1796"/>
      <c r="E33" s="1796"/>
      <c r="F33" s="1796"/>
      <c r="G33" s="1797"/>
      <c r="H33" s="2021">
        <v>0</v>
      </c>
      <c r="I33" s="2021"/>
      <c r="J33" s="2021"/>
      <c r="K33" s="2022"/>
      <c r="L33" s="5"/>
      <c r="M33" s="5"/>
      <c r="N33" s="784"/>
      <c r="O33" s="785"/>
      <c r="P33" s="784"/>
      <c r="Q33" s="784"/>
      <c r="R33" s="521"/>
      <c r="S33" s="521"/>
      <c r="T33" s="521"/>
      <c r="U33" s="521"/>
      <c r="V33" s="521"/>
      <c r="W33" s="521"/>
    </row>
    <row r="34" spans="1:23" ht="14.1" customHeight="1" x14ac:dyDescent="0.2">
      <c r="A34" s="784"/>
      <c r="B34" s="784"/>
      <c r="C34" s="1977" t="s">
        <v>832</v>
      </c>
      <c r="D34" s="1978"/>
      <c r="E34" s="1978"/>
      <c r="F34" s="1978"/>
      <c r="G34" s="1979"/>
      <c r="H34" s="2012">
        <v>0</v>
      </c>
      <c r="I34" s="2012"/>
      <c r="J34" s="2012"/>
      <c r="K34" s="2013"/>
      <c r="L34" s="5"/>
      <c r="M34" s="5"/>
      <c r="N34" s="784"/>
      <c r="O34" s="785"/>
      <c r="P34" s="784"/>
      <c r="Q34" s="784"/>
      <c r="R34" s="521"/>
      <c r="S34" s="521"/>
      <c r="T34" s="521"/>
      <c r="U34" s="521"/>
      <c r="V34" s="521"/>
      <c r="W34" s="521"/>
    </row>
    <row r="35" spans="1:23" ht="14.1" customHeight="1" x14ac:dyDescent="0.2">
      <c r="A35" s="784"/>
      <c r="B35" s="784"/>
      <c r="C35" s="2009" t="s">
        <v>833</v>
      </c>
      <c r="D35" s="1805"/>
      <c r="E35" s="1805"/>
      <c r="F35" s="1805"/>
      <c r="G35" s="1806"/>
      <c r="H35" s="2012">
        <v>0</v>
      </c>
      <c r="I35" s="2012"/>
      <c r="J35" s="2012"/>
      <c r="K35" s="2013"/>
      <c r="L35" s="5"/>
      <c r="M35" s="5"/>
      <c r="N35" s="784"/>
      <c r="O35" s="785"/>
      <c r="P35" s="784"/>
      <c r="Q35" s="784"/>
      <c r="R35" s="521"/>
      <c r="S35" s="521"/>
      <c r="T35" s="521"/>
      <c r="U35" s="521"/>
      <c r="V35" s="521"/>
      <c r="W35" s="521"/>
    </row>
    <row r="36" spans="1:23" ht="14.1" customHeight="1" x14ac:dyDescent="0.2">
      <c r="A36" s="784"/>
      <c r="B36" s="784"/>
      <c r="C36" s="2020" t="s">
        <v>834</v>
      </c>
      <c r="D36" s="1824"/>
      <c r="E36" s="1824"/>
      <c r="F36" s="1824"/>
      <c r="G36" s="1825"/>
      <c r="H36" s="2012">
        <v>0</v>
      </c>
      <c r="I36" s="2012"/>
      <c r="J36" s="2012"/>
      <c r="K36" s="2013"/>
      <c r="L36" s="5"/>
      <c r="M36" s="5"/>
      <c r="N36" s="784"/>
      <c r="O36" s="785"/>
      <c r="P36" s="784"/>
      <c r="Q36" s="784"/>
      <c r="R36" s="521"/>
      <c r="S36" s="521"/>
      <c r="T36" s="521"/>
      <c r="U36" s="521"/>
      <c r="V36" s="521"/>
      <c r="W36" s="521"/>
    </row>
    <row r="37" spans="1:23" ht="14.1" customHeight="1" thickBot="1" x14ac:dyDescent="0.25">
      <c r="A37" s="784"/>
      <c r="B37" s="784"/>
      <c r="C37" s="1779" t="s">
        <v>567</v>
      </c>
      <c r="D37" s="2017"/>
      <c r="E37" s="2017"/>
      <c r="F37" s="2017"/>
      <c r="G37" s="2018"/>
      <c r="H37" s="1783">
        <v>0</v>
      </c>
      <c r="I37" s="1783"/>
      <c r="J37" s="1783"/>
      <c r="K37" s="1784"/>
      <c r="L37" s="888"/>
      <c r="M37" s="5"/>
      <c r="N37" s="784"/>
      <c r="O37" s="785"/>
      <c r="P37" s="784"/>
      <c r="Q37" s="784"/>
      <c r="R37" s="521"/>
      <c r="S37" s="521"/>
      <c r="T37" s="521"/>
      <c r="U37" s="521"/>
      <c r="V37" s="521"/>
      <c r="W37" s="521"/>
    </row>
    <row r="38" spans="1:23" ht="14.1" customHeight="1" thickBot="1" x14ac:dyDescent="0.25">
      <c r="A38" s="784"/>
      <c r="B38" s="784"/>
      <c r="C38" s="1789" t="s">
        <v>430</v>
      </c>
      <c r="D38" s="2015"/>
      <c r="E38" s="2015"/>
      <c r="F38" s="2015"/>
      <c r="G38" s="2016"/>
      <c r="H38" s="1792">
        <f>H32+H26</f>
        <v>690</v>
      </c>
      <c r="I38" s="1792"/>
      <c r="J38" s="1792"/>
      <c r="K38" s="1793"/>
      <c r="L38" s="889"/>
      <c r="N38" s="784"/>
      <c r="O38" s="785"/>
      <c r="P38" s="784"/>
      <c r="Q38" s="784"/>
      <c r="R38" s="521"/>
      <c r="S38" s="521"/>
      <c r="T38" s="521"/>
      <c r="U38" s="521"/>
      <c r="V38" s="521"/>
      <c r="W38" s="521"/>
    </row>
    <row r="42" spans="1:23" ht="15.75" x14ac:dyDescent="0.25">
      <c r="E42" s="27"/>
    </row>
    <row r="44" spans="1:23" ht="12.75" x14ac:dyDescent="0.2">
      <c r="D44" s="6"/>
      <c r="E44" s="6"/>
      <c r="F44" s="6"/>
      <c r="G44" s="6"/>
      <c r="H44" s="6"/>
      <c r="I44" s="6"/>
      <c r="J44" s="6"/>
      <c r="K44" s="6"/>
      <c r="L44" s="6"/>
      <c r="M44" s="6"/>
      <c r="N44" s="6"/>
      <c r="O44" s="6"/>
      <c r="P44" s="6"/>
      <c r="Q44" s="6"/>
      <c r="R44" s="6"/>
      <c r="S44" s="6"/>
      <c r="T44" s="6"/>
    </row>
    <row r="46" spans="1:23" ht="15.75" x14ac:dyDescent="0.25">
      <c r="E46" s="27"/>
    </row>
  </sheetData>
  <mergeCells count="81">
    <mergeCell ref="C27:G27"/>
    <mergeCell ref="H27:K27"/>
    <mergeCell ref="C29:G29"/>
    <mergeCell ref="H29:K29"/>
    <mergeCell ref="C31:G31"/>
    <mergeCell ref="H30:K30"/>
    <mergeCell ref="H31:K31"/>
    <mergeCell ref="C36:G36"/>
    <mergeCell ref="H37:K37"/>
    <mergeCell ref="H36:K36"/>
    <mergeCell ref="H35:K35"/>
    <mergeCell ref="H33:K33"/>
    <mergeCell ref="C32:G32"/>
    <mergeCell ref="H32:K32"/>
    <mergeCell ref="C35:G35"/>
    <mergeCell ref="F24:M24"/>
    <mergeCell ref="C28:G28"/>
    <mergeCell ref="H28:K28"/>
    <mergeCell ref="C30:G30"/>
    <mergeCell ref="C38:G38"/>
    <mergeCell ref="H38:K38"/>
    <mergeCell ref="C37:G37"/>
    <mergeCell ref="C33:G33"/>
    <mergeCell ref="H34:K34"/>
    <mergeCell ref="D3:W3"/>
    <mergeCell ref="N23:Q23"/>
    <mergeCell ref="C26:G26"/>
    <mergeCell ref="H26:K26"/>
    <mergeCell ref="C25:G25"/>
    <mergeCell ref="H25:K25"/>
    <mergeCell ref="C13:Q13"/>
    <mergeCell ref="F9:F11"/>
    <mergeCell ref="B23:G23"/>
    <mergeCell ref="N17:N19"/>
    <mergeCell ref="N20:N22"/>
    <mergeCell ref="E17:E19"/>
    <mergeCell ref="F17:F19"/>
    <mergeCell ref="A20:A22"/>
    <mergeCell ref="B20:B22"/>
    <mergeCell ref="C20:C22"/>
    <mergeCell ref="D20:D22"/>
    <mergeCell ref="A17:A19"/>
    <mergeCell ref="B17:B19"/>
    <mergeCell ref="C17:C19"/>
    <mergeCell ref="A9:A11"/>
    <mergeCell ref="B9:B11"/>
    <mergeCell ref="C9:C11"/>
    <mergeCell ref="D9:D11"/>
    <mergeCell ref="E20:E22"/>
    <mergeCell ref="F20:F22"/>
    <mergeCell ref="D17:D19"/>
    <mergeCell ref="N14:N16"/>
    <mergeCell ref="C12:G12"/>
    <mergeCell ref="H4:K4"/>
    <mergeCell ref="N5:N6"/>
    <mergeCell ref="O5:Q5"/>
    <mergeCell ref="L4:L6"/>
    <mergeCell ref="M4:M6"/>
    <mergeCell ref="N4:Q4"/>
    <mergeCell ref="I5:J5"/>
    <mergeCell ref="K5:K6"/>
    <mergeCell ref="E9:E11"/>
    <mergeCell ref="B7:Q7"/>
    <mergeCell ref="C8:Q8"/>
    <mergeCell ref="N9:N10"/>
    <mergeCell ref="A14:A16"/>
    <mergeCell ref="B14:B16"/>
    <mergeCell ref="C14:C16"/>
    <mergeCell ref="D14:D16"/>
    <mergeCell ref="E14:E16"/>
    <mergeCell ref="F14:F16"/>
    <mergeCell ref="L1:Q1"/>
    <mergeCell ref="C34:G34"/>
    <mergeCell ref="A4:A6"/>
    <mergeCell ref="B4:B6"/>
    <mergeCell ref="C4:C6"/>
    <mergeCell ref="D4:D6"/>
    <mergeCell ref="E4:E6"/>
    <mergeCell ref="F4:F6"/>
    <mergeCell ref="G4:G6"/>
    <mergeCell ref="H5:H6"/>
  </mergeCells>
  <phoneticPr fontId="1" type="noConversion"/>
  <pageMargins left="0.75" right="0.7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9"/>
  <sheetViews>
    <sheetView topLeftCell="A41" workbookViewId="0">
      <selection activeCell="D66" sqref="D66"/>
    </sheetView>
  </sheetViews>
  <sheetFormatPr defaultRowHeight="11.25" x14ac:dyDescent="0.2"/>
  <cols>
    <col min="1" max="1" width="2.7109375" style="1" customWidth="1"/>
    <col min="2" max="3" width="2.5703125" style="1" customWidth="1"/>
    <col min="4" max="4" width="36.140625" style="1" customWidth="1"/>
    <col min="5" max="5" width="7.7109375" style="2" customWidth="1"/>
    <col min="6" max="6" width="4.42578125" style="1" customWidth="1"/>
    <col min="7" max="7" width="6" style="3" customWidth="1"/>
    <col min="8" max="8" width="6.140625" style="1" customWidth="1"/>
    <col min="9" max="9" width="4.7109375" style="1" customWidth="1"/>
    <col min="10" max="10" width="4" style="1" customWidth="1"/>
    <col min="11" max="11" width="4.5703125" style="1" customWidth="1"/>
    <col min="12" max="12" width="5.5703125" style="1" customWidth="1"/>
    <col min="13" max="13" width="5.42578125" style="1" customWidth="1"/>
    <col min="14" max="14" width="24" style="1" customWidth="1"/>
    <col min="15" max="15" width="4.5703125" style="4" customWidth="1"/>
    <col min="16" max="16" width="4.28515625" style="1" customWidth="1"/>
    <col min="17" max="17" width="4.5703125" style="1" customWidth="1"/>
    <col min="18" max="16384" width="9.140625" style="5"/>
  </cols>
  <sheetData>
    <row r="1" spans="1:23" ht="49.5" customHeight="1" x14ac:dyDescent="0.2">
      <c r="L1" s="1716" t="s">
        <v>835</v>
      </c>
      <c r="M1" s="1717"/>
      <c r="N1" s="1717"/>
      <c r="O1" s="1717"/>
      <c r="P1" s="1717"/>
      <c r="Q1" s="1717"/>
    </row>
    <row r="2" spans="1:23" ht="12.75" customHeight="1" x14ac:dyDescent="0.2">
      <c r="B2" s="226"/>
      <c r="C2" s="226"/>
      <c r="D2" s="226"/>
      <c r="E2" s="227" t="s">
        <v>836</v>
      </c>
      <c r="F2" s="228"/>
      <c r="G2" s="229"/>
      <c r="H2" s="228"/>
      <c r="I2" s="228"/>
      <c r="J2" s="228"/>
      <c r="K2" s="226"/>
      <c r="L2" s="230"/>
      <c r="M2" s="226"/>
      <c r="N2" s="226"/>
      <c r="O2" s="226"/>
      <c r="P2" s="226"/>
      <c r="Q2" s="226"/>
      <c r="R2" s="231"/>
      <c r="S2" s="231"/>
      <c r="T2" s="231"/>
      <c r="U2" s="231"/>
      <c r="V2" s="231"/>
      <c r="W2" s="231"/>
    </row>
    <row r="3" spans="1:23" ht="16.5" customHeight="1" x14ac:dyDescent="0.2">
      <c r="A3" s="288"/>
      <c r="B3" s="890"/>
      <c r="C3" s="890"/>
      <c r="D3" s="1788" t="s">
        <v>466</v>
      </c>
      <c r="E3" s="1788"/>
      <c r="F3" s="1788"/>
      <c r="G3" s="1788"/>
      <c r="H3" s="1788"/>
      <c r="I3" s="1788"/>
      <c r="J3" s="1788"/>
      <c r="K3" s="1788"/>
      <c r="L3" s="1788"/>
      <c r="M3" s="1788"/>
      <c r="N3" s="1788"/>
      <c r="O3" s="1788"/>
      <c r="P3" s="1788"/>
      <c r="Q3" s="1788"/>
      <c r="R3" s="1788"/>
      <c r="S3" s="1788"/>
      <c r="T3" s="1788"/>
      <c r="U3" s="1788"/>
      <c r="V3" s="1788"/>
      <c r="W3" s="1788"/>
    </row>
    <row r="4" spans="1:23" ht="1.5" customHeight="1" thickBot="1" x14ac:dyDescent="0.25">
      <c r="O4" s="411"/>
    </row>
    <row r="5" spans="1:23" ht="36.75" customHeight="1" x14ac:dyDescent="0.2">
      <c r="A5" s="1704" t="s">
        <v>408</v>
      </c>
      <c r="B5" s="1707" t="s">
        <v>409</v>
      </c>
      <c r="C5" s="1707" t="s">
        <v>410</v>
      </c>
      <c r="D5" s="1710" t="s">
        <v>411</v>
      </c>
      <c r="E5" s="1721" t="s">
        <v>412</v>
      </c>
      <c r="F5" s="1741" t="s">
        <v>413</v>
      </c>
      <c r="G5" s="1766" t="s">
        <v>414</v>
      </c>
      <c r="H5" s="1749" t="s">
        <v>553</v>
      </c>
      <c r="I5" s="1750"/>
      <c r="J5" s="1750"/>
      <c r="K5" s="1751"/>
      <c r="L5" s="1763" t="s">
        <v>545</v>
      </c>
      <c r="M5" s="1752" t="s">
        <v>558</v>
      </c>
      <c r="N5" s="1728" t="s">
        <v>431</v>
      </c>
      <c r="O5" s="1729"/>
      <c r="P5" s="1729"/>
      <c r="Q5" s="1730"/>
    </row>
    <row r="6" spans="1:23" ht="15" customHeight="1" x14ac:dyDescent="0.2">
      <c r="A6" s="1705"/>
      <c r="B6" s="1708"/>
      <c r="C6" s="1708"/>
      <c r="D6" s="1711"/>
      <c r="E6" s="1722"/>
      <c r="F6" s="1742"/>
      <c r="G6" s="1767"/>
      <c r="H6" s="1713" t="s">
        <v>415</v>
      </c>
      <c r="I6" s="1715" t="s">
        <v>416</v>
      </c>
      <c r="J6" s="1715"/>
      <c r="K6" s="1747" t="s">
        <v>417</v>
      </c>
      <c r="L6" s="1764"/>
      <c r="M6" s="1753"/>
      <c r="N6" s="1759" t="s">
        <v>465</v>
      </c>
      <c r="O6" s="1761" t="s">
        <v>418</v>
      </c>
      <c r="P6" s="1761"/>
      <c r="Q6" s="1762"/>
    </row>
    <row r="7" spans="1:23" ht="94.5" customHeight="1" thickBot="1" x14ac:dyDescent="0.25">
      <c r="A7" s="1706"/>
      <c r="B7" s="1709"/>
      <c r="C7" s="1709"/>
      <c r="D7" s="1712"/>
      <c r="E7" s="1723"/>
      <c r="F7" s="1743"/>
      <c r="G7" s="1768"/>
      <c r="H7" s="1714"/>
      <c r="I7" s="180" t="s">
        <v>415</v>
      </c>
      <c r="J7" s="34" t="s">
        <v>419</v>
      </c>
      <c r="K7" s="1748"/>
      <c r="L7" s="1765"/>
      <c r="M7" s="1754"/>
      <c r="N7" s="1760"/>
      <c r="O7" s="7" t="s">
        <v>537</v>
      </c>
      <c r="P7" s="7" t="s">
        <v>546</v>
      </c>
      <c r="Q7" s="8" t="s">
        <v>554</v>
      </c>
    </row>
    <row r="8" spans="1:23" ht="14.25" customHeight="1" thickBot="1" x14ac:dyDescent="0.25">
      <c r="A8" s="119" t="s">
        <v>420</v>
      </c>
      <c r="B8" s="1755" t="s">
        <v>837</v>
      </c>
      <c r="C8" s="1755"/>
      <c r="D8" s="1755"/>
      <c r="E8" s="1755"/>
      <c r="F8" s="1755"/>
      <c r="G8" s="1755"/>
      <c r="H8" s="1755"/>
      <c r="I8" s="1755"/>
      <c r="J8" s="1755"/>
      <c r="K8" s="1755"/>
      <c r="L8" s="1755"/>
      <c r="M8" s="1755"/>
      <c r="N8" s="1755"/>
      <c r="O8" s="1755"/>
      <c r="P8" s="1755"/>
      <c r="Q8" s="1756"/>
      <c r="R8" s="521"/>
      <c r="S8" s="521"/>
      <c r="T8" s="521"/>
      <c r="U8" s="521"/>
      <c r="V8" s="521"/>
      <c r="W8" s="521"/>
    </row>
    <row r="9" spans="1:23" ht="14.25" customHeight="1" thickBot="1" x14ac:dyDescent="0.25">
      <c r="A9" s="120" t="s">
        <v>420</v>
      </c>
      <c r="B9" s="121" t="s">
        <v>420</v>
      </c>
      <c r="C9" s="1757" t="s">
        <v>838</v>
      </c>
      <c r="D9" s="1757"/>
      <c r="E9" s="1757"/>
      <c r="F9" s="1757"/>
      <c r="G9" s="1757"/>
      <c r="H9" s="1757"/>
      <c r="I9" s="1757"/>
      <c r="J9" s="1757"/>
      <c r="K9" s="1757"/>
      <c r="L9" s="1757"/>
      <c r="M9" s="1757"/>
      <c r="N9" s="1757"/>
      <c r="O9" s="1757"/>
      <c r="P9" s="1757"/>
      <c r="Q9" s="1758"/>
      <c r="R9" s="521"/>
      <c r="S9" s="521"/>
      <c r="T9" s="521"/>
      <c r="U9" s="521"/>
      <c r="V9" s="521"/>
      <c r="W9" s="521"/>
    </row>
    <row r="10" spans="1:23" ht="14.25" customHeight="1" x14ac:dyDescent="0.2">
      <c r="A10" s="1731" t="s">
        <v>420</v>
      </c>
      <c r="B10" s="1734" t="s">
        <v>420</v>
      </c>
      <c r="C10" s="1678" t="s">
        <v>420</v>
      </c>
      <c r="D10" s="1738" t="s">
        <v>839</v>
      </c>
      <c r="E10" s="1651" t="s">
        <v>498</v>
      </c>
      <c r="F10" s="1744" t="s">
        <v>478</v>
      </c>
      <c r="G10" s="183" t="s">
        <v>470</v>
      </c>
      <c r="H10" s="292">
        <v>70</v>
      </c>
      <c r="I10" s="293"/>
      <c r="J10" s="293"/>
      <c r="K10" s="294"/>
      <c r="L10" s="295">
        <v>80</v>
      </c>
      <c r="M10" s="313">
        <v>90</v>
      </c>
      <c r="N10" s="891" t="s">
        <v>840</v>
      </c>
      <c r="O10" s="414"/>
      <c r="P10" s="414"/>
      <c r="Q10" s="415"/>
      <c r="R10" s="521"/>
      <c r="S10" s="521"/>
      <c r="T10" s="521"/>
      <c r="U10" s="521"/>
      <c r="V10" s="521"/>
      <c r="W10" s="521"/>
    </row>
    <row r="11" spans="1:23" ht="14.25" customHeight="1" thickBot="1" x14ac:dyDescent="0.25">
      <c r="A11" s="1732"/>
      <c r="B11" s="1735"/>
      <c r="C11" s="1737"/>
      <c r="D11" s="1739"/>
      <c r="E11" s="1659"/>
      <c r="F11" s="1745"/>
      <c r="G11" s="301"/>
      <c r="H11" s="232"/>
      <c r="I11" s="233"/>
      <c r="J11" s="233"/>
      <c r="K11" s="234"/>
      <c r="L11" s="302"/>
      <c r="M11" s="332"/>
      <c r="N11" s="892"/>
      <c r="O11" s="893">
        <v>50</v>
      </c>
      <c r="P11" s="893">
        <v>50</v>
      </c>
      <c r="Q11" s="894">
        <v>50</v>
      </c>
      <c r="R11" s="521"/>
      <c r="S11" s="521"/>
      <c r="T11" s="522"/>
      <c r="U11" s="521"/>
      <c r="V11" s="521"/>
      <c r="W11" s="521"/>
    </row>
    <row r="12" spans="1:23" ht="35.25" customHeight="1" thickBot="1" x14ac:dyDescent="0.25">
      <c r="A12" s="1733"/>
      <c r="B12" s="1736"/>
      <c r="C12" s="1679"/>
      <c r="D12" s="1740"/>
      <c r="E12" s="1652"/>
      <c r="F12" s="1746"/>
      <c r="G12" s="9" t="s">
        <v>421</v>
      </c>
      <c r="H12" s="11">
        <f>H10*1</f>
        <v>70</v>
      </c>
      <c r="I12" s="10">
        <f>I10</f>
        <v>0</v>
      </c>
      <c r="J12" s="10"/>
      <c r="K12" s="12">
        <f>SUM(K10:K11)</f>
        <v>0</v>
      </c>
      <c r="L12" s="12">
        <v>80</v>
      </c>
      <c r="M12" s="12">
        <v>90</v>
      </c>
      <c r="N12" s="895" t="s">
        <v>841</v>
      </c>
      <c r="O12" s="896">
        <v>500</v>
      </c>
      <c r="P12" s="896">
        <v>600</v>
      </c>
      <c r="Q12" s="897">
        <v>700</v>
      </c>
      <c r="R12" s="520"/>
      <c r="S12" s="521"/>
      <c r="T12" s="522"/>
      <c r="U12" s="521"/>
      <c r="V12" s="521"/>
      <c r="W12" s="521"/>
    </row>
    <row r="13" spans="1:23" ht="19.5" customHeight="1" x14ac:dyDescent="0.2">
      <c r="A13" s="1731" t="s">
        <v>420</v>
      </c>
      <c r="B13" s="1734" t="s">
        <v>420</v>
      </c>
      <c r="C13" s="1678" t="s">
        <v>422</v>
      </c>
      <c r="D13" s="1686" t="s">
        <v>842</v>
      </c>
      <c r="E13" s="1651" t="s">
        <v>498</v>
      </c>
      <c r="F13" s="1744" t="s">
        <v>478</v>
      </c>
      <c r="G13" s="183" t="s">
        <v>470</v>
      </c>
      <c r="H13" s="898">
        <v>0</v>
      </c>
      <c r="I13" s="899"/>
      <c r="J13" s="899"/>
      <c r="K13" s="900"/>
      <c r="L13" s="901">
        <v>10</v>
      </c>
      <c r="M13" s="902">
        <v>30</v>
      </c>
      <c r="N13" s="2035" t="s">
        <v>843</v>
      </c>
      <c r="O13" s="903" t="s">
        <v>513</v>
      </c>
      <c r="P13" s="903" t="s">
        <v>513</v>
      </c>
      <c r="Q13" s="904" t="s">
        <v>513</v>
      </c>
      <c r="R13" s="520"/>
      <c r="S13" s="521"/>
      <c r="T13" s="522"/>
      <c r="U13" s="521"/>
      <c r="V13" s="521"/>
      <c r="W13" s="521"/>
    </row>
    <row r="14" spans="1:23" ht="17.25" customHeight="1" x14ac:dyDescent="0.2">
      <c r="A14" s="1732"/>
      <c r="B14" s="1735"/>
      <c r="C14" s="1737"/>
      <c r="D14" s="1687"/>
      <c r="E14" s="1659"/>
      <c r="F14" s="1745"/>
      <c r="G14" s="905"/>
      <c r="H14" s="906"/>
      <c r="I14" s="907"/>
      <c r="J14" s="907"/>
      <c r="K14" s="908"/>
      <c r="L14" s="909"/>
      <c r="M14" s="910"/>
      <c r="N14" s="2036"/>
      <c r="O14" s="911"/>
      <c r="P14" s="911"/>
      <c r="Q14" s="912"/>
      <c r="R14" s="520"/>
      <c r="S14" s="521"/>
      <c r="T14" s="522"/>
      <c r="U14" s="521"/>
      <c r="V14" s="521"/>
      <c r="W14" s="521"/>
    </row>
    <row r="15" spans="1:23" ht="12.75" customHeight="1" thickBot="1" x14ac:dyDescent="0.25">
      <c r="A15" s="1733"/>
      <c r="B15" s="1736"/>
      <c r="C15" s="1679"/>
      <c r="D15" s="1688"/>
      <c r="E15" s="1652"/>
      <c r="F15" s="1746"/>
      <c r="G15" s="9" t="s">
        <v>421</v>
      </c>
      <c r="H15" s="913">
        <f>H13+H14</f>
        <v>0</v>
      </c>
      <c r="I15" s="914">
        <v>0</v>
      </c>
      <c r="J15" s="914"/>
      <c r="K15" s="915">
        <v>0</v>
      </c>
      <c r="L15" s="11">
        <v>10</v>
      </c>
      <c r="M15" s="916">
        <v>30</v>
      </c>
      <c r="N15" s="895"/>
      <c r="O15" s="917"/>
      <c r="P15" s="917"/>
      <c r="Q15" s="918"/>
      <c r="R15" s="520"/>
      <c r="S15" s="521"/>
      <c r="T15" s="522"/>
      <c r="U15" s="521"/>
      <c r="V15" s="521"/>
      <c r="W15" s="521"/>
    </row>
    <row r="16" spans="1:23" ht="14.25" customHeight="1" x14ac:dyDescent="0.2">
      <c r="A16" s="21" t="s">
        <v>420</v>
      </c>
      <c r="B16" s="22" t="s">
        <v>420</v>
      </c>
      <c r="C16" s="1726" t="s">
        <v>467</v>
      </c>
      <c r="D16" s="1686" t="s">
        <v>844</v>
      </c>
      <c r="E16" s="1651" t="s">
        <v>498</v>
      </c>
      <c r="F16" s="1769" t="s">
        <v>478</v>
      </c>
      <c r="G16" s="14" t="s">
        <v>470</v>
      </c>
      <c r="H16" s="16">
        <v>18</v>
      </c>
      <c r="I16" s="15"/>
      <c r="J16" s="15"/>
      <c r="K16" s="17"/>
      <c r="L16" s="18">
        <v>20</v>
      </c>
      <c r="M16" s="19">
        <v>20</v>
      </c>
      <c r="N16" s="919" t="s">
        <v>845</v>
      </c>
      <c r="O16" s="896">
        <v>2000</v>
      </c>
      <c r="P16" s="896">
        <v>2000</v>
      </c>
      <c r="Q16" s="897">
        <v>2000</v>
      </c>
      <c r="R16" s="520"/>
      <c r="S16" s="521"/>
      <c r="T16" s="522"/>
      <c r="U16" s="521"/>
      <c r="V16" s="521"/>
      <c r="W16" s="521"/>
    </row>
    <row r="17" spans="1:23" ht="14.25" customHeight="1" x14ac:dyDescent="0.2">
      <c r="A17" s="122"/>
      <c r="B17" s="123"/>
      <c r="C17" s="1702"/>
      <c r="D17" s="1687"/>
      <c r="E17" s="1659"/>
      <c r="F17" s="1771"/>
      <c r="G17" s="182"/>
      <c r="H17" s="184"/>
      <c r="I17" s="185"/>
      <c r="J17" s="185"/>
      <c r="K17" s="186"/>
      <c r="L17" s="187"/>
      <c r="M17" s="188"/>
      <c r="N17" s="920"/>
      <c r="O17" s="896"/>
      <c r="P17" s="896"/>
      <c r="Q17" s="897"/>
      <c r="R17" s="520"/>
      <c r="S17" s="521"/>
      <c r="T17" s="522"/>
      <c r="U17" s="521"/>
      <c r="V17" s="521"/>
      <c r="W17" s="521"/>
    </row>
    <row r="18" spans="1:23" ht="16.5" customHeight="1" thickBot="1" x14ac:dyDescent="0.25">
      <c r="A18" s="24"/>
      <c r="B18" s="23"/>
      <c r="C18" s="1727"/>
      <c r="D18" s="1688"/>
      <c r="E18" s="1652"/>
      <c r="F18" s="1770"/>
      <c r="G18" s="9" t="s">
        <v>421</v>
      </c>
      <c r="H18" s="10">
        <f>H16*1</f>
        <v>18</v>
      </c>
      <c r="I18" s="10">
        <f>I16</f>
        <v>0</v>
      </c>
      <c r="J18" s="10"/>
      <c r="K18" s="12">
        <f>K16</f>
        <v>0</v>
      </c>
      <c r="L18" s="12">
        <f>L16*1</f>
        <v>20</v>
      </c>
      <c r="M18" s="12">
        <f>M16*1</f>
        <v>20</v>
      </c>
      <c r="N18" s="895"/>
      <c r="O18" s="893"/>
      <c r="P18" s="893"/>
      <c r="Q18" s="894"/>
      <c r="R18" s="520"/>
      <c r="S18" s="521"/>
      <c r="T18" s="522"/>
      <c r="U18" s="521"/>
      <c r="V18" s="521"/>
      <c r="W18" s="521"/>
    </row>
    <row r="19" spans="1:23" ht="21" customHeight="1" thickBot="1" x14ac:dyDescent="0.25">
      <c r="A19" s="921" t="s">
        <v>420</v>
      </c>
      <c r="B19" s="922" t="s">
        <v>420</v>
      </c>
      <c r="C19" s="2043" t="s">
        <v>423</v>
      </c>
      <c r="D19" s="2044"/>
      <c r="E19" s="2044"/>
      <c r="F19" s="2044"/>
      <c r="G19" s="2045"/>
      <c r="H19" s="923">
        <f t="shared" ref="H19:M19" si="0">H18+H12+H15</f>
        <v>88</v>
      </c>
      <c r="I19" s="923">
        <f t="shared" si="0"/>
        <v>0</v>
      </c>
      <c r="J19" s="923">
        <f t="shared" si="0"/>
        <v>0</v>
      </c>
      <c r="K19" s="923">
        <f t="shared" si="0"/>
        <v>0</v>
      </c>
      <c r="L19" s="923">
        <f t="shared" si="0"/>
        <v>110</v>
      </c>
      <c r="M19" s="923">
        <f t="shared" si="0"/>
        <v>140</v>
      </c>
      <c r="N19" s="924"/>
      <c r="O19" s="925"/>
      <c r="P19" s="925"/>
      <c r="Q19" s="926"/>
      <c r="R19" s="520"/>
      <c r="S19" s="521"/>
      <c r="T19" s="521"/>
      <c r="U19" s="521"/>
      <c r="V19" s="521"/>
      <c r="W19" s="521"/>
    </row>
    <row r="20" spans="1:23" ht="24" customHeight="1" thickBot="1" x14ac:dyDescent="0.25">
      <c r="A20" s="120" t="s">
        <v>420</v>
      </c>
      <c r="B20" s="121" t="s">
        <v>422</v>
      </c>
      <c r="C20" s="1693" t="s">
        <v>846</v>
      </c>
      <c r="D20" s="1694"/>
      <c r="E20" s="1694"/>
      <c r="F20" s="1694"/>
      <c r="G20" s="1694"/>
      <c r="H20" s="1694"/>
      <c r="I20" s="1694"/>
      <c r="J20" s="1694"/>
      <c r="K20" s="1694"/>
      <c r="L20" s="1694"/>
      <c r="M20" s="1694"/>
      <c r="N20" s="1694"/>
      <c r="O20" s="1694"/>
      <c r="P20" s="1694"/>
      <c r="Q20" s="1699"/>
      <c r="R20" s="521"/>
      <c r="S20" s="521"/>
      <c r="T20" s="521"/>
      <c r="U20" s="521"/>
      <c r="V20" s="521"/>
      <c r="W20" s="521"/>
    </row>
    <row r="21" spans="1:23" ht="48.75" customHeight="1" x14ac:dyDescent="0.2">
      <c r="A21" s="1689" t="s">
        <v>420</v>
      </c>
      <c r="B21" s="1691" t="s">
        <v>422</v>
      </c>
      <c r="C21" s="1678" t="s">
        <v>420</v>
      </c>
      <c r="D21" s="1680" t="s">
        <v>847</v>
      </c>
      <c r="E21" s="1651" t="s">
        <v>498</v>
      </c>
      <c r="F21" s="1655" t="s">
        <v>848</v>
      </c>
      <c r="G21" s="192" t="s">
        <v>470</v>
      </c>
      <c r="H21" s="193">
        <v>25</v>
      </c>
      <c r="I21" s="129">
        <v>0</v>
      </c>
      <c r="J21" s="194"/>
      <c r="K21" s="195">
        <v>0</v>
      </c>
      <c r="L21" s="196">
        <v>40</v>
      </c>
      <c r="M21" s="195">
        <v>40</v>
      </c>
      <c r="N21" s="927" t="s">
        <v>849</v>
      </c>
      <c r="O21" s="314">
        <v>3</v>
      </c>
      <c r="P21" s="314">
        <v>4</v>
      </c>
      <c r="Q21" s="315">
        <v>4</v>
      </c>
      <c r="R21" s="521"/>
      <c r="S21" s="521"/>
      <c r="T21" s="522"/>
      <c r="U21" s="521"/>
      <c r="V21" s="521"/>
      <c r="W21" s="521"/>
    </row>
    <row r="22" spans="1:23" ht="28.5" customHeight="1" x14ac:dyDescent="0.2">
      <c r="A22" s="1700"/>
      <c r="B22" s="1701"/>
      <c r="C22" s="1702"/>
      <c r="D22" s="1703"/>
      <c r="E22" s="1658"/>
      <c r="F22" s="1946"/>
      <c r="G22" s="214"/>
      <c r="H22" s="199"/>
      <c r="I22" s="378"/>
      <c r="J22" s="201"/>
      <c r="K22" s="379"/>
      <c r="L22" s="203"/>
      <c r="M22" s="379"/>
      <c r="N22" s="304" t="s">
        <v>850</v>
      </c>
      <c r="O22" s="928">
        <v>4</v>
      </c>
      <c r="P22" s="928">
        <v>5</v>
      </c>
      <c r="Q22" s="929">
        <v>6</v>
      </c>
      <c r="R22" s="521"/>
      <c r="S22" s="521"/>
      <c r="T22" s="522"/>
      <c r="U22" s="521"/>
      <c r="V22" s="521"/>
      <c r="W22" s="521"/>
    </row>
    <row r="23" spans="1:23" ht="15.75" customHeight="1" x14ac:dyDescent="0.2">
      <c r="A23" s="1700"/>
      <c r="B23" s="1701"/>
      <c r="C23" s="1702"/>
      <c r="D23" s="1703"/>
      <c r="E23" s="1658"/>
      <c r="F23" s="1946"/>
      <c r="G23" s="214"/>
      <c r="H23" s="199"/>
      <c r="I23" s="378"/>
      <c r="J23" s="201"/>
      <c r="K23" s="379"/>
      <c r="L23" s="203"/>
      <c r="M23" s="379"/>
      <c r="N23" s="930" t="s">
        <v>851</v>
      </c>
      <c r="O23" s="931">
        <v>3</v>
      </c>
      <c r="P23" s="931">
        <v>5</v>
      </c>
      <c r="Q23" s="932">
        <v>6</v>
      </c>
      <c r="R23" s="521"/>
      <c r="S23" s="521"/>
      <c r="T23" s="522"/>
      <c r="U23" s="521"/>
      <c r="V23" s="521"/>
      <c r="W23" s="521"/>
    </row>
    <row r="24" spans="1:23" ht="24.75" customHeight="1" x14ac:dyDescent="0.2">
      <c r="A24" s="1700"/>
      <c r="B24" s="1701"/>
      <c r="C24" s="1702"/>
      <c r="D24" s="1703"/>
      <c r="E24" s="1658"/>
      <c r="F24" s="1946"/>
      <c r="G24" s="214"/>
      <c r="H24" s="199"/>
      <c r="I24" s="378"/>
      <c r="J24" s="201"/>
      <c r="K24" s="379"/>
      <c r="L24" s="203"/>
      <c r="M24" s="933"/>
      <c r="N24" s="934" t="s">
        <v>852</v>
      </c>
      <c r="O24" s="322">
        <v>2</v>
      </c>
      <c r="P24" s="322">
        <v>2</v>
      </c>
      <c r="Q24" s="323">
        <v>2</v>
      </c>
      <c r="R24" s="521"/>
      <c r="S24" s="521"/>
      <c r="T24" s="522"/>
      <c r="U24" s="521"/>
      <c r="V24" s="521"/>
      <c r="W24" s="521"/>
    </row>
    <row r="25" spans="1:23" ht="42" customHeight="1" thickBot="1" x14ac:dyDescent="0.25">
      <c r="A25" s="1690"/>
      <c r="B25" s="1692"/>
      <c r="C25" s="1679"/>
      <c r="D25" s="1681"/>
      <c r="E25" s="1652"/>
      <c r="F25" s="1652"/>
      <c r="G25" s="207" t="s">
        <v>421</v>
      </c>
      <c r="H25" s="208">
        <f t="shared" ref="H25:M25" si="1">H21*1</f>
        <v>25</v>
      </c>
      <c r="I25" s="208">
        <f t="shared" si="1"/>
        <v>0</v>
      </c>
      <c r="J25" s="208">
        <f t="shared" si="1"/>
        <v>0</v>
      </c>
      <c r="K25" s="208">
        <f t="shared" si="1"/>
        <v>0</v>
      </c>
      <c r="L25" s="208">
        <f t="shared" si="1"/>
        <v>40</v>
      </c>
      <c r="M25" s="208">
        <f t="shared" si="1"/>
        <v>40</v>
      </c>
      <c r="N25" s="935" t="s">
        <v>853</v>
      </c>
      <c r="O25" s="474">
        <v>2</v>
      </c>
      <c r="P25" s="475">
        <v>2</v>
      </c>
      <c r="Q25" s="476">
        <v>2</v>
      </c>
      <c r="R25" s="521"/>
      <c r="S25" s="521"/>
      <c r="T25" s="522"/>
      <c r="U25" s="521"/>
      <c r="V25" s="521"/>
      <c r="W25" s="521"/>
    </row>
    <row r="26" spans="1:23" ht="14.25" customHeight="1" x14ac:dyDescent="0.2">
      <c r="A26" s="1689" t="s">
        <v>420</v>
      </c>
      <c r="B26" s="1691" t="s">
        <v>422</v>
      </c>
      <c r="C26" s="1678" t="s">
        <v>422</v>
      </c>
      <c r="D26" s="1680" t="s">
        <v>854</v>
      </c>
      <c r="E26" s="1651" t="s">
        <v>498</v>
      </c>
      <c r="F26" s="2046" t="s">
        <v>848</v>
      </c>
      <c r="G26" s="192" t="s">
        <v>470</v>
      </c>
      <c r="H26" s="193">
        <v>0</v>
      </c>
      <c r="I26" s="129">
        <v>0</v>
      </c>
      <c r="J26" s="194"/>
      <c r="K26" s="195">
        <v>0</v>
      </c>
      <c r="L26" s="219">
        <v>0</v>
      </c>
      <c r="M26" s="131">
        <v>0</v>
      </c>
      <c r="N26" s="936"/>
      <c r="O26" s="937"/>
      <c r="P26" s="937"/>
      <c r="Q26" s="938"/>
      <c r="R26" s="521"/>
      <c r="S26" s="521"/>
      <c r="T26" s="522"/>
      <c r="U26" s="521"/>
      <c r="V26" s="521"/>
      <c r="W26" s="521"/>
    </row>
    <row r="27" spans="1:23" ht="26.25" customHeight="1" thickBot="1" x14ac:dyDescent="0.25">
      <c r="A27" s="1690"/>
      <c r="B27" s="1692"/>
      <c r="C27" s="1679"/>
      <c r="D27" s="1681"/>
      <c r="E27" s="1652"/>
      <c r="F27" s="1654"/>
      <c r="G27" s="207" t="s">
        <v>421</v>
      </c>
      <c r="H27" s="209">
        <f>H26*1</f>
        <v>0</v>
      </c>
      <c r="I27" s="209">
        <f>SUM(I26:I26)</f>
        <v>0</v>
      </c>
      <c r="J27" s="210"/>
      <c r="K27" s="211">
        <f>SUM(K26:K26)</f>
        <v>0</v>
      </c>
      <c r="L27" s="211">
        <f>SUM(L26:L26)</f>
        <v>0</v>
      </c>
      <c r="M27" s="211">
        <f>SUM(M26:M26)</f>
        <v>0</v>
      </c>
      <c r="N27" s="939"/>
      <c r="O27" s="940"/>
      <c r="P27" s="941"/>
      <c r="Q27" s="942"/>
      <c r="R27" s="521"/>
      <c r="S27" s="521"/>
      <c r="T27" s="522"/>
      <c r="U27" s="521"/>
      <c r="V27" s="521"/>
      <c r="W27" s="521"/>
    </row>
    <row r="28" spans="1:23" ht="12" customHeight="1" thickBot="1" x14ac:dyDescent="0.25">
      <c r="A28" s="221" t="s">
        <v>420</v>
      </c>
      <c r="B28" s="189" t="s">
        <v>422</v>
      </c>
      <c r="C28" s="1674" t="s">
        <v>423</v>
      </c>
      <c r="D28" s="1675"/>
      <c r="E28" s="1676"/>
      <c r="F28" s="1676"/>
      <c r="G28" s="1677"/>
      <c r="H28" s="220">
        <f t="shared" ref="H28:M28" si="2">H27+H25</f>
        <v>25</v>
      </c>
      <c r="I28" s="220">
        <f t="shared" si="2"/>
        <v>0</v>
      </c>
      <c r="J28" s="220">
        <f t="shared" si="2"/>
        <v>0</v>
      </c>
      <c r="K28" s="220">
        <f t="shared" si="2"/>
        <v>0</v>
      </c>
      <c r="L28" s="220">
        <f t="shared" si="2"/>
        <v>40</v>
      </c>
      <c r="M28" s="220">
        <f t="shared" si="2"/>
        <v>40</v>
      </c>
      <c r="N28" s="191"/>
      <c r="O28" s="222"/>
      <c r="P28" s="222"/>
      <c r="Q28" s="223"/>
      <c r="R28" s="521"/>
      <c r="S28" s="521"/>
      <c r="T28" s="521"/>
      <c r="U28" s="521"/>
      <c r="V28" s="521"/>
      <c r="W28" s="521"/>
    </row>
    <row r="29" spans="1:23" ht="14.25" customHeight="1" thickBot="1" x14ac:dyDescent="0.25">
      <c r="A29" s="120" t="s">
        <v>420</v>
      </c>
      <c r="B29" s="121" t="s">
        <v>467</v>
      </c>
      <c r="C29" s="2047" t="s">
        <v>855</v>
      </c>
      <c r="D29" s="1665"/>
      <c r="E29" s="1665"/>
      <c r="F29" s="1665"/>
      <c r="G29" s="1665"/>
      <c r="H29" s="1665"/>
      <c r="I29" s="1665"/>
      <c r="J29" s="1665"/>
      <c r="K29" s="1665"/>
      <c r="L29" s="1665"/>
      <c r="M29" s="1665"/>
      <c r="N29" s="1665"/>
      <c r="O29" s="1665"/>
      <c r="P29" s="1665"/>
      <c r="Q29" s="1666"/>
      <c r="R29" s="521"/>
      <c r="S29" s="521"/>
      <c r="T29" s="521"/>
      <c r="U29" s="521"/>
      <c r="V29" s="521"/>
      <c r="W29" s="521"/>
    </row>
    <row r="30" spans="1:23" ht="14.25" customHeight="1" x14ac:dyDescent="0.2">
      <c r="A30" s="21" t="s">
        <v>420</v>
      </c>
      <c r="B30" s="22" t="s">
        <v>467</v>
      </c>
      <c r="C30" s="1682" t="s">
        <v>420</v>
      </c>
      <c r="D30" s="1686" t="s">
        <v>856</v>
      </c>
      <c r="E30" s="1651" t="s">
        <v>498</v>
      </c>
      <c r="F30" s="1667" t="s">
        <v>478</v>
      </c>
      <c r="G30" s="1669"/>
      <c r="H30" s="128">
        <v>30</v>
      </c>
      <c r="I30" s="129">
        <v>0</v>
      </c>
      <c r="J30" s="129"/>
      <c r="K30" s="130">
        <v>0</v>
      </c>
      <c r="L30" s="723">
        <v>35</v>
      </c>
      <c r="M30" s="130">
        <v>40</v>
      </c>
      <c r="N30" s="943" t="s">
        <v>857</v>
      </c>
      <c r="O30" s="944" t="s">
        <v>513</v>
      </c>
      <c r="P30" s="944" t="s">
        <v>513</v>
      </c>
      <c r="Q30" s="945" t="s">
        <v>513</v>
      </c>
      <c r="R30" s="521"/>
      <c r="S30" s="521"/>
      <c r="T30" s="522"/>
      <c r="U30" s="521"/>
      <c r="V30" s="521"/>
      <c r="W30" s="521"/>
    </row>
    <row r="31" spans="1:23" ht="12" customHeight="1" x14ac:dyDescent="0.2">
      <c r="A31" s="122"/>
      <c r="B31" s="123"/>
      <c r="C31" s="1684"/>
      <c r="D31" s="1687"/>
      <c r="E31" s="1659"/>
      <c r="F31" s="1673"/>
      <c r="G31" s="1671"/>
      <c r="H31" s="144"/>
      <c r="I31" s="145"/>
      <c r="J31" s="145"/>
      <c r="K31" s="146"/>
      <c r="L31" s="946"/>
      <c r="M31" s="146"/>
      <c r="N31" s="947"/>
      <c r="O31" s="948"/>
      <c r="P31" s="948"/>
      <c r="Q31" s="949"/>
      <c r="R31" s="521"/>
      <c r="S31" s="521"/>
      <c r="T31" s="522"/>
      <c r="U31" s="521"/>
      <c r="V31" s="521"/>
      <c r="W31" s="521"/>
    </row>
    <row r="32" spans="1:23" ht="13.5" customHeight="1" thickBot="1" x14ac:dyDescent="0.25">
      <c r="A32" s="152"/>
      <c r="B32" s="23"/>
      <c r="C32" s="1685"/>
      <c r="D32" s="1688"/>
      <c r="E32" s="1652"/>
      <c r="F32" s="1668"/>
      <c r="G32" s="153" t="s">
        <v>421</v>
      </c>
      <c r="H32" s="154">
        <f>H30</f>
        <v>30</v>
      </c>
      <c r="I32" s="155">
        <f>I30</f>
        <v>0</v>
      </c>
      <c r="J32" s="155"/>
      <c r="K32" s="156">
        <f>K30</f>
        <v>0</v>
      </c>
      <c r="L32" s="950">
        <f>L31+L30</f>
        <v>35</v>
      </c>
      <c r="M32" s="156">
        <v>40</v>
      </c>
      <c r="N32" s="951"/>
      <c r="O32" s="952"/>
      <c r="P32" s="952"/>
      <c r="Q32" s="953"/>
      <c r="R32" s="521"/>
      <c r="S32" s="521"/>
      <c r="T32" s="522"/>
      <c r="U32" s="521"/>
      <c r="V32" s="521"/>
      <c r="W32" s="521"/>
    </row>
    <row r="33" spans="1:23" ht="13.5" customHeight="1" x14ac:dyDescent="0.2">
      <c r="A33" s="21" t="s">
        <v>420</v>
      </c>
      <c r="B33" s="22" t="s">
        <v>467</v>
      </c>
      <c r="C33" s="1682" t="s">
        <v>422</v>
      </c>
      <c r="D33" s="1686" t="s">
        <v>858</v>
      </c>
      <c r="E33" s="1651" t="s">
        <v>498</v>
      </c>
      <c r="F33" s="1667" t="s">
        <v>478</v>
      </c>
      <c r="G33" s="1669"/>
      <c r="H33" s="128">
        <v>5</v>
      </c>
      <c r="I33" s="129">
        <v>0</v>
      </c>
      <c r="J33" s="129"/>
      <c r="K33" s="130">
        <v>0</v>
      </c>
      <c r="L33" s="131">
        <v>20</v>
      </c>
      <c r="M33" s="131">
        <v>30</v>
      </c>
      <c r="N33" s="943" t="s">
        <v>859</v>
      </c>
      <c r="O33" s="944">
        <v>1</v>
      </c>
      <c r="P33" s="944">
        <v>1</v>
      </c>
      <c r="Q33" s="945">
        <v>2</v>
      </c>
      <c r="R33" s="521"/>
      <c r="S33" s="521"/>
      <c r="T33" s="522"/>
      <c r="U33" s="521"/>
      <c r="V33" s="521"/>
      <c r="W33" s="521"/>
    </row>
    <row r="34" spans="1:23" ht="13.5" customHeight="1" x14ac:dyDescent="0.2">
      <c r="A34" s="122"/>
      <c r="B34" s="123"/>
      <c r="C34" s="1684"/>
      <c r="D34" s="1687"/>
      <c r="E34" s="1659"/>
      <c r="F34" s="1673"/>
      <c r="G34" s="1671"/>
      <c r="H34" s="144"/>
      <c r="I34" s="145"/>
      <c r="J34" s="145"/>
      <c r="K34" s="146"/>
      <c r="L34" s="147"/>
      <c r="M34" s="147"/>
      <c r="N34" s="947"/>
      <c r="O34" s="954"/>
      <c r="P34" s="954"/>
      <c r="Q34" s="955"/>
      <c r="R34" s="521"/>
      <c r="S34" s="521"/>
      <c r="T34" s="522"/>
      <c r="U34" s="521"/>
      <c r="V34" s="521"/>
      <c r="W34" s="521"/>
    </row>
    <row r="35" spans="1:23" ht="13.5" customHeight="1" thickBot="1" x14ac:dyDescent="0.25">
      <c r="A35" s="152"/>
      <c r="B35" s="23"/>
      <c r="C35" s="1685"/>
      <c r="D35" s="1688"/>
      <c r="E35" s="1652"/>
      <c r="F35" s="1668"/>
      <c r="G35" s="153" t="s">
        <v>421</v>
      </c>
      <c r="H35" s="154">
        <f>H33</f>
        <v>5</v>
      </c>
      <c r="I35" s="155">
        <f>I33</f>
        <v>0</v>
      </c>
      <c r="J35" s="155"/>
      <c r="K35" s="156">
        <f>K33</f>
        <v>0</v>
      </c>
      <c r="L35" s="157">
        <f>L34+L33</f>
        <v>20</v>
      </c>
      <c r="M35" s="157">
        <f>M34+M33</f>
        <v>30</v>
      </c>
      <c r="N35" s="951"/>
      <c r="O35" s="956"/>
      <c r="P35" s="956"/>
      <c r="Q35" s="957"/>
      <c r="R35" s="521"/>
      <c r="S35" s="521"/>
      <c r="T35" s="522"/>
      <c r="U35" s="521"/>
      <c r="V35" s="521"/>
      <c r="W35" s="521"/>
    </row>
    <row r="36" spans="1:23" ht="22.5" customHeight="1" x14ac:dyDescent="0.2">
      <c r="A36" s="21" t="s">
        <v>420</v>
      </c>
      <c r="B36" s="22" t="s">
        <v>467</v>
      </c>
      <c r="C36" s="1682" t="s">
        <v>467</v>
      </c>
      <c r="D36" s="1686" t="s">
        <v>860</v>
      </c>
      <c r="E36" s="1651" t="s">
        <v>498</v>
      </c>
      <c r="F36" s="1667" t="s">
        <v>478</v>
      </c>
      <c r="G36" s="181"/>
      <c r="H36" s="128">
        <v>17</v>
      </c>
      <c r="I36" s="129">
        <v>0</v>
      </c>
      <c r="J36" s="129"/>
      <c r="K36" s="130">
        <v>0</v>
      </c>
      <c r="L36" s="131">
        <v>20</v>
      </c>
      <c r="M36" s="131">
        <v>30</v>
      </c>
      <c r="N36" s="386" t="s">
        <v>861</v>
      </c>
      <c r="O36" s="958">
        <v>3</v>
      </c>
      <c r="P36" s="958">
        <v>4</v>
      </c>
      <c r="Q36" s="959">
        <v>5</v>
      </c>
      <c r="R36" s="521"/>
      <c r="S36" s="521"/>
      <c r="T36" s="522"/>
      <c r="U36" s="521"/>
      <c r="V36" s="521"/>
      <c r="W36" s="521"/>
    </row>
    <row r="37" spans="1:23" ht="20.25" customHeight="1" thickBot="1" x14ac:dyDescent="0.25">
      <c r="A37" s="152"/>
      <c r="B37" s="23"/>
      <c r="C37" s="1685"/>
      <c r="D37" s="1688"/>
      <c r="E37" s="1652"/>
      <c r="F37" s="1668"/>
      <c r="G37" s="153" t="s">
        <v>421</v>
      </c>
      <c r="H37" s="154">
        <f t="shared" ref="H37:M37" si="3">H36</f>
        <v>17</v>
      </c>
      <c r="I37" s="154">
        <f t="shared" si="3"/>
        <v>0</v>
      </c>
      <c r="J37" s="154">
        <f t="shared" si="3"/>
        <v>0</v>
      </c>
      <c r="K37" s="154">
        <f t="shared" si="3"/>
        <v>0</v>
      </c>
      <c r="L37" s="154">
        <f t="shared" si="3"/>
        <v>20</v>
      </c>
      <c r="M37" s="154">
        <f t="shared" si="3"/>
        <v>30</v>
      </c>
      <c r="N37" s="960"/>
      <c r="O37" s="893"/>
      <c r="P37" s="893"/>
      <c r="Q37" s="894"/>
      <c r="R37" s="521"/>
      <c r="S37" s="521"/>
      <c r="T37" s="522"/>
      <c r="U37" s="521"/>
      <c r="V37" s="521"/>
      <c r="W37" s="521"/>
    </row>
    <row r="38" spans="1:23" ht="23.25" customHeight="1" x14ac:dyDescent="0.2">
      <c r="A38" s="21" t="s">
        <v>420</v>
      </c>
      <c r="B38" s="22" t="s">
        <v>467</v>
      </c>
      <c r="C38" s="1682" t="s">
        <v>468</v>
      </c>
      <c r="D38" s="2028" t="s">
        <v>862</v>
      </c>
      <c r="E38" s="1651" t="s">
        <v>498</v>
      </c>
      <c r="F38" s="1667" t="s">
        <v>478</v>
      </c>
      <c r="G38" s="181"/>
      <c r="H38" s="128">
        <v>5</v>
      </c>
      <c r="I38" s="129">
        <v>0</v>
      </c>
      <c r="J38" s="129"/>
      <c r="K38" s="130">
        <v>0</v>
      </c>
      <c r="L38" s="131">
        <v>10</v>
      </c>
      <c r="M38" s="131">
        <v>30</v>
      </c>
      <c r="N38" s="961" t="s">
        <v>863</v>
      </c>
      <c r="O38" s="944">
        <v>1</v>
      </c>
      <c r="P38" s="944">
        <v>1</v>
      </c>
      <c r="Q38" s="945">
        <v>2</v>
      </c>
      <c r="R38" s="521"/>
      <c r="S38" s="521"/>
      <c r="T38" s="522"/>
      <c r="U38" s="521"/>
      <c r="V38" s="521"/>
      <c r="W38" s="521"/>
    </row>
    <row r="39" spans="1:23" ht="18" customHeight="1" thickBot="1" x14ac:dyDescent="0.25">
      <c r="A39" s="152"/>
      <c r="B39" s="23"/>
      <c r="C39" s="1685"/>
      <c r="D39" s="2029"/>
      <c r="E39" s="1652"/>
      <c r="F39" s="1668"/>
      <c r="G39" s="153" t="s">
        <v>421</v>
      </c>
      <c r="H39" s="154">
        <f t="shared" ref="H39:M39" si="4">H38</f>
        <v>5</v>
      </c>
      <c r="I39" s="154">
        <f t="shared" si="4"/>
        <v>0</v>
      </c>
      <c r="J39" s="154">
        <f t="shared" si="4"/>
        <v>0</v>
      </c>
      <c r="K39" s="154">
        <f t="shared" si="4"/>
        <v>0</v>
      </c>
      <c r="L39" s="154">
        <f t="shared" si="4"/>
        <v>10</v>
      </c>
      <c r="M39" s="154">
        <f t="shared" si="4"/>
        <v>30</v>
      </c>
      <c r="N39" s="895"/>
      <c r="O39" s="893"/>
      <c r="P39" s="893"/>
      <c r="Q39" s="894"/>
      <c r="R39" s="521"/>
      <c r="S39" s="521"/>
      <c r="T39" s="522"/>
      <c r="U39" s="521"/>
      <c r="V39" s="521"/>
      <c r="W39" s="521"/>
    </row>
    <row r="40" spans="1:23" ht="14.25" hidden="1" customHeight="1" thickBot="1" x14ac:dyDescent="0.25">
      <c r="A40" s="962"/>
      <c r="B40" s="963"/>
      <c r="C40" s="964"/>
      <c r="D40" s="965"/>
      <c r="E40" s="966"/>
      <c r="F40" s="967"/>
      <c r="G40" s="968" t="s">
        <v>421</v>
      </c>
      <c r="H40" s="969" t="e">
        <f>#REF!</f>
        <v>#REF!</v>
      </c>
      <c r="I40" s="970" t="e">
        <f>#REF!</f>
        <v>#REF!</v>
      </c>
      <c r="J40" s="970"/>
      <c r="K40" s="971" t="e">
        <f>#REF!</f>
        <v>#REF!</v>
      </c>
      <c r="L40" s="972" t="e">
        <f>#REF!+#REF!</f>
        <v>#REF!</v>
      </c>
      <c r="M40" s="973" t="e">
        <f>#REF!+#REF!</f>
        <v>#REF!</v>
      </c>
      <c r="N40" s="974"/>
      <c r="O40" s="975"/>
      <c r="P40" s="976"/>
      <c r="Q40" s="977"/>
      <c r="R40" s="521"/>
      <c r="S40" s="521"/>
      <c r="T40" s="522"/>
      <c r="U40" s="521"/>
      <c r="V40" s="521"/>
      <c r="W40" s="521"/>
    </row>
    <row r="41" spans="1:23" ht="14.25" customHeight="1" thickBot="1" x14ac:dyDescent="0.25">
      <c r="A41" s="24" t="s">
        <v>420</v>
      </c>
      <c r="B41" s="162" t="s">
        <v>467</v>
      </c>
      <c r="C41" s="1807" t="s">
        <v>423</v>
      </c>
      <c r="D41" s="1808"/>
      <c r="E41" s="1808"/>
      <c r="F41" s="1808"/>
      <c r="G41" s="1808"/>
      <c r="H41" s="163">
        <f t="shared" ref="H41:M41" si="5">H32+H39+H37+H35</f>
        <v>57</v>
      </c>
      <c r="I41" s="163">
        <f t="shared" si="5"/>
        <v>0</v>
      </c>
      <c r="J41" s="163">
        <f t="shared" si="5"/>
        <v>0</v>
      </c>
      <c r="K41" s="163">
        <f t="shared" si="5"/>
        <v>0</v>
      </c>
      <c r="L41" s="163">
        <f t="shared" si="5"/>
        <v>85</v>
      </c>
      <c r="M41" s="163">
        <f t="shared" si="5"/>
        <v>130</v>
      </c>
      <c r="N41" s="164"/>
      <c r="O41" s="165"/>
      <c r="P41" s="165"/>
      <c r="Q41" s="166"/>
    </row>
    <row r="42" spans="1:23" ht="14.25" customHeight="1" thickBot="1" x14ac:dyDescent="0.25">
      <c r="A42" s="120" t="s">
        <v>420</v>
      </c>
      <c r="B42" s="1809" t="s">
        <v>424</v>
      </c>
      <c r="C42" s="1810"/>
      <c r="D42" s="1810"/>
      <c r="E42" s="1810"/>
      <c r="F42" s="1810"/>
      <c r="G42" s="1810"/>
      <c r="H42" s="167">
        <f t="shared" ref="H42:M42" si="6">H41+H28+H19</f>
        <v>170</v>
      </c>
      <c r="I42" s="167">
        <f t="shared" si="6"/>
        <v>0</v>
      </c>
      <c r="J42" s="167">
        <f t="shared" si="6"/>
        <v>0</v>
      </c>
      <c r="K42" s="167">
        <f t="shared" si="6"/>
        <v>0</v>
      </c>
      <c r="L42" s="167">
        <f t="shared" si="6"/>
        <v>235</v>
      </c>
      <c r="M42" s="167">
        <f t="shared" si="6"/>
        <v>310</v>
      </c>
      <c r="N42" s="168"/>
      <c r="O42" s="169"/>
      <c r="P42" s="169"/>
      <c r="Q42" s="170"/>
    </row>
    <row r="43" spans="1:23" ht="14.25" customHeight="1" x14ac:dyDescent="0.2">
      <c r="A43" s="1689"/>
      <c r="B43" s="1691"/>
      <c r="C43" s="1678"/>
      <c r="D43" s="1680" t="s">
        <v>864</v>
      </c>
      <c r="E43" s="1651" t="s">
        <v>498</v>
      </c>
      <c r="F43" s="1653" t="s">
        <v>848</v>
      </c>
      <c r="G43" s="192" t="s">
        <v>470</v>
      </c>
      <c r="H43" s="193">
        <v>40</v>
      </c>
      <c r="I43" s="129">
        <v>0</v>
      </c>
      <c r="J43" s="194"/>
      <c r="K43" s="195">
        <v>12</v>
      </c>
      <c r="L43" s="219">
        <v>0</v>
      </c>
      <c r="M43" s="131">
        <v>0</v>
      </c>
      <c r="N43" s="978"/>
      <c r="O43" s="174"/>
      <c r="P43" s="174"/>
      <c r="Q43" s="198"/>
      <c r="R43" s="521"/>
      <c r="S43" s="521"/>
      <c r="T43" s="521"/>
      <c r="U43" s="521"/>
      <c r="V43" s="521"/>
      <c r="W43" s="521"/>
    </row>
    <row r="44" spans="1:23" ht="14.25" customHeight="1" thickBot="1" x14ac:dyDescent="0.25">
      <c r="A44" s="1690"/>
      <c r="B44" s="1692"/>
      <c r="C44" s="1679"/>
      <c r="D44" s="1681"/>
      <c r="E44" s="1652"/>
      <c r="F44" s="1654"/>
      <c r="G44" s="207" t="s">
        <v>421</v>
      </c>
      <c r="H44" s="208">
        <f>H43*1</f>
        <v>40</v>
      </c>
      <c r="I44" s="209">
        <f>SUM(I43:I43)</f>
        <v>0</v>
      </c>
      <c r="J44" s="210"/>
      <c r="K44" s="211">
        <f>SUM(K43:K43)</f>
        <v>12</v>
      </c>
      <c r="L44" s="212">
        <f>L43</f>
        <v>0</v>
      </c>
      <c r="M44" s="215">
        <f>M43</f>
        <v>0</v>
      </c>
      <c r="N44" s="595"/>
      <c r="O44" s="216"/>
      <c r="P44" s="216"/>
      <c r="Q44" s="217"/>
      <c r="R44" s="521"/>
      <c r="S44" s="521"/>
      <c r="T44" s="521"/>
      <c r="U44" s="521"/>
      <c r="V44" s="521"/>
      <c r="W44" s="521"/>
    </row>
    <row r="45" spans="1:23" ht="14.25" customHeight="1" thickBot="1" x14ac:dyDescent="0.25">
      <c r="A45" s="403" t="s">
        <v>420</v>
      </c>
      <c r="B45" s="1822" t="s">
        <v>425</v>
      </c>
      <c r="C45" s="1822"/>
      <c r="D45" s="1822"/>
      <c r="E45" s="1822"/>
      <c r="F45" s="1822"/>
      <c r="G45" s="1822"/>
      <c r="H45" s="885">
        <f t="shared" ref="H45:M45" si="7">H42+H44</f>
        <v>210</v>
      </c>
      <c r="I45" s="885">
        <f t="shared" si="7"/>
        <v>0</v>
      </c>
      <c r="J45" s="885">
        <f t="shared" si="7"/>
        <v>0</v>
      </c>
      <c r="K45" s="885">
        <f t="shared" si="7"/>
        <v>12</v>
      </c>
      <c r="L45" s="885">
        <f t="shared" si="7"/>
        <v>235</v>
      </c>
      <c r="M45" s="885">
        <f t="shared" si="7"/>
        <v>310</v>
      </c>
      <c r="N45" s="1929"/>
      <c r="O45" s="1930"/>
      <c r="P45" s="1930"/>
      <c r="Q45" s="1931"/>
      <c r="R45" s="521"/>
      <c r="S45" s="521"/>
      <c r="T45" s="521"/>
      <c r="U45" s="521"/>
      <c r="V45" s="521"/>
      <c r="W45" s="521"/>
    </row>
    <row r="46" spans="1:23" ht="14.25" customHeight="1" x14ac:dyDescent="0.2">
      <c r="A46" s="979"/>
      <c r="B46" s="980"/>
      <c r="C46" s="980"/>
      <c r="D46" s="980"/>
      <c r="E46" s="980"/>
      <c r="F46" s="980"/>
      <c r="G46" s="980"/>
      <c r="H46" s="981"/>
      <c r="I46" s="981"/>
      <c r="J46" s="981"/>
      <c r="K46" s="981"/>
      <c r="L46" s="981"/>
      <c r="M46" s="981"/>
      <c r="N46" s="982"/>
      <c r="O46" s="982"/>
      <c r="P46" s="982"/>
      <c r="Q46" s="982"/>
    </row>
    <row r="47" spans="1:23" ht="13.5" thickBot="1" x14ac:dyDescent="0.25">
      <c r="C47" s="312"/>
      <c r="D47" s="496"/>
      <c r="E47" s="983"/>
      <c r="F47" s="1826" t="s">
        <v>426</v>
      </c>
      <c r="G47" s="2027"/>
      <c r="H47" s="2027"/>
      <c r="I47" s="2027"/>
      <c r="J47" s="2027"/>
      <c r="K47" s="2027"/>
      <c r="L47" s="2027"/>
      <c r="M47" s="2027"/>
      <c r="R47" s="25"/>
    </row>
    <row r="48" spans="1:23" ht="38.25" customHeight="1" thickBot="1" x14ac:dyDescent="0.25">
      <c r="C48" s="1819" t="s">
        <v>427</v>
      </c>
      <c r="D48" s="1820"/>
      <c r="E48" s="1820"/>
      <c r="F48" s="1820"/>
      <c r="G48" s="1821"/>
      <c r="H48" s="1749" t="s">
        <v>568</v>
      </c>
      <c r="I48" s="1750"/>
      <c r="J48" s="1750"/>
      <c r="K48" s="1751"/>
      <c r="L48" s="5"/>
      <c r="M48" s="5"/>
    </row>
    <row r="49" spans="3:13" ht="14.1" customHeight="1" thickBot="1" x14ac:dyDescent="0.25">
      <c r="C49" s="1798" t="s">
        <v>428</v>
      </c>
      <c r="D49" s="2030"/>
      <c r="E49" s="2030"/>
      <c r="F49" s="2030"/>
      <c r="G49" s="2031"/>
      <c r="H49" s="1801">
        <f>H50+H51+H52+H53+H54</f>
        <v>210</v>
      </c>
      <c r="I49" s="1802"/>
      <c r="J49" s="1802"/>
      <c r="K49" s="1803"/>
      <c r="L49" s="5"/>
      <c r="M49" s="5"/>
    </row>
    <row r="50" spans="3:13" ht="14.1" customHeight="1" x14ac:dyDescent="0.2">
      <c r="C50" s="1828" t="s">
        <v>559</v>
      </c>
      <c r="D50" s="2037"/>
      <c r="E50" s="2037"/>
      <c r="F50" s="2037"/>
      <c r="G50" s="2038"/>
      <c r="H50" s="1774">
        <v>210</v>
      </c>
      <c r="I50" s="1775"/>
      <c r="J50" s="1775"/>
      <c r="K50" s="1776"/>
      <c r="L50" s="5"/>
      <c r="M50" s="5"/>
    </row>
    <row r="51" spans="3:13" ht="26.25" customHeight="1" x14ac:dyDescent="0.2">
      <c r="C51" s="1785" t="s">
        <v>560</v>
      </c>
      <c r="D51" s="2033"/>
      <c r="E51" s="2033"/>
      <c r="F51" s="2033"/>
      <c r="G51" s="2034"/>
      <c r="H51" s="1782">
        <v>0</v>
      </c>
      <c r="I51" s="1783"/>
      <c r="J51" s="1783"/>
      <c r="K51" s="1784"/>
      <c r="L51" s="5"/>
      <c r="M51" s="5"/>
    </row>
    <row r="52" spans="3:13" ht="14.1" customHeight="1" x14ac:dyDescent="0.2">
      <c r="C52" s="1779" t="s">
        <v>632</v>
      </c>
      <c r="D52" s="1881"/>
      <c r="E52" s="1881"/>
      <c r="F52" s="1881"/>
      <c r="G52" s="2032"/>
      <c r="H52" s="1782">
        <v>0</v>
      </c>
      <c r="I52" s="1783"/>
      <c r="J52" s="1783"/>
      <c r="K52" s="1784"/>
      <c r="L52" s="5"/>
      <c r="M52" s="5"/>
    </row>
    <row r="53" spans="3:13" ht="14.1" customHeight="1" x14ac:dyDescent="0.2">
      <c r="C53" s="1779" t="s">
        <v>561</v>
      </c>
      <c r="D53" s="1881"/>
      <c r="E53" s="1881"/>
      <c r="F53" s="1881"/>
      <c r="G53" s="2032"/>
      <c r="H53" s="1782">
        <v>0</v>
      </c>
      <c r="I53" s="1783"/>
      <c r="J53" s="1783"/>
      <c r="K53" s="1784"/>
      <c r="L53" s="5"/>
      <c r="M53" s="5"/>
    </row>
    <row r="54" spans="3:13" ht="12.75" customHeight="1" thickBot="1" x14ac:dyDescent="0.25">
      <c r="C54" s="1785" t="s">
        <v>562</v>
      </c>
      <c r="D54" s="2033"/>
      <c r="E54" s="2033"/>
      <c r="F54" s="2033"/>
      <c r="G54" s="2034"/>
      <c r="H54" s="1782">
        <v>0</v>
      </c>
      <c r="I54" s="1783"/>
      <c r="J54" s="1783"/>
      <c r="K54" s="1784"/>
      <c r="L54" s="5"/>
      <c r="M54" s="5"/>
    </row>
    <row r="55" spans="3:13" ht="14.1" customHeight="1" thickBot="1" x14ac:dyDescent="0.25">
      <c r="C55" s="1798" t="s">
        <v>429</v>
      </c>
      <c r="D55" s="2030"/>
      <c r="E55" s="2030"/>
      <c r="F55" s="2030"/>
      <c r="G55" s="2031"/>
      <c r="H55" s="1801">
        <f>H56+H57+H58+H59+H60</f>
        <v>0</v>
      </c>
      <c r="I55" s="1802"/>
      <c r="J55" s="1802"/>
      <c r="K55" s="1803"/>
      <c r="L55" s="5"/>
      <c r="M55" s="5"/>
    </row>
    <row r="56" spans="3:13" ht="14.1" customHeight="1" x14ac:dyDescent="0.2">
      <c r="C56" s="1795" t="s">
        <v>563</v>
      </c>
      <c r="D56" s="2039"/>
      <c r="E56" s="2039"/>
      <c r="F56" s="2039"/>
      <c r="G56" s="2040"/>
      <c r="H56" s="1777">
        <v>0</v>
      </c>
      <c r="I56" s="1777"/>
      <c r="J56" s="1777"/>
      <c r="K56" s="1778"/>
      <c r="L56" s="5"/>
      <c r="M56" s="5"/>
    </row>
    <row r="57" spans="3:13" ht="14.1" customHeight="1" x14ac:dyDescent="0.2">
      <c r="C57" s="1718" t="s">
        <v>564</v>
      </c>
      <c r="D57" s="1719"/>
      <c r="E57" s="1719"/>
      <c r="F57" s="1719"/>
      <c r="G57" s="1720"/>
      <c r="H57" s="1783">
        <v>0</v>
      </c>
      <c r="I57" s="1783"/>
      <c r="J57" s="1783"/>
      <c r="K57" s="1784"/>
      <c r="L57" s="5"/>
      <c r="M57" s="5"/>
    </row>
    <row r="58" spans="3:13" ht="14.1" customHeight="1" x14ac:dyDescent="0.2">
      <c r="C58" s="1804" t="s">
        <v>565</v>
      </c>
      <c r="D58" s="1805"/>
      <c r="E58" s="1805"/>
      <c r="F58" s="1805"/>
      <c r="G58" s="1806"/>
      <c r="H58" s="1783">
        <v>0</v>
      </c>
      <c r="I58" s="1783"/>
      <c r="J58" s="1783"/>
      <c r="K58" s="1784"/>
      <c r="L58" s="5"/>
      <c r="M58" s="5"/>
    </row>
    <row r="59" spans="3:13" ht="14.1" customHeight="1" x14ac:dyDescent="0.2">
      <c r="C59" s="1823" t="s">
        <v>566</v>
      </c>
      <c r="D59" s="1824"/>
      <c r="E59" s="1824"/>
      <c r="F59" s="1824"/>
      <c r="G59" s="1825"/>
      <c r="H59" s="1783">
        <v>0</v>
      </c>
      <c r="I59" s="1783"/>
      <c r="J59" s="1783"/>
      <c r="K59" s="1784"/>
      <c r="L59" s="5"/>
      <c r="M59" s="5"/>
    </row>
    <row r="60" spans="3:13" ht="14.1" customHeight="1" thickBot="1" x14ac:dyDescent="0.25">
      <c r="C60" s="1779" t="s">
        <v>567</v>
      </c>
      <c r="D60" s="1881"/>
      <c r="E60" s="1881"/>
      <c r="F60" s="1881"/>
      <c r="G60" s="1882"/>
      <c r="H60" s="1783">
        <v>0</v>
      </c>
      <c r="I60" s="1783"/>
      <c r="J60" s="1783"/>
      <c r="K60" s="1784"/>
      <c r="L60" s="5"/>
      <c r="M60" s="5"/>
    </row>
    <row r="61" spans="3:13" ht="14.1" customHeight="1" thickBot="1" x14ac:dyDescent="0.25">
      <c r="C61" s="1789" t="s">
        <v>430</v>
      </c>
      <c r="D61" s="2041"/>
      <c r="E61" s="2041"/>
      <c r="F61" s="2041"/>
      <c r="G61" s="2042"/>
      <c r="H61" s="1792">
        <f>H55+H49</f>
        <v>210</v>
      </c>
      <c r="I61" s="1792"/>
      <c r="J61" s="1792"/>
      <c r="K61" s="1793"/>
    </row>
    <row r="65" spans="4:20" ht="15.75" x14ac:dyDescent="0.25">
      <c r="E65" s="27"/>
    </row>
    <row r="67" spans="4:20" ht="12.75" x14ac:dyDescent="0.2">
      <c r="D67" s="6"/>
      <c r="E67" s="6"/>
      <c r="F67" s="6"/>
      <c r="G67" s="6"/>
      <c r="H67" s="6"/>
      <c r="I67" s="6"/>
      <c r="J67" s="6"/>
      <c r="K67" s="6"/>
      <c r="L67" s="6"/>
      <c r="M67" s="6"/>
      <c r="N67" s="6"/>
      <c r="O67" s="6"/>
      <c r="P67" s="6"/>
      <c r="Q67" s="6"/>
      <c r="S67" s="6"/>
      <c r="T67" s="6"/>
    </row>
    <row r="68" spans="4:20" ht="12.75" x14ac:dyDescent="0.2">
      <c r="R68" s="6"/>
    </row>
    <row r="69" spans="4:20" ht="15.75" x14ac:dyDescent="0.25">
      <c r="E69" s="27"/>
    </row>
  </sheetData>
  <mergeCells count="110">
    <mergeCell ref="C29:Q29"/>
    <mergeCell ref="B13:B15"/>
    <mergeCell ref="G5:G7"/>
    <mergeCell ref="E16:E18"/>
    <mergeCell ref="F16:F18"/>
    <mergeCell ref="C16:C18"/>
    <mergeCell ref="D16:D18"/>
    <mergeCell ref="D13:D15"/>
    <mergeCell ref="B10:B12"/>
    <mergeCell ref="A13:A15"/>
    <mergeCell ref="G33:G34"/>
    <mergeCell ref="C36:C37"/>
    <mergeCell ref="D36:D37"/>
    <mergeCell ref="E36:E37"/>
    <mergeCell ref="F36:F37"/>
    <mergeCell ref="F21:F25"/>
    <mergeCell ref="D33:D35"/>
    <mergeCell ref="E33:E35"/>
    <mergeCell ref="F33:F35"/>
    <mergeCell ref="D3:W3"/>
    <mergeCell ref="A5:A7"/>
    <mergeCell ref="B5:B7"/>
    <mergeCell ref="C5:C7"/>
    <mergeCell ref="D5:D7"/>
    <mergeCell ref="A10:A12"/>
    <mergeCell ref="B8:Q8"/>
    <mergeCell ref="C9:Q9"/>
    <mergeCell ref="E5:E7"/>
    <mergeCell ref="N6:N7"/>
    <mergeCell ref="O6:Q6"/>
    <mergeCell ref="L5:L7"/>
    <mergeCell ref="M5:M7"/>
    <mergeCell ref="N5:Q5"/>
    <mergeCell ref="C10:C12"/>
    <mergeCell ref="E38:E39"/>
    <mergeCell ref="L1:Q1"/>
    <mergeCell ref="D10:D12"/>
    <mergeCell ref="E10:E12"/>
    <mergeCell ref="F10:F12"/>
    <mergeCell ref="I6:J6"/>
    <mergeCell ref="K6:K7"/>
    <mergeCell ref="H5:K5"/>
    <mergeCell ref="H6:H7"/>
    <mergeCell ref="F5:F7"/>
    <mergeCell ref="F26:F27"/>
    <mergeCell ref="E26:E27"/>
    <mergeCell ref="C26:C27"/>
    <mergeCell ref="D26:D27"/>
    <mergeCell ref="C21:C25"/>
    <mergeCell ref="G30:G31"/>
    <mergeCell ref="D30:D32"/>
    <mergeCell ref="E30:E32"/>
    <mergeCell ref="F30:F32"/>
    <mergeCell ref="C28:G28"/>
    <mergeCell ref="H61:K61"/>
    <mergeCell ref="C60:G60"/>
    <mergeCell ref="C56:G56"/>
    <mergeCell ref="C55:G55"/>
    <mergeCell ref="H60:K60"/>
    <mergeCell ref="H59:K59"/>
    <mergeCell ref="C61:G61"/>
    <mergeCell ref="C59:G59"/>
    <mergeCell ref="H58:K58"/>
    <mergeCell ref="C58:G58"/>
    <mergeCell ref="H56:K56"/>
    <mergeCell ref="C52:G52"/>
    <mergeCell ref="H52:K52"/>
    <mergeCell ref="H48:K48"/>
    <mergeCell ref="C50:G50"/>
    <mergeCell ref="H50:K50"/>
    <mergeCell ref="C48:G48"/>
    <mergeCell ref="C54:G54"/>
    <mergeCell ref="H54:K54"/>
    <mergeCell ref="N13:N14"/>
    <mergeCell ref="N45:Q45"/>
    <mergeCell ref="D21:D25"/>
    <mergeCell ref="C20:Q20"/>
    <mergeCell ref="C13:C15"/>
    <mergeCell ref="E13:E15"/>
    <mergeCell ref="F13:F15"/>
    <mergeCell ref="C30:C32"/>
    <mergeCell ref="C19:G19"/>
    <mergeCell ref="C33:C35"/>
    <mergeCell ref="F38:F39"/>
    <mergeCell ref="C38:C39"/>
    <mergeCell ref="H55:K55"/>
    <mergeCell ref="H57:K57"/>
    <mergeCell ref="C57:G57"/>
    <mergeCell ref="C53:G53"/>
    <mergeCell ref="H53:K53"/>
    <mergeCell ref="C51:G51"/>
    <mergeCell ref="H51:K51"/>
    <mergeCell ref="H49:K49"/>
    <mergeCell ref="A43:A44"/>
    <mergeCell ref="B43:B44"/>
    <mergeCell ref="C43:C44"/>
    <mergeCell ref="D43:D44"/>
    <mergeCell ref="C49:G49"/>
    <mergeCell ref="E43:E44"/>
    <mergeCell ref="F43:F44"/>
    <mergeCell ref="A26:A27"/>
    <mergeCell ref="A21:A25"/>
    <mergeCell ref="E21:E25"/>
    <mergeCell ref="F47:M47"/>
    <mergeCell ref="C41:G41"/>
    <mergeCell ref="B42:G42"/>
    <mergeCell ref="B45:G45"/>
    <mergeCell ref="D38:D39"/>
    <mergeCell ref="B26:B27"/>
    <mergeCell ref="B21:B25"/>
  </mergeCells>
  <phoneticPr fontId="1" type="noConversion"/>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7"/>
  <sheetViews>
    <sheetView topLeftCell="A45" zoomScaleNormal="100" zoomScaleSheetLayoutView="100" workbookViewId="0">
      <selection activeCell="D77" sqref="D77"/>
    </sheetView>
  </sheetViews>
  <sheetFormatPr defaultRowHeight="11.25" x14ac:dyDescent="0.2"/>
  <cols>
    <col min="1" max="1" width="2.7109375" style="1" customWidth="1"/>
    <col min="2" max="3" width="2.5703125" style="1" customWidth="1"/>
    <col min="4" max="4" width="23.5703125" style="1" customWidth="1"/>
    <col min="5" max="5" width="7.85546875" style="2" customWidth="1"/>
    <col min="6" max="6" width="4.42578125" style="1" customWidth="1"/>
    <col min="7" max="7" width="5.5703125" style="3" customWidth="1"/>
    <col min="8" max="8" width="6.5703125" style="1" customWidth="1"/>
    <col min="9" max="9" width="5.5703125" style="1" customWidth="1"/>
    <col min="10" max="10" width="3.140625" style="1" customWidth="1"/>
    <col min="11" max="11" width="5.85546875" style="1" customWidth="1"/>
    <col min="12" max="12" width="5.5703125" style="1" customWidth="1"/>
    <col min="13" max="13" width="5.28515625" style="1" customWidth="1"/>
    <col min="14" max="14" width="28.42578125" style="1" customWidth="1"/>
    <col min="15" max="15" width="7.5703125" style="4" customWidth="1"/>
    <col min="16" max="17" width="7.5703125" style="1" customWidth="1"/>
    <col min="18" max="16384" width="9.140625" style="5"/>
  </cols>
  <sheetData>
    <row r="1" spans="1:23" ht="46.5" customHeight="1" x14ac:dyDescent="0.2">
      <c r="L1" s="1716" t="s">
        <v>794</v>
      </c>
      <c r="M1" s="1925"/>
      <c r="N1" s="1925"/>
      <c r="O1" s="1925"/>
      <c r="P1" s="1925"/>
      <c r="Q1" s="1925"/>
    </row>
    <row r="2" spans="1:23" ht="13.5" customHeight="1" x14ac:dyDescent="0.2">
      <c r="E2" s="984" t="s">
        <v>865</v>
      </c>
      <c r="L2" s="262"/>
      <c r="M2" s="597"/>
      <c r="N2" s="597"/>
      <c r="O2" s="597"/>
      <c r="P2" s="597"/>
      <c r="Q2" s="597"/>
    </row>
    <row r="3" spans="1:23" ht="15.75" customHeight="1" x14ac:dyDescent="0.2">
      <c r="A3" s="288"/>
      <c r="B3" s="601"/>
      <c r="C3" s="601"/>
      <c r="D3" s="1788" t="s">
        <v>466</v>
      </c>
      <c r="E3" s="1788"/>
      <c r="F3" s="1788"/>
      <c r="G3" s="1788"/>
      <c r="H3" s="1788"/>
      <c r="I3" s="1788"/>
      <c r="J3" s="1788"/>
      <c r="K3" s="1788"/>
      <c r="L3" s="1788"/>
      <c r="M3" s="1788"/>
      <c r="N3" s="1788"/>
      <c r="O3" s="1788"/>
      <c r="P3" s="1788"/>
      <c r="Q3" s="1788"/>
      <c r="R3" s="1788"/>
      <c r="S3" s="1788"/>
      <c r="T3" s="1788"/>
      <c r="U3" s="1788"/>
      <c r="V3" s="1788"/>
      <c r="W3" s="1788"/>
    </row>
    <row r="4" spans="1:23" ht="9.75" customHeight="1" thickBot="1" x14ac:dyDescent="0.25">
      <c r="O4" s="411"/>
    </row>
    <row r="5" spans="1:23" ht="36.75" customHeight="1" x14ac:dyDescent="0.2">
      <c r="A5" s="1704" t="s">
        <v>408</v>
      </c>
      <c r="B5" s="1707" t="s">
        <v>409</v>
      </c>
      <c r="C5" s="1707" t="s">
        <v>410</v>
      </c>
      <c r="D5" s="1710" t="s">
        <v>411</v>
      </c>
      <c r="E5" s="1721" t="s">
        <v>412</v>
      </c>
      <c r="F5" s="1741" t="s">
        <v>413</v>
      </c>
      <c r="G5" s="1766" t="s">
        <v>414</v>
      </c>
      <c r="H5" s="1749" t="s">
        <v>553</v>
      </c>
      <c r="I5" s="1750"/>
      <c r="J5" s="1750"/>
      <c r="K5" s="1751"/>
      <c r="L5" s="1763" t="s">
        <v>545</v>
      </c>
      <c r="M5" s="1752" t="s">
        <v>558</v>
      </c>
      <c r="N5" s="1728" t="s">
        <v>431</v>
      </c>
      <c r="O5" s="1729"/>
      <c r="P5" s="1729"/>
      <c r="Q5" s="1730"/>
    </row>
    <row r="6" spans="1:23" ht="15" customHeight="1" x14ac:dyDescent="0.2">
      <c r="A6" s="1705"/>
      <c r="B6" s="1708"/>
      <c r="C6" s="1708"/>
      <c r="D6" s="1711"/>
      <c r="E6" s="1722"/>
      <c r="F6" s="1742"/>
      <c r="G6" s="1767"/>
      <c r="H6" s="1713" t="s">
        <v>415</v>
      </c>
      <c r="I6" s="1715" t="s">
        <v>416</v>
      </c>
      <c r="J6" s="1715"/>
      <c r="K6" s="1747" t="s">
        <v>417</v>
      </c>
      <c r="L6" s="1764"/>
      <c r="M6" s="1753"/>
      <c r="N6" s="1759" t="s">
        <v>465</v>
      </c>
      <c r="O6" s="1761" t="s">
        <v>418</v>
      </c>
      <c r="P6" s="1761"/>
      <c r="Q6" s="1762"/>
    </row>
    <row r="7" spans="1:23" ht="94.5" customHeight="1" thickBot="1" x14ac:dyDescent="0.25">
      <c r="A7" s="1706"/>
      <c r="B7" s="1709"/>
      <c r="C7" s="1709"/>
      <c r="D7" s="1712"/>
      <c r="E7" s="1723"/>
      <c r="F7" s="1743"/>
      <c r="G7" s="1768"/>
      <c r="H7" s="1714"/>
      <c r="I7" s="180" t="s">
        <v>415</v>
      </c>
      <c r="J7" s="34" t="s">
        <v>419</v>
      </c>
      <c r="K7" s="1748"/>
      <c r="L7" s="1765"/>
      <c r="M7" s="1754"/>
      <c r="N7" s="1760"/>
      <c r="O7" s="7" t="s">
        <v>537</v>
      </c>
      <c r="P7" s="7" t="s">
        <v>546</v>
      </c>
      <c r="Q7" s="8" t="s">
        <v>554</v>
      </c>
    </row>
    <row r="8" spans="1:23" ht="18.75" customHeight="1" thickBot="1" x14ac:dyDescent="0.25">
      <c r="A8" s="119" t="s">
        <v>420</v>
      </c>
      <c r="B8" s="1755" t="s">
        <v>866</v>
      </c>
      <c r="C8" s="1755"/>
      <c r="D8" s="1755"/>
      <c r="E8" s="1755"/>
      <c r="F8" s="1755"/>
      <c r="G8" s="1755"/>
      <c r="H8" s="1755"/>
      <c r="I8" s="1755"/>
      <c r="J8" s="1755"/>
      <c r="K8" s="1755"/>
      <c r="L8" s="1755"/>
      <c r="M8" s="1755"/>
      <c r="N8" s="1755"/>
      <c r="O8" s="1755"/>
      <c r="P8" s="1755"/>
      <c r="Q8" s="1756"/>
    </row>
    <row r="9" spans="1:23" ht="24" customHeight="1" thickBot="1" x14ac:dyDescent="0.25">
      <c r="A9" s="120" t="s">
        <v>420</v>
      </c>
      <c r="B9" s="121" t="s">
        <v>420</v>
      </c>
      <c r="C9" s="1757" t="s">
        <v>867</v>
      </c>
      <c r="D9" s="1757"/>
      <c r="E9" s="1757"/>
      <c r="F9" s="1757"/>
      <c r="G9" s="1757"/>
      <c r="H9" s="1757"/>
      <c r="I9" s="1757"/>
      <c r="J9" s="1757"/>
      <c r="K9" s="1757"/>
      <c r="L9" s="1757"/>
      <c r="M9" s="1757"/>
      <c r="N9" s="1757"/>
      <c r="O9" s="1757"/>
      <c r="P9" s="1757"/>
      <c r="Q9" s="1758"/>
    </row>
    <row r="10" spans="1:23" ht="14.25" customHeight="1" x14ac:dyDescent="0.2">
      <c r="A10" s="1731" t="s">
        <v>420</v>
      </c>
      <c r="B10" s="1734" t="s">
        <v>420</v>
      </c>
      <c r="C10" s="1678" t="s">
        <v>420</v>
      </c>
      <c r="D10" s="2073" t="s">
        <v>868</v>
      </c>
      <c r="E10" s="1651" t="s">
        <v>498</v>
      </c>
      <c r="F10" s="1744" t="s">
        <v>869</v>
      </c>
      <c r="G10" s="183" t="s">
        <v>470</v>
      </c>
      <c r="H10" s="292">
        <v>0</v>
      </c>
      <c r="I10" s="293">
        <v>0</v>
      </c>
      <c r="J10" s="293"/>
      <c r="K10" s="294">
        <v>0</v>
      </c>
      <c r="L10" s="295">
        <v>10</v>
      </c>
      <c r="M10" s="313">
        <v>10</v>
      </c>
      <c r="N10" s="2075" t="s">
        <v>870</v>
      </c>
      <c r="O10" s="414"/>
      <c r="P10" s="414">
        <v>15</v>
      </c>
      <c r="Q10" s="415">
        <v>15</v>
      </c>
    </row>
    <row r="11" spans="1:23" ht="45" customHeight="1" thickBot="1" x14ac:dyDescent="0.25">
      <c r="A11" s="1733"/>
      <c r="B11" s="1736"/>
      <c r="C11" s="1679"/>
      <c r="D11" s="2074"/>
      <c r="E11" s="1652"/>
      <c r="F11" s="1746"/>
      <c r="G11" s="9" t="s">
        <v>421</v>
      </c>
      <c r="H11" s="11">
        <f>SUM(H10:H10)</f>
        <v>0</v>
      </c>
      <c r="I11" s="10">
        <f>I10</f>
        <v>0</v>
      </c>
      <c r="J11" s="10"/>
      <c r="K11" s="12">
        <f>SUM(K10:K10)</f>
        <v>0</v>
      </c>
      <c r="L11" s="12">
        <f>SUM(L10:L10)</f>
        <v>10</v>
      </c>
      <c r="M11" s="12">
        <f>SUM(M10:M10)</f>
        <v>10</v>
      </c>
      <c r="N11" s="2076"/>
      <c r="O11" s="420"/>
      <c r="P11" s="420"/>
      <c r="Q11" s="421"/>
    </row>
    <row r="12" spans="1:23" ht="12.75" customHeight="1" x14ac:dyDescent="0.2">
      <c r="A12" s="21" t="s">
        <v>420</v>
      </c>
      <c r="B12" s="22" t="s">
        <v>420</v>
      </c>
      <c r="C12" s="1726" t="s">
        <v>422</v>
      </c>
      <c r="D12" s="2059" t="s">
        <v>871</v>
      </c>
      <c r="E12" s="1651" t="s">
        <v>498</v>
      </c>
      <c r="F12" s="1744" t="s">
        <v>869</v>
      </c>
      <c r="G12" s="14" t="s">
        <v>470</v>
      </c>
      <c r="H12" s="16">
        <v>10</v>
      </c>
      <c r="I12" s="15">
        <v>0</v>
      </c>
      <c r="J12" s="15"/>
      <c r="K12" s="17">
        <v>0</v>
      </c>
      <c r="L12" s="18">
        <v>15</v>
      </c>
      <c r="M12" s="19">
        <v>15</v>
      </c>
      <c r="N12" s="2071" t="s">
        <v>872</v>
      </c>
      <c r="O12" s="985">
        <v>1</v>
      </c>
      <c r="P12" s="986">
        <v>1</v>
      </c>
      <c r="Q12" s="987">
        <v>2</v>
      </c>
    </row>
    <row r="13" spans="1:23" ht="27.75" customHeight="1" thickBot="1" x14ac:dyDescent="0.25">
      <c r="A13" s="24"/>
      <c r="B13" s="23"/>
      <c r="C13" s="1727"/>
      <c r="D13" s="2060"/>
      <c r="E13" s="1652"/>
      <c r="F13" s="1746"/>
      <c r="G13" s="9" t="s">
        <v>421</v>
      </c>
      <c r="H13" s="11">
        <f>H12</f>
        <v>10</v>
      </c>
      <c r="I13" s="10">
        <f>I12</f>
        <v>0</v>
      </c>
      <c r="J13" s="10"/>
      <c r="K13" s="12">
        <f>K12</f>
        <v>0</v>
      </c>
      <c r="L13" s="12">
        <f>L12</f>
        <v>15</v>
      </c>
      <c r="M13" s="12">
        <f>M12</f>
        <v>15</v>
      </c>
      <c r="N13" s="2072"/>
      <c r="O13" s="988"/>
      <c r="P13" s="989"/>
      <c r="Q13" s="990"/>
    </row>
    <row r="14" spans="1:23" ht="15.75" customHeight="1" x14ac:dyDescent="0.2">
      <c r="A14" s="21" t="s">
        <v>420</v>
      </c>
      <c r="B14" s="22" t="s">
        <v>420</v>
      </c>
      <c r="C14" s="1726" t="s">
        <v>467</v>
      </c>
      <c r="D14" s="2059" t="s">
        <v>873</v>
      </c>
      <c r="E14" s="1651" t="s">
        <v>498</v>
      </c>
      <c r="F14" s="1744" t="s">
        <v>869</v>
      </c>
      <c r="G14" s="14" t="s">
        <v>470</v>
      </c>
      <c r="H14" s="16">
        <v>0</v>
      </c>
      <c r="I14" s="15">
        <v>0</v>
      </c>
      <c r="J14" s="15"/>
      <c r="K14" s="17">
        <v>0</v>
      </c>
      <c r="L14" s="18">
        <v>15</v>
      </c>
      <c r="M14" s="19">
        <v>15</v>
      </c>
      <c r="N14" s="2061" t="s">
        <v>874</v>
      </c>
      <c r="O14" s="991">
        <v>0.6</v>
      </c>
      <c r="P14" s="991">
        <v>0.3</v>
      </c>
      <c r="Q14" s="992">
        <v>0.1</v>
      </c>
    </row>
    <row r="15" spans="1:23" ht="18" customHeight="1" x14ac:dyDescent="0.2">
      <c r="A15" s="122"/>
      <c r="B15" s="123"/>
      <c r="C15" s="1702"/>
      <c r="D15" s="2066"/>
      <c r="E15" s="1659"/>
      <c r="F15" s="1745"/>
      <c r="G15" s="182"/>
      <c r="H15" s="184"/>
      <c r="I15" s="185"/>
      <c r="J15" s="185"/>
      <c r="K15" s="186"/>
      <c r="L15" s="187"/>
      <c r="M15" s="188"/>
      <c r="N15" s="2062"/>
      <c r="O15" s="423"/>
      <c r="P15" s="423"/>
      <c r="Q15" s="424"/>
    </row>
    <row r="16" spans="1:23" ht="45" customHeight="1" thickBot="1" x14ac:dyDescent="0.25">
      <c r="A16" s="24"/>
      <c r="B16" s="23"/>
      <c r="C16" s="1727"/>
      <c r="D16" s="2060"/>
      <c r="E16" s="1652"/>
      <c r="F16" s="1746"/>
      <c r="G16" s="9" t="s">
        <v>421</v>
      </c>
      <c r="H16" s="11">
        <f>H14</f>
        <v>0</v>
      </c>
      <c r="I16" s="10">
        <f>I14</f>
        <v>0</v>
      </c>
      <c r="J16" s="10"/>
      <c r="K16" s="12">
        <f>K14</f>
        <v>0</v>
      </c>
      <c r="L16" s="12">
        <f>L14</f>
        <v>15</v>
      </c>
      <c r="M16" s="12">
        <f>M14</f>
        <v>15</v>
      </c>
      <c r="N16" s="2063"/>
      <c r="O16" s="527"/>
      <c r="P16" s="527"/>
      <c r="Q16" s="528"/>
    </row>
    <row r="17" spans="1:18" ht="14.25" customHeight="1" x14ac:dyDescent="0.2">
      <c r="A17" s="122" t="s">
        <v>420</v>
      </c>
      <c r="B17" s="123" t="s">
        <v>420</v>
      </c>
      <c r="C17" s="1702" t="s">
        <v>468</v>
      </c>
      <c r="D17" s="2059" t="s">
        <v>875</v>
      </c>
      <c r="E17" s="1651" t="s">
        <v>498</v>
      </c>
      <c r="F17" s="1744" t="s">
        <v>869</v>
      </c>
      <c r="G17" s="14" t="s">
        <v>470</v>
      </c>
      <c r="H17" s="16">
        <v>0</v>
      </c>
      <c r="I17" s="15">
        <v>0</v>
      </c>
      <c r="J17" s="15"/>
      <c r="K17" s="17">
        <v>0</v>
      </c>
      <c r="L17" s="18">
        <v>25</v>
      </c>
      <c r="M17" s="19">
        <v>25</v>
      </c>
      <c r="N17" s="2061" t="s">
        <v>876</v>
      </c>
      <c r="O17" s="993">
        <v>0.6</v>
      </c>
      <c r="P17" s="993">
        <v>0.3</v>
      </c>
      <c r="Q17" s="994">
        <v>0.1</v>
      </c>
      <c r="R17" s="995"/>
    </row>
    <row r="18" spans="1:18" ht="30" customHeight="1" x14ac:dyDescent="0.2">
      <c r="A18" s="122"/>
      <c r="B18" s="123"/>
      <c r="C18" s="1702"/>
      <c r="D18" s="2066"/>
      <c r="E18" s="1659"/>
      <c r="F18" s="1745"/>
      <c r="G18" s="182"/>
      <c r="H18" s="184"/>
      <c r="I18" s="185"/>
      <c r="J18" s="185"/>
      <c r="K18" s="186"/>
      <c r="L18" s="187"/>
      <c r="M18" s="188"/>
      <c r="N18" s="2062"/>
      <c r="O18" s="423"/>
      <c r="P18" s="423"/>
      <c r="Q18" s="424"/>
      <c r="R18" s="995"/>
    </row>
    <row r="19" spans="1:18" ht="27" customHeight="1" thickBot="1" x14ac:dyDescent="0.25">
      <c r="A19" s="122"/>
      <c r="B19" s="123"/>
      <c r="C19" s="1727"/>
      <c r="D19" s="2060"/>
      <c r="E19" s="1652"/>
      <c r="F19" s="1746"/>
      <c r="G19" s="9" t="s">
        <v>421</v>
      </c>
      <c r="H19" s="11">
        <f>H17</f>
        <v>0</v>
      </c>
      <c r="I19" s="10">
        <f>I17</f>
        <v>0</v>
      </c>
      <c r="J19" s="10"/>
      <c r="K19" s="12">
        <f>K17</f>
        <v>0</v>
      </c>
      <c r="L19" s="12">
        <f>L17</f>
        <v>25</v>
      </c>
      <c r="M19" s="12">
        <f>M17</f>
        <v>25</v>
      </c>
      <c r="N19" s="2063"/>
      <c r="O19" s="423"/>
      <c r="P19" s="423"/>
      <c r="Q19" s="424"/>
      <c r="R19" s="995"/>
    </row>
    <row r="20" spans="1:18" ht="14.25" customHeight="1" thickBot="1" x14ac:dyDescent="0.25">
      <c r="A20" s="120"/>
      <c r="B20" s="189"/>
      <c r="C20" s="1674" t="s">
        <v>423</v>
      </c>
      <c r="D20" s="1675"/>
      <c r="E20" s="1675"/>
      <c r="F20" s="1675"/>
      <c r="G20" s="1677"/>
      <c r="H20" s="190">
        <f t="shared" ref="H20:M20" si="0">H19+H16+H13+H11</f>
        <v>10</v>
      </c>
      <c r="I20" s="190">
        <f t="shared" si="0"/>
        <v>0</v>
      </c>
      <c r="J20" s="190">
        <f t="shared" si="0"/>
        <v>0</v>
      </c>
      <c r="K20" s="190">
        <f t="shared" si="0"/>
        <v>0</v>
      </c>
      <c r="L20" s="190">
        <f t="shared" si="0"/>
        <v>65</v>
      </c>
      <c r="M20" s="190">
        <f t="shared" si="0"/>
        <v>65</v>
      </c>
      <c r="N20" s="191"/>
      <c r="O20" s="222"/>
      <c r="P20" s="222"/>
      <c r="Q20" s="223"/>
    </row>
    <row r="21" spans="1:18" ht="14.25" customHeight="1" thickBot="1" x14ac:dyDescent="0.25">
      <c r="A21" s="120" t="s">
        <v>420</v>
      </c>
      <c r="B21" s="121" t="s">
        <v>422</v>
      </c>
      <c r="C21" s="1665" t="s">
        <v>877</v>
      </c>
      <c r="D21" s="1665"/>
      <c r="E21" s="1665"/>
      <c r="F21" s="1665"/>
      <c r="G21" s="1665"/>
      <c r="H21" s="1665"/>
      <c r="I21" s="1665"/>
      <c r="J21" s="1665"/>
      <c r="K21" s="1665"/>
      <c r="L21" s="1665"/>
      <c r="M21" s="1665"/>
      <c r="N21" s="1665"/>
      <c r="O21" s="1665"/>
      <c r="P21" s="1665"/>
      <c r="Q21" s="1666"/>
    </row>
    <row r="22" spans="1:18" ht="14.25" customHeight="1" x14ac:dyDescent="0.2">
      <c r="A22" s="21" t="s">
        <v>420</v>
      </c>
      <c r="B22" s="22" t="s">
        <v>422</v>
      </c>
      <c r="C22" s="1682" t="s">
        <v>420</v>
      </c>
      <c r="D22" s="2059" t="s">
        <v>878</v>
      </c>
      <c r="E22" s="1651" t="s">
        <v>622</v>
      </c>
      <c r="F22" s="1744" t="s">
        <v>869</v>
      </c>
      <c r="G22" s="14" t="s">
        <v>470</v>
      </c>
      <c r="H22" s="131">
        <v>118.8</v>
      </c>
      <c r="I22" s="128">
        <v>0</v>
      </c>
      <c r="J22" s="129"/>
      <c r="K22" s="130">
        <v>98.8</v>
      </c>
      <c r="L22" s="131">
        <v>120</v>
      </c>
      <c r="M22" s="219">
        <v>120</v>
      </c>
      <c r="N22" s="1883" t="s">
        <v>879</v>
      </c>
      <c r="O22" s="171" t="s">
        <v>513</v>
      </c>
      <c r="P22" s="171" t="s">
        <v>513</v>
      </c>
      <c r="Q22" s="172" t="s">
        <v>513</v>
      </c>
    </row>
    <row r="23" spans="1:18" ht="25.5" customHeight="1" x14ac:dyDescent="0.2">
      <c r="A23" s="122"/>
      <c r="B23" s="123"/>
      <c r="C23" s="1683"/>
      <c r="D23" s="2066"/>
      <c r="E23" s="1658"/>
      <c r="F23" s="1771"/>
      <c r="G23" s="182"/>
      <c r="H23" s="139"/>
      <c r="I23" s="136"/>
      <c r="J23" s="137"/>
      <c r="K23" s="138"/>
      <c r="L23" s="139"/>
      <c r="M23" s="996"/>
      <c r="N23" s="2077"/>
      <c r="O23" s="322"/>
      <c r="P23" s="322"/>
      <c r="Q23" s="323"/>
    </row>
    <row r="24" spans="1:18" ht="51.75" customHeight="1" thickBot="1" x14ac:dyDescent="0.25">
      <c r="A24" s="152"/>
      <c r="B24" s="23"/>
      <c r="C24" s="1685"/>
      <c r="D24" s="2060"/>
      <c r="E24" s="1652"/>
      <c r="F24" s="1746"/>
      <c r="G24" s="9" t="s">
        <v>421</v>
      </c>
      <c r="H24" s="157">
        <f>H22*1</f>
        <v>118.8</v>
      </c>
      <c r="I24" s="157">
        <f>I22*1</f>
        <v>0</v>
      </c>
      <c r="J24" s="157">
        <f>J22*1</f>
        <v>0</v>
      </c>
      <c r="K24" s="157">
        <v>98.8</v>
      </c>
      <c r="L24" s="157">
        <f>L22*1</f>
        <v>120</v>
      </c>
      <c r="M24" s="157">
        <f>M22*1</f>
        <v>120</v>
      </c>
      <c r="N24" s="997" t="s">
        <v>880</v>
      </c>
      <c r="O24" s="474" t="s">
        <v>513</v>
      </c>
      <c r="P24" s="475" t="s">
        <v>513</v>
      </c>
      <c r="Q24" s="476" t="s">
        <v>513</v>
      </c>
    </row>
    <row r="25" spans="1:18" ht="14.25" customHeight="1" x14ac:dyDescent="0.2">
      <c r="A25" s="21" t="s">
        <v>420</v>
      </c>
      <c r="B25" s="22" t="s">
        <v>422</v>
      </c>
      <c r="C25" s="1682" t="s">
        <v>468</v>
      </c>
      <c r="D25" s="2059" t="s">
        <v>881</v>
      </c>
      <c r="E25" s="1651" t="s">
        <v>498</v>
      </c>
      <c r="F25" s="1744" t="s">
        <v>869</v>
      </c>
      <c r="G25" s="183" t="s">
        <v>470</v>
      </c>
      <c r="H25" s="131">
        <v>0</v>
      </c>
      <c r="I25" s="128">
        <v>0</v>
      </c>
      <c r="J25" s="129"/>
      <c r="K25" s="130">
        <v>0</v>
      </c>
      <c r="L25" s="131">
        <v>25</v>
      </c>
      <c r="M25" s="131">
        <v>25</v>
      </c>
      <c r="N25" s="2067" t="s">
        <v>882</v>
      </c>
      <c r="O25" s="171" t="s">
        <v>513</v>
      </c>
      <c r="P25" s="171" t="s">
        <v>513</v>
      </c>
      <c r="Q25" s="172" t="s">
        <v>513</v>
      </c>
    </row>
    <row r="26" spans="1:18" ht="26.25" customHeight="1" thickBot="1" x14ac:dyDescent="0.25">
      <c r="A26" s="152"/>
      <c r="B26" s="23"/>
      <c r="C26" s="1685"/>
      <c r="D26" s="2060"/>
      <c r="E26" s="1652"/>
      <c r="F26" s="1746"/>
      <c r="G26" s="153" t="s">
        <v>421</v>
      </c>
      <c r="H26" s="157">
        <f>H25</f>
        <v>0</v>
      </c>
      <c r="I26" s="950">
        <f>I25</f>
        <v>0</v>
      </c>
      <c r="J26" s="652"/>
      <c r="K26" s="211">
        <f>K25</f>
        <v>0</v>
      </c>
      <c r="L26" s="157">
        <f>L25</f>
        <v>25</v>
      </c>
      <c r="M26" s="157">
        <f>M25</f>
        <v>25</v>
      </c>
      <c r="N26" s="1968"/>
      <c r="O26" s="474"/>
      <c r="P26" s="475"/>
      <c r="Q26" s="476"/>
    </row>
    <row r="27" spans="1:18" ht="14.25" customHeight="1" x14ac:dyDescent="0.2">
      <c r="A27" s="21" t="s">
        <v>420</v>
      </c>
      <c r="B27" s="22" t="s">
        <v>422</v>
      </c>
      <c r="C27" s="1682" t="s">
        <v>472</v>
      </c>
      <c r="D27" s="2059" t="s">
        <v>883</v>
      </c>
      <c r="E27" s="1651" t="s">
        <v>498</v>
      </c>
      <c r="F27" s="1744" t="s">
        <v>869</v>
      </c>
      <c r="G27" s="183" t="s">
        <v>470</v>
      </c>
      <c r="H27" s="131">
        <v>35</v>
      </c>
      <c r="I27" s="128">
        <v>0</v>
      </c>
      <c r="J27" s="129"/>
      <c r="K27" s="130">
        <v>20</v>
      </c>
      <c r="L27" s="131">
        <v>40</v>
      </c>
      <c r="M27" s="219">
        <v>40</v>
      </c>
      <c r="N27" s="2068" t="s">
        <v>884</v>
      </c>
      <c r="O27" s="171" t="s">
        <v>513</v>
      </c>
      <c r="P27" s="171" t="s">
        <v>513</v>
      </c>
      <c r="Q27" s="172" t="s">
        <v>513</v>
      </c>
    </row>
    <row r="28" spans="1:18" ht="11.25" customHeight="1" x14ac:dyDescent="0.2">
      <c r="A28" s="122"/>
      <c r="B28" s="123"/>
      <c r="C28" s="1684"/>
      <c r="D28" s="2066"/>
      <c r="E28" s="1659"/>
      <c r="F28" s="1745"/>
      <c r="G28" s="326" t="s">
        <v>470</v>
      </c>
      <c r="H28" s="998"/>
      <c r="I28" s="144"/>
      <c r="J28" s="145"/>
      <c r="K28" s="999"/>
      <c r="L28" s="147"/>
      <c r="M28" s="235"/>
      <c r="N28" s="2069"/>
      <c r="O28" s="470"/>
      <c r="P28" s="471"/>
      <c r="Q28" s="472"/>
    </row>
    <row r="29" spans="1:18" ht="12" customHeight="1" thickBot="1" x14ac:dyDescent="0.25">
      <c r="A29" s="152"/>
      <c r="B29" s="23"/>
      <c r="C29" s="1685"/>
      <c r="D29" s="2060"/>
      <c r="E29" s="1652"/>
      <c r="F29" s="1746"/>
      <c r="G29" s="153" t="s">
        <v>421</v>
      </c>
      <c r="H29" s="157">
        <f>H27+H28</f>
        <v>35</v>
      </c>
      <c r="I29" s="950">
        <f>I27+I28</f>
        <v>0</v>
      </c>
      <c r="J29" s="652"/>
      <c r="K29" s="211">
        <f>K27+K28</f>
        <v>20</v>
      </c>
      <c r="L29" s="157">
        <f>L27+L28</f>
        <v>40</v>
      </c>
      <c r="M29" s="157">
        <f>M27+M28</f>
        <v>40</v>
      </c>
      <c r="N29" s="2070"/>
      <c r="O29" s="474"/>
      <c r="P29" s="475"/>
      <c r="Q29" s="476"/>
    </row>
    <row r="30" spans="1:18" ht="18" customHeight="1" x14ac:dyDescent="0.2">
      <c r="A30" s="21" t="s">
        <v>420</v>
      </c>
      <c r="B30" s="22" t="s">
        <v>422</v>
      </c>
      <c r="C30" s="1682" t="s">
        <v>473</v>
      </c>
      <c r="D30" s="2059" t="s">
        <v>885</v>
      </c>
      <c r="E30" s="1651" t="s">
        <v>498</v>
      </c>
      <c r="F30" s="1744" t="s">
        <v>869</v>
      </c>
      <c r="G30" s="183" t="s">
        <v>470</v>
      </c>
      <c r="H30" s="131">
        <v>15</v>
      </c>
      <c r="I30" s="128">
        <v>0</v>
      </c>
      <c r="J30" s="129"/>
      <c r="K30" s="130">
        <v>0</v>
      </c>
      <c r="L30" s="131">
        <v>10</v>
      </c>
      <c r="M30" s="219">
        <v>10</v>
      </c>
      <c r="N30" s="2068" t="s">
        <v>886</v>
      </c>
      <c r="O30" s="171" t="s">
        <v>513</v>
      </c>
      <c r="P30" s="171" t="s">
        <v>513</v>
      </c>
      <c r="Q30" s="172" t="s">
        <v>513</v>
      </c>
    </row>
    <row r="31" spans="1:18" ht="7.5" customHeight="1" x14ac:dyDescent="0.2">
      <c r="A31" s="122"/>
      <c r="B31" s="123"/>
      <c r="C31" s="1684"/>
      <c r="D31" s="2066"/>
      <c r="E31" s="1659"/>
      <c r="F31" s="1745"/>
      <c r="G31" s="1000"/>
      <c r="H31" s="147"/>
      <c r="I31" s="144"/>
      <c r="J31" s="145"/>
      <c r="K31" s="146"/>
      <c r="L31" s="147"/>
      <c r="M31" s="235"/>
      <c r="N31" s="2069"/>
      <c r="O31" s="470"/>
      <c r="P31" s="471"/>
      <c r="Q31" s="472"/>
    </row>
    <row r="32" spans="1:18" ht="12.75" customHeight="1" thickBot="1" x14ac:dyDescent="0.25">
      <c r="A32" s="152"/>
      <c r="B32" s="23"/>
      <c r="C32" s="1685"/>
      <c r="D32" s="2060"/>
      <c r="E32" s="1652"/>
      <c r="F32" s="1746"/>
      <c r="G32" s="153" t="s">
        <v>421</v>
      </c>
      <c r="H32" s="157">
        <f>H30+H31</f>
        <v>15</v>
      </c>
      <c r="I32" s="950">
        <f>I30+I31</f>
        <v>0</v>
      </c>
      <c r="J32" s="652"/>
      <c r="K32" s="211">
        <f>K30+K31</f>
        <v>0</v>
      </c>
      <c r="L32" s="157">
        <f>L30+L31</f>
        <v>10</v>
      </c>
      <c r="M32" s="157">
        <f>M30+M31</f>
        <v>10</v>
      </c>
      <c r="N32" s="2070"/>
      <c r="O32" s="474"/>
      <c r="P32" s="475"/>
      <c r="Q32" s="476"/>
    </row>
    <row r="33" spans="1:39" ht="15.75" customHeight="1" x14ac:dyDescent="0.2">
      <c r="A33" s="21" t="s">
        <v>420</v>
      </c>
      <c r="B33" s="22" t="s">
        <v>422</v>
      </c>
      <c r="C33" s="1682" t="s">
        <v>474</v>
      </c>
      <c r="D33" s="2059" t="s">
        <v>887</v>
      </c>
      <c r="E33" s="1651" t="s">
        <v>498</v>
      </c>
      <c r="F33" s="1744" t="s">
        <v>869</v>
      </c>
      <c r="G33" s="183" t="s">
        <v>470</v>
      </c>
      <c r="H33" s="131">
        <v>105</v>
      </c>
      <c r="I33" s="128">
        <v>0</v>
      </c>
      <c r="J33" s="129"/>
      <c r="K33" s="130">
        <v>80</v>
      </c>
      <c r="L33" s="131">
        <v>100</v>
      </c>
      <c r="M33" s="219">
        <v>100</v>
      </c>
      <c r="N33" s="2068" t="s">
        <v>888</v>
      </c>
      <c r="O33" s="171" t="s">
        <v>513</v>
      </c>
      <c r="P33" s="1001" t="s">
        <v>513</v>
      </c>
      <c r="Q33" s="1001" t="s">
        <v>513</v>
      </c>
    </row>
    <row r="34" spans="1:39" ht="20.25" customHeight="1" thickBot="1" x14ac:dyDescent="0.25">
      <c r="A34" s="152"/>
      <c r="B34" s="23"/>
      <c r="C34" s="1685"/>
      <c r="D34" s="2060"/>
      <c r="E34" s="1652"/>
      <c r="F34" s="1746"/>
      <c r="G34" s="153" t="s">
        <v>421</v>
      </c>
      <c r="H34" s="157">
        <f t="shared" ref="H34:M34" si="1">H33</f>
        <v>105</v>
      </c>
      <c r="I34" s="157">
        <f t="shared" si="1"/>
        <v>0</v>
      </c>
      <c r="J34" s="157">
        <f t="shared" si="1"/>
        <v>0</v>
      </c>
      <c r="K34" s="157">
        <f t="shared" si="1"/>
        <v>80</v>
      </c>
      <c r="L34" s="157">
        <f t="shared" si="1"/>
        <v>100</v>
      </c>
      <c r="M34" s="157">
        <f t="shared" si="1"/>
        <v>100</v>
      </c>
      <c r="N34" s="2070"/>
      <c r="O34" s="474"/>
      <c r="P34" s="475"/>
      <c r="Q34" s="476"/>
    </row>
    <row r="35" spans="1:39" ht="12.75" customHeight="1" thickBot="1" x14ac:dyDescent="0.25">
      <c r="A35" s="1002" t="s">
        <v>420</v>
      </c>
      <c r="B35" s="1003" t="s">
        <v>422</v>
      </c>
      <c r="C35" s="1004" t="s">
        <v>475</v>
      </c>
      <c r="D35" s="1005"/>
      <c r="E35" s="1006"/>
      <c r="F35" s="1007"/>
      <c r="G35" s="1008"/>
      <c r="H35" s="1009"/>
      <c r="I35" s="1010"/>
      <c r="J35" s="1011"/>
      <c r="K35" s="1012"/>
      <c r="L35" s="1009"/>
      <c r="M35" s="1013"/>
      <c r="N35" s="1014"/>
      <c r="O35" s="1015"/>
      <c r="P35" s="1015"/>
      <c r="Q35" s="1016"/>
    </row>
    <row r="36" spans="1:39" ht="25.5" customHeight="1" x14ac:dyDescent="0.2">
      <c r="A36" s="1017"/>
      <c r="B36" s="1018"/>
      <c r="C36" s="2057"/>
      <c r="D36" s="2059" t="s">
        <v>685</v>
      </c>
      <c r="E36" s="1651" t="s">
        <v>498</v>
      </c>
      <c r="F36" s="1744" t="s">
        <v>869</v>
      </c>
      <c r="G36" s="183" t="s">
        <v>470</v>
      </c>
      <c r="H36" s="131">
        <v>16.2</v>
      </c>
      <c r="I36" s="128">
        <v>0</v>
      </c>
      <c r="J36" s="129"/>
      <c r="K36" s="130">
        <v>0</v>
      </c>
      <c r="L36" s="131"/>
      <c r="M36" s="219"/>
      <c r="N36" s="2064"/>
      <c r="O36" s="171"/>
      <c r="P36" s="171"/>
      <c r="Q36" s="172"/>
    </row>
    <row r="37" spans="1:39" ht="12.75" customHeight="1" thickBot="1" x14ac:dyDescent="0.25">
      <c r="A37" s="962"/>
      <c r="B37" s="963"/>
      <c r="C37" s="2058"/>
      <c r="D37" s="2060"/>
      <c r="E37" s="1652"/>
      <c r="F37" s="1746"/>
      <c r="G37" s="153" t="s">
        <v>421</v>
      </c>
      <c r="H37" s="157">
        <f>H36</f>
        <v>16.2</v>
      </c>
      <c r="I37" s="154">
        <f>I36</f>
        <v>0</v>
      </c>
      <c r="J37" s="155"/>
      <c r="K37" s="156">
        <f>K36</f>
        <v>0</v>
      </c>
      <c r="L37" s="157">
        <f>L36</f>
        <v>0</v>
      </c>
      <c r="M37" s="158">
        <f>M36</f>
        <v>0</v>
      </c>
      <c r="N37" s="2065"/>
      <c r="O37" s="474"/>
      <c r="P37" s="475"/>
      <c r="Q37" s="476"/>
    </row>
    <row r="38" spans="1:39" ht="14.25" customHeight="1" thickBot="1" x14ac:dyDescent="0.25">
      <c r="A38" s="120"/>
      <c r="B38" s="189"/>
      <c r="C38" s="1674" t="s">
        <v>423</v>
      </c>
      <c r="D38" s="1675"/>
      <c r="E38" s="1675"/>
      <c r="F38" s="1675"/>
      <c r="G38" s="1677"/>
      <c r="H38" s="190">
        <f t="shared" ref="H38:M38" si="2">H34+H32+H29+H26+H24</f>
        <v>273.8</v>
      </c>
      <c r="I38" s="190">
        <f t="shared" si="2"/>
        <v>0</v>
      </c>
      <c r="J38" s="190">
        <f t="shared" si="2"/>
        <v>0</v>
      </c>
      <c r="K38" s="190">
        <f t="shared" si="2"/>
        <v>198.8</v>
      </c>
      <c r="L38" s="190">
        <f t="shared" si="2"/>
        <v>295</v>
      </c>
      <c r="M38" s="190">
        <f t="shared" si="2"/>
        <v>295</v>
      </c>
      <c r="N38" s="191"/>
      <c r="O38" s="222"/>
      <c r="P38" s="222"/>
      <c r="Q38" s="223"/>
    </row>
    <row r="39" spans="1:39" ht="14.25" customHeight="1" thickBot="1" x14ac:dyDescent="0.25">
      <c r="A39" s="24"/>
      <c r="B39" s="162"/>
      <c r="C39" s="1807" t="s">
        <v>424</v>
      </c>
      <c r="D39" s="1808"/>
      <c r="E39" s="1808"/>
      <c r="F39" s="1808"/>
      <c r="G39" s="1808"/>
      <c r="H39" s="1019">
        <f t="shared" ref="H39:M39" si="3">H38+H20</f>
        <v>283.8</v>
      </c>
      <c r="I39" s="1019">
        <f t="shared" si="3"/>
        <v>0</v>
      </c>
      <c r="J39" s="1019">
        <f t="shared" si="3"/>
        <v>0</v>
      </c>
      <c r="K39" s="1019">
        <f t="shared" si="3"/>
        <v>198.8</v>
      </c>
      <c r="L39" s="1019">
        <f t="shared" si="3"/>
        <v>360</v>
      </c>
      <c r="M39" s="1019">
        <f t="shared" si="3"/>
        <v>360</v>
      </c>
      <c r="N39" s="164"/>
      <c r="O39" s="165"/>
      <c r="P39" s="165"/>
      <c r="Q39" s="166"/>
    </row>
    <row r="40" spans="1:39" ht="14.25" customHeight="1" thickBot="1" x14ac:dyDescent="0.25">
      <c r="A40" s="489"/>
      <c r="B40" s="1926" t="s">
        <v>425</v>
      </c>
      <c r="C40" s="1822"/>
      <c r="D40" s="1822"/>
      <c r="E40" s="1822"/>
      <c r="F40" s="1822"/>
      <c r="G40" s="1822"/>
      <c r="H40" s="490">
        <f>H39+H37</f>
        <v>300</v>
      </c>
      <c r="I40" s="490">
        <f>I39*1</f>
        <v>0</v>
      </c>
      <c r="J40" s="490">
        <f>J39*1</f>
        <v>0</v>
      </c>
      <c r="K40" s="490">
        <f>K39*1</f>
        <v>198.8</v>
      </c>
      <c r="L40" s="490">
        <f>L39*1</f>
        <v>360</v>
      </c>
      <c r="M40" s="490">
        <f>M39*1</f>
        <v>360</v>
      </c>
      <c r="N40" s="1811"/>
      <c r="O40" s="1812"/>
      <c r="P40" s="1812"/>
      <c r="Q40" s="1813"/>
    </row>
    <row r="41" spans="1:39" s="1024" customFormat="1" ht="14.25" customHeight="1" x14ac:dyDescent="0.2">
      <c r="A41" s="1020"/>
      <c r="B41" s="1021"/>
      <c r="C41" s="1021"/>
      <c r="D41" s="1021"/>
      <c r="E41" s="1021"/>
      <c r="F41" s="1021"/>
      <c r="G41" s="1021"/>
      <c r="H41" s="1022"/>
      <c r="I41" s="1022"/>
      <c r="J41" s="1022"/>
      <c r="K41" s="1022"/>
      <c r="L41" s="1022"/>
      <c r="M41" s="1022"/>
      <c r="N41" s="1023"/>
      <c r="O41" s="1023"/>
      <c r="P41" s="1023"/>
      <c r="Q41" s="1023"/>
    </row>
    <row r="42" spans="1:39" s="26" customFormat="1" ht="15.75" customHeight="1" thickBot="1" x14ac:dyDescent="0.25">
      <c r="A42" s="408"/>
      <c r="B42" s="409"/>
      <c r="C42" s="409"/>
      <c r="D42" s="409"/>
      <c r="E42" s="409"/>
      <c r="F42" s="1826" t="s">
        <v>426</v>
      </c>
      <c r="G42" s="1826"/>
      <c r="H42" s="1826"/>
      <c r="I42" s="1826"/>
      <c r="J42" s="1826"/>
      <c r="K42" s="1826"/>
      <c r="L42" s="1826"/>
      <c r="M42" s="1826"/>
      <c r="N42" s="410"/>
      <c r="O42" s="410"/>
      <c r="P42" s="410"/>
      <c r="Q42" s="410"/>
      <c r="R42" s="25"/>
      <c r="S42" s="25"/>
      <c r="T42" s="25"/>
      <c r="U42" s="25"/>
      <c r="V42" s="25"/>
      <c r="W42" s="25"/>
      <c r="X42" s="25"/>
      <c r="Y42" s="25"/>
      <c r="Z42" s="25"/>
      <c r="AA42" s="25"/>
      <c r="AB42" s="25"/>
      <c r="AC42" s="25"/>
      <c r="AD42" s="25"/>
      <c r="AE42" s="25"/>
      <c r="AF42" s="25"/>
      <c r="AG42" s="25"/>
      <c r="AH42" s="25"/>
      <c r="AI42" s="25"/>
      <c r="AJ42" s="25"/>
      <c r="AK42" s="25"/>
      <c r="AL42" s="25"/>
      <c r="AM42" s="25"/>
    </row>
    <row r="43" spans="1:39" ht="36.75" customHeight="1" thickBot="1" x14ac:dyDescent="0.25">
      <c r="C43" s="312"/>
      <c r="D43" s="1819" t="s">
        <v>427</v>
      </c>
      <c r="E43" s="2052"/>
      <c r="F43" s="2052"/>
      <c r="G43" s="2052"/>
      <c r="H43" s="2053"/>
      <c r="I43" s="2054" t="s">
        <v>568</v>
      </c>
      <c r="J43" s="2055"/>
      <c r="K43" s="2055"/>
      <c r="L43" s="2056"/>
      <c r="M43" s="5"/>
    </row>
    <row r="44" spans="1:39" ht="13.5" thickBot="1" x14ac:dyDescent="0.25">
      <c r="D44" s="1798" t="s">
        <v>428</v>
      </c>
      <c r="E44" s="2030"/>
      <c r="F44" s="2030"/>
      <c r="G44" s="2030"/>
      <c r="H44" s="2031"/>
      <c r="I44" s="1801">
        <f>I45+I46+I47+I48+I49</f>
        <v>300</v>
      </c>
      <c r="J44" s="1802"/>
      <c r="K44" s="1802"/>
      <c r="L44" s="1803"/>
    </row>
    <row r="45" spans="1:39" ht="12.75" x14ac:dyDescent="0.2">
      <c r="D45" s="1828" t="s">
        <v>559</v>
      </c>
      <c r="E45" s="2037"/>
      <c r="F45" s="2037"/>
      <c r="G45" s="2037"/>
      <c r="H45" s="2038"/>
      <c r="I45" s="1774">
        <v>300</v>
      </c>
      <c r="J45" s="1775"/>
      <c r="K45" s="1775"/>
      <c r="L45" s="1776"/>
    </row>
    <row r="46" spans="1:39" ht="12.75" x14ac:dyDescent="0.2">
      <c r="D46" s="1785" t="s">
        <v>560</v>
      </c>
      <c r="E46" s="2033"/>
      <c r="F46" s="2033"/>
      <c r="G46" s="2033"/>
      <c r="H46" s="2034"/>
      <c r="I46" s="1782"/>
      <c r="J46" s="1783"/>
      <c r="K46" s="1783"/>
      <c r="L46" s="1784"/>
    </row>
    <row r="47" spans="1:39" ht="12.75" x14ac:dyDescent="0.2">
      <c r="D47" s="1779" t="s">
        <v>632</v>
      </c>
      <c r="E47" s="1881"/>
      <c r="F47" s="1881"/>
      <c r="G47" s="1881"/>
      <c r="H47" s="2032"/>
      <c r="I47" s="1782"/>
      <c r="J47" s="1783"/>
      <c r="K47" s="1783"/>
      <c r="L47" s="1784"/>
    </row>
    <row r="48" spans="1:39" ht="12.75" x14ac:dyDescent="0.2">
      <c r="D48" s="1779" t="s">
        <v>561</v>
      </c>
      <c r="E48" s="1881"/>
      <c r="F48" s="1881"/>
      <c r="G48" s="1881"/>
      <c r="H48" s="2032"/>
      <c r="I48" s="1782">
        <v>0</v>
      </c>
      <c r="J48" s="1783"/>
      <c r="K48" s="1783"/>
      <c r="L48" s="1784"/>
    </row>
    <row r="49" spans="4:20" ht="13.5" thickBot="1" x14ac:dyDescent="0.25">
      <c r="D49" s="1785" t="s">
        <v>562</v>
      </c>
      <c r="E49" s="2033"/>
      <c r="F49" s="2033"/>
      <c r="G49" s="2033"/>
      <c r="H49" s="2034"/>
      <c r="I49" s="1782"/>
      <c r="J49" s="1783"/>
      <c r="K49" s="1783"/>
      <c r="L49" s="1784"/>
      <c r="M49" s="6"/>
      <c r="N49" s="6"/>
      <c r="O49" s="6"/>
      <c r="P49" s="6"/>
      <c r="Q49" s="6"/>
      <c r="R49" s="6"/>
      <c r="S49" s="6"/>
      <c r="T49" s="6"/>
    </row>
    <row r="50" spans="4:20" ht="13.5" thickBot="1" x14ac:dyDescent="0.25">
      <c r="D50" s="1798" t="s">
        <v>429</v>
      </c>
      <c r="E50" s="2030"/>
      <c r="F50" s="2030"/>
      <c r="G50" s="2030"/>
      <c r="H50" s="2031"/>
      <c r="I50" s="1801">
        <f>I51+I52+I53+I54+I55+I56</f>
        <v>0</v>
      </c>
      <c r="J50" s="1802"/>
      <c r="K50" s="1802"/>
      <c r="L50" s="1803"/>
    </row>
    <row r="51" spans="4:20" ht="12" x14ac:dyDescent="0.2">
      <c r="D51" s="1874" t="s">
        <v>563</v>
      </c>
      <c r="E51" s="1875"/>
      <c r="F51" s="1875"/>
      <c r="G51" s="1875"/>
      <c r="H51" s="1876"/>
      <c r="I51" s="1877">
        <v>0</v>
      </c>
      <c r="J51" s="1777"/>
      <c r="K51" s="1777"/>
      <c r="L51" s="1778"/>
    </row>
    <row r="52" spans="4:20" ht="12" x14ac:dyDescent="0.2">
      <c r="D52" s="1878" t="s">
        <v>634</v>
      </c>
      <c r="E52" s="1879"/>
      <c r="F52" s="1879"/>
      <c r="G52" s="1879"/>
      <c r="H52" s="1880"/>
      <c r="I52" s="1774">
        <v>0</v>
      </c>
      <c r="J52" s="1775"/>
      <c r="K52" s="1775"/>
      <c r="L52" s="1776"/>
    </row>
    <row r="53" spans="4:20" ht="12" x14ac:dyDescent="0.2">
      <c r="D53" s="1718" t="s">
        <v>564</v>
      </c>
      <c r="E53" s="1719"/>
      <c r="F53" s="1719"/>
      <c r="G53" s="1719"/>
      <c r="H53" s="1720"/>
      <c r="I53" s="1783"/>
      <c r="J53" s="1783"/>
      <c r="K53" s="1783"/>
      <c r="L53" s="1784"/>
    </row>
    <row r="54" spans="4:20" ht="12.75" x14ac:dyDescent="0.2">
      <c r="D54" s="1804" t="s">
        <v>565</v>
      </c>
      <c r="E54" s="2050"/>
      <c r="F54" s="2050"/>
      <c r="G54" s="2050"/>
      <c r="H54" s="2051"/>
      <c r="I54" s="1783">
        <v>0</v>
      </c>
      <c r="J54" s="1783"/>
      <c r="K54" s="1783"/>
      <c r="L54" s="1784"/>
    </row>
    <row r="55" spans="4:20" ht="12.75" x14ac:dyDescent="0.2">
      <c r="D55" s="1823" t="s">
        <v>566</v>
      </c>
      <c r="E55" s="2048"/>
      <c r="F55" s="2048"/>
      <c r="G55" s="2048"/>
      <c r="H55" s="2049"/>
      <c r="I55" s="1783"/>
      <c r="J55" s="1783"/>
      <c r="K55" s="1783"/>
      <c r="L55" s="1784"/>
    </row>
    <row r="56" spans="4:20" ht="13.5" thickBot="1" x14ac:dyDescent="0.25">
      <c r="D56" s="1779" t="s">
        <v>567</v>
      </c>
      <c r="E56" s="1881"/>
      <c r="F56" s="1881"/>
      <c r="G56" s="1881"/>
      <c r="H56" s="1882"/>
      <c r="I56" s="1783"/>
      <c r="J56" s="1783"/>
      <c r="K56" s="1783"/>
      <c r="L56" s="1784"/>
    </row>
    <row r="57" spans="4:20" ht="13.5" thickBot="1" x14ac:dyDescent="0.25">
      <c r="D57" s="1789" t="s">
        <v>430</v>
      </c>
      <c r="E57" s="2041"/>
      <c r="F57" s="2041"/>
      <c r="G57" s="2041"/>
      <c r="H57" s="2042"/>
      <c r="I57" s="1792">
        <f>I50+I44</f>
        <v>300</v>
      </c>
      <c r="J57" s="1792"/>
      <c r="K57" s="1792"/>
      <c r="L57" s="1793"/>
    </row>
  </sheetData>
  <mergeCells count="109">
    <mergeCell ref="C20:G20"/>
    <mergeCell ref="F17:F19"/>
    <mergeCell ref="N22:N23"/>
    <mergeCell ref="C30:C32"/>
    <mergeCell ref="F25:F26"/>
    <mergeCell ref="D27:D29"/>
    <mergeCell ref="C25:C26"/>
    <mergeCell ref="E30:E32"/>
    <mergeCell ref="E22:E24"/>
    <mergeCell ref="C22:C24"/>
    <mergeCell ref="A10:A11"/>
    <mergeCell ref="D10:D11"/>
    <mergeCell ref="E10:E11"/>
    <mergeCell ref="B10:B11"/>
    <mergeCell ref="C10:C11"/>
    <mergeCell ref="N10:N11"/>
    <mergeCell ref="F10:F11"/>
    <mergeCell ref="B8:Q8"/>
    <mergeCell ref="C9:Q9"/>
    <mergeCell ref="F5:F7"/>
    <mergeCell ref="H6:H7"/>
    <mergeCell ref="I6:J6"/>
    <mergeCell ref="O6:Q6"/>
    <mergeCell ref="K6:K7"/>
    <mergeCell ref="M5:M7"/>
    <mergeCell ref="N5:Q5"/>
    <mergeCell ref="G5:G7"/>
    <mergeCell ref="C38:G38"/>
    <mergeCell ref="N12:N13"/>
    <mergeCell ref="C17:C19"/>
    <mergeCell ref="D17:D19"/>
    <mergeCell ref="F14:F16"/>
    <mergeCell ref="N14:N16"/>
    <mergeCell ref="D14:D16"/>
    <mergeCell ref="E14:E16"/>
    <mergeCell ref="D25:D26"/>
    <mergeCell ref="E25:E26"/>
    <mergeCell ref="C39:G39"/>
    <mergeCell ref="N40:Q40"/>
    <mergeCell ref="C12:C13"/>
    <mergeCell ref="D12:D13"/>
    <mergeCell ref="E12:E13"/>
    <mergeCell ref="F12:F13"/>
    <mergeCell ref="F27:F29"/>
    <mergeCell ref="C21:Q21"/>
    <mergeCell ref="E17:E19"/>
    <mergeCell ref="C14:C16"/>
    <mergeCell ref="D3:W3"/>
    <mergeCell ref="L1:Q1"/>
    <mergeCell ref="A5:A7"/>
    <mergeCell ref="B5:B7"/>
    <mergeCell ref="C5:C7"/>
    <mergeCell ref="D5:D7"/>
    <mergeCell ref="E5:E7"/>
    <mergeCell ref="H5:K5"/>
    <mergeCell ref="N6:N7"/>
    <mergeCell ref="L5:L7"/>
    <mergeCell ref="N33:N34"/>
    <mergeCell ref="N27:N29"/>
    <mergeCell ref="C27:C29"/>
    <mergeCell ref="E27:E29"/>
    <mergeCell ref="F30:F32"/>
    <mergeCell ref="E33:E34"/>
    <mergeCell ref="D30:D32"/>
    <mergeCell ref="C33:C34"/>
    <mergeCell ref="F33:F34"/>
    <mergeCell ref="D33:D34"/>
    <mergeCell ref="C36:C37"/>
    <mergeCell ref="D36:D37"/>
    <mergeCell ref="N17:N19"/>
    <mergeCell ref="N36:N37"/>
    <mergeCell ref="D22:D24"/>
    <mergeCell ref="N25:N26"/>
    <mergeCell ref="E36:E37"/>
    <mergeCell ref="F36:F37"/>
    <mergeCell ref="F22:F24"/>
    <mergeCell ref="N30:N32"/>
    <mergeCell ref="D45:H45"/>
    <mergeCell ref="I45:L45"/>
    <mergeCell ref="F42:M42"/>
    <mergeCell ref="B40:G40"/>
    <mergeCell ref="I44:L44"/>
    <mergeCell ref="D43:H43"/>
    <mergeCell ref="I43:L43"/>
    <mergeCell ref="D44:H44"/>
    <mergeCell ref="D51:H51"/>
    <mergeCell ref="I51:L51"/>
    <mergeCell ref="D48:H48"/>
    <mergeCell ref="I48:L48"/>
    <mergeCell ref="D49:H49"/>
    <mergeCell ref="I49:L49"/>
    <mergeCell ref="D46:H46"/>
    <mergeCell ref="I46:L46"/>
    <mergeCell ref="D50:H50"/>
    <mergeCell ref="I50:L50"/>
    <mergeCell ref="D47:H47"/>
    <mergeCell ref="I47:L47"/>
    <mergeCell ref="D52:H52"/>
    <mergeCell ref="I52:L52"/>
    <mergeCell ref="D53:H53"/>
    <mergeCell ref="I53:L53"/>
    <mergeCell ref="D54:H54"/>
    <mergeCell ref="I54:L54"/>
    <mergeCell ref="D57:H57"/>
    <mergeCell ref="I57:L57"/>
    <mergeCell ref="D55:H55"/>
    <mergeCell ref="I55:L55"/>
    <mergeCell ref="D56:H56"/>
    <mergeCell ref="I56:L56"/>
  </mergeCells>
  <phoneticPr fontId="51" type="noConversion"/>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01 programa</vt:lpstr>
      <vt:lpstr>02 programa</vt:lpstr>
      <vt:lpstr>03 programa</vt:lpstr>
      <vt:lpstr>04 programa</vt:lpstr>
      <vt:lpstr>05 programa</vt:lpstr>
      <vt:lpstr>06 programa</vt:lpstr>
      <vt:lpstr>07 programa</vt:lpstr>
      <vt:lpstr>08 programa</vt:lpstr>
      <vt:lpstr>09 programa</vt:lpstr>
      <vt:lpstr>10 programa</vt:lpstr>
      <vt:lpstr>11 programa</vt:lpstr>
      <vt:lpstr>12 programa</vt:lpstr>
      <vt:lpstr>13 programa</vt:lpstr>
      <vt:lpstr>14 programa</vt:lpstr>
      <vt:lpstr>15 programa</vt:lpstr>
      <vt:lpstr>16 programa</vt:lpstr>
      <vt:lpstr>18 programa</vt:lpstr>
      <vt:lpstr>Priemoniu vykdytoju kodai</vt:lpstr>
      <vt:lpstr>'09 programa'!OLE_LINK1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giedre</cp:lastModifiedBy>
  <cp:lastPrinted>2014-02-20T08:35:17Z</cp:lastPrinted>
  <dcterms:created xsi:type="dcterms:W3CDTF">1996-10-14T23:33:28Z</dcterms:created>
  <dcterms:modified xsi:type="dcterms:W3CDTF">2014-02-21T06:56:53Z</dcterms:modified>
</cp:coreProperties>
</file>