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da2\Desktop\audi1\"/>
    </mc:Choice>
  </mc:AlternateContent>
  <bookViews>
    <workbookView xWindow="-120" yWindow="-120" windowWidth="29040" windowHeight="15840"/>
  </bookViews>
  <sheets>
    <sheet name="1 priedas" sheetId="24" r:id="rId1"/>
    <sheet name="2 priedas" sheetId="22" r:id="rId2"/>
    <sheet name="4 priedas" sheetId="25" r:id="rId3"/>
  </sheets>
  <definedNames>
    <definedName name="_xlnm.Print_Titles" localSheetId="0">'1 priedas'!$8:$8</definedName>
    <definedName name="_xlnm.Print_Titles" localSheetId="1">'2 priedas'!$5:$7</definedName>
    <definedName name="_xlnm.Print_Titles" localSheetId="2">'4 priedas'!$17:$19</definedName>
  </definedNames>
  <calcPr calcId="191029"/>
</workbook>
</file>

<file path=xl/calcChain.xml><?xml version="1.0" encoding="utf-8"?>
<calcChain xmlns="http://schemas.openxmlformats.org/spreadsheetml/2006/main">
  <c r="C417" i="22" l="1"/>
  <c r="D417" i="22"/>
  <c r="D415" i="22" s="1"/>
  <c r="B417" i="22"/>
  <c r="C412" i="22"/>
  <c r="D412" i="22"/>
  <c r="B412" i="22"/>
  <c r="B360" i="22" l="1"/>
  <c r="E359" i="22"/>
  <c r="B355" i="22"/>
  <c r="B350" i="22"/>
  <c r="E349" i="22"/>
  <c r="B345" i="22"/>
  <c r="B340" i="22"/>
  <c r="B335" i="22"/>
  <c r="B329" i="22"/>
  <c r="B324" i="22"/>
  <c r="E323" i="22"/>
  <c r="B318" i="22"/>
  <c r="E317" i="22"/>
  <c r="B313" i="22"/>
  <c r="E312" i="22"/>
  <c r="B308" i="22"/>
  <c r="E307" i="22"/>
  <c r="B303" i="22"/>
  <c r="B297" i="22"/>
  <c r="B292" i="22"/>
  <c r="E291" i="22"/>
  <c r="B287" i="22"/>
  <c r="E286" i="22"/>
  <c r="B282" i="22"/>
  <c r="B277" i="22"/>
  <c r="B272" i="22"/>
  <c r="C469" i="22" l="1"/>
  <c r="D469" i="22"/>
  <c r="E469" i="22"/>
  <c r="B469" i="22"/>
  <c r="C459" i="22"/>
  <c r="D459" i="22"/>
  <c r="C453" i="22"/>
  <c r="D453" i="22"/>
  <c r="E453" i="22"/>
  <c r="B453" i="22"/>
  <c r="C447" i="22"/>
  <c r="D447" i="22"/>
  <c r="E447" i="22"/>
  <c r="B447" i="22"/>
  <c r="C443" i="22"/>
  <c r="D443" i="22"/>
  <c r="E443" i="22"/>
  <c r="B443" i="22"/>
  <c r="B436" i="22"/>
  <c r="C408" i="22"/>
  <c r="D408" i="22"/>
  <c r="E408" i="22"/>
  <c r="B408" i="22"/>
  <c r="C212" i="22"/>
  <c r="D212" i="22"/>
  <c r="B212" i="22"/>
  <c r="C189" i="22"/>
  <c r="B189" i="22"/>
  <c r="C180" i="22"/>
  <c r="B180" i="22"/>
  <c r="B185" i="22"/>
  <c r="C78" i="22" l="1"/>
  <c r="E78" i="22"/>
  <c r="E79" i="22"/>
  <c r="B79" i="22"/>
  <c r="C73" i="22"/>
  <c r="E73" i="22"/>
  <c r="B75" i="22"/>
  <c r="E36" i="22"/>
  <c r="C25" i="22" l="1"/>
  <c r="D25" i="22"/>
  <c r="E25" i="22"/>
  <c r="E480" i="22" s="1"/>
  <c r="B20" i="22"/>
  <c r="C466" i="22" l="1"/>
  <c r="B466" i="22"/>
  <c r="B76" i="22"/>
  <c r="C215" i="25" l="1"/>
  <c r="E215" i="25"/>
  <c r="E219" i="25" s="1"/>
  <c r="B214" i="25"/>
  <c r="E455" i="22"/>
  <c r="E465" i="22" s="1"/>
  <c r="C455" i="22"/>
  <c r="D455" i="22"/>
  <c r="B455" i="22"/>
  <c r="D291" i="22"/>
  <c r="B271" i="22"/>
  <c r="C262" i="22"/>
  <c r="D262" i="22"/>
  <c r="E262" i="22"/>
  <c r="B262" i="22"/>
  <c r="C253" i="22"/>
  <c r="D253" i="22"/>
  <c r="B253" i="22"/>
  <c r="C244" i="22"/>
  <c r="D244" i="22"/>
  <c r="B244" i="22"/>
  <c r="C235" i="22"/>
  <c r="D235" i="22"/>
  <c r="B235" i="22"/>
  <c r="C226" i="22"/>
  <c r="D226" i="22"/>
  <c r="E226" i="22"/>
  <c r="B226" i="22"/>
  <c r="C217" i="22"/>
  <c r="D217" i="22"/>
  <c r="E217" i="22"/>
  <c r="B217" i="22"/>
  <c r="C203" i="22"/>
  <c r="D203" i="22"/>
  <c r="E203" i="22"/>
  <c r="B203" i="22"/>
  <c r="C194" i="22"/>
  <c r="D194" i="22"/>
  <c r="B194" i="22"/>
  <c r="C175" i="22"/>
  <c r="D175" i="22"/>
  <c r="E175" i="22"/>
  <c r="B175" i="22"/>
  <c r="C170" i="22"/>
  <c r="D170" i="22"/>
  <c r="B170" i="22"/>
  <c r="C157" i="22"/>
  <c r="D157" i="22"/>
  <c r="B157" i="22"/>
  <c r="C152" i="22"/>
  <c r="D152" i="22"/>
  <c r="E152" i="22"/>
  <c r="B152" i="22"/>
  <c r="B147" i="22"/>
  <c r="C147" i="22"/>
  <c r="D147" i="22"/>
  <c r="E138" i="22"/>
  <c r="C138" i="22"/>
  <c r="D138" i="22"/>
  <c r="B138" i="22"/>
  <c r="B52" i="22" l="1"/>
  <c r="C39" i="22"/>
  <c r="D39" i="22"/>
  <c r="E39" i="22"/>
  <c r="E38" i="22"/>
  <c r="C32" i="22"/>
  <c r="B34" i="22"/>
  <c r="B33" i="22"/>
  <c r="B29" i="22"/>
  <c r="B30" i="22"/>
  <c r="B31" i="22"/>
  <c r="B28" i="22"/>
  <c r="B21" i="22"/>
  <c r="D32" i="22"/>
  <c r="E32" i="22"/>
  <c r="B39" i="22" l="1"/>
  <c r="B38" i="22"/>
  <c r="B27" i="22"/>
  <c r="B35" i="22" s="1"/>
  <c r="B32" i="22"/>
  <c r="B16" i="22"/>
  <c r="B25" i="22" s="1"/>
  <c r="B15" i="22"/>
  <c r="C407" i="22" l="1"/>
  <c r="D407" i="22"/>
  <c r="E407" i="22"/>
  <c r="E475" i="22" l="1"/>
  <c r="C375" i="22"/>
  <c r="D375" i="22"/>
  <c r="B375" i="22"/>
  <c r="C364" i="22"/>
  <c r="D364" i="22"/>
  <c r="B364" i="22"/>
  <c r="C369" i="22"/>
  <c r="D369" i="22"/>
  <c r="B369" i="22"/>
  <c r="C359" i="22"/>
  <c r="D359" i="22"/>
  <c r="B359" i="22"/>
  <c r="C296" i="22"/>
  <c r="D296" i="22"/>
  <c r="E296" i="22"/>
  <c r="B296" i="22"/>
  <c r="C354" i="22"/>
  <c r="D354" i="22"/>
  <c r="E354" i="22"/>
  <c r="B354" i="22"/>
  <c r="B349" i="22"/>
  <c r="C349" i="22"/>
  <c r="D349" i="22"/>
  <c r="C344" i="22"/>
  <c r="D344" i="22"/>
  <c r="E344" i="22"/>
  <c r="B344" i="22"/>
  <c r="C339" i="22"/>
  <c r="D339" i="22"/>
  <c r="E339" i="22"/>
  <c r="B339" i="22"/>
  <c r="C334" i="22"/>
  <c r="D334" i="22"/>
  <c r="E334" i="22"/>
  <c r="B334" i="22"/>
  <c r="C328" i="22"/>
  <c r="D328" i="22"/>
  <c r="E328" i="22"/>
  <c r="B328" i="22"/>
  <c r="C323" i="22"/>
  <c r="B323" i="22"/>
  <c r="D323" i="22"/>
  <c r="C317" i="22"/>
  <c r="D317" i="22"/>
  <c r="B317" i="22"/>
  <c r="C312" i="22"/>
  <c r="D312" i="22"/>
  <c r="B312" i="22"/>
  <c r="C307" i="22"/>
  <c r="D307" i="22"/>
  <c r="B307" i="22"/>
  <c r="C302" i="22"/>
  <c r="D302" i="22"/>
  <c r="E302" i="22"/>
  <c r="B302" i="22"/>
  <c r="B291" i="22" l="1"/>
  <c r="B286" i="22"/>
  <c r="C291" i="22"/>
  <c r="B281" i="22"/>
  <c r="C286" i="22"/>
  <c r="D286" i="22"/>
  <c r="C281" i="22"/>
  <c r="D281" i="22"/>
  <c r="E281" i="22"/>
  <c r="C276" i="22"/>
  <c r="D276" i="22"/>
  <c r="E276" i="22"/>
  <c r="B276" i="22"/>
  <c r="C271" i="22"/>
  <c r="D271" i="22"/>
  <c r="E271" i="22"/>
  <c r="D470" i="22" l="1"/>
  <c r="C46" i="22" l="1"/>
  <c r="E46" i="22"/>
  <c r="C22" i="25" l="1"/>
  <c r="D22" i="25"/>
  <c r="B468" i="22" l="1"/>
  <c r="C419" i="22"/>
  <c r="B419" i="22"/>
  <c r="D395" i="22"/>
  <c r="C395" i="22"/>
  <c r="B395" i="22"/>
  <c r="E392" i="22"/>
  <c r="D392" i="22"/>
  <c r="C392" i="22"/>
  <c r="B392" i="22"/>
  <c r="D389" i="22"/>
  <c r="C389" i="22"/>
  <c r="B389" i="22"/>
  <c r="E385" i="22"/>
  <c r="D385" i="22"/>
  <c r="C385" i="22"/>
  <c r="B385" i="22"/>
  <c r="C381" i="22"/>
  <c r="D381" i="22"/>
  <c r="E381" i="22"/>
  <c r="B381" i="22"/>
  <c r="B20" i="24"/>
  <c r="C31" i="25" l="1"/>
  <c r="E31" i="25"/>
  <c r="B21" i="25" l="1"/>
  <c r="C218" i="25"/>
  <c r="C219" i="25" s="1"/>
  <c r="B217" i="25"/>
  <c r="E130" i="25"/>
  <c r="E205" i="25" s="1"/>
  <c r="B126" i="25"/>
  <c r="B127" i="25" s="1"/>
  <c r="C127" i="25"/>
  <c r="C121" i="25"/>
  <c r="C124" i="25" s="1"/>
  <c r="B218" i="25" l="1"/>
  <c r="C204" i="25"/>
  <c r="B203" i="25"/>
  <c r="B204" i="25" s="1"/>
  <c r="B153" i="25"/>
  <c r="B192" i="25"/>
  <c r="C201" i="25"/>
  <c r="B115" i="22" l="1"/>
  <c r="C115" i="22"/>
  <c r="B100" i="22"/>
  <c r="C100" i="22"/>
  <c r="D100" i="22"/>
  <c r="B104" i="22"/>
  <c r="C104" i="22"/>
  <c r="E11" i="22"/>
  <c r="E24" i="22"/>
  <c r="E473" i="22" s="1"/>
  <c r="B122" i="22" l="1"/>
  <c r="B120" i="22"/>
  <c r="B450" i="22"/>
  <c r="B184" i="25" l="1"/>
  <c r="B426" i="22" l="1"/>
  <c r="C423" i="22"/>
  <c r="D423" i="22"/>
  <c r="B423" i="22"/>
  <c r="C450" i="22"/>
  <c r="D450" i="22"/>
  <c r="C133" i="22"/>
  <c r="B133" i="22"/>
  <c r="C80" i="22" l="1"/>
  <c r="C478" i="22" s="1"/>
  <c r="E80" i="22"/>
  <c r="E478" i="22" s="1"/>
  <c r="C426" i="22" l="1"/>
  <c r="D426" i="22"/>
  <c r="E426" i="22"/>
  <c r="C436" i="22"/>
  <c r="D436" i="22"/>
  <c r="E436" i="22"/>
  <c r="C410" i="22" l="1"/>
  <c r="D410" i="22"/>
  <c r="D481" i="22" s="1"/>
  <c r="E410" i="22"/>
  <c r="E481" i="22" s="1"/>
  <c r="B410" i="22"/>
  <c r="C401" i="22"/>
  <c r="D401" i="22"/>
  <c r="E401" i="22"/>
  <c r="B401" i="22"/>
  <c r="B121" i="22" l="1"/>
  <c r="B480" i="22" s="1"/>
  <c r="C121" i="22"/>
  <c r="C480" i="22" s="1"/>
  <c r="D121" i="22"/>
  <c r="D480" i="22" s="1"/>
  <c r="D115" i="22"/>
  <c r="C112" i="22"/>
  <c r="D112" i="22"/>
  <c r="B112" i="22"/>
  <c r="C108" i="22"/>
  <c r="D108" i="22"/>
  <c r="B108" i="22"/>
  <c r="D104" i="22"/>
  <c r="E104" i="22"/>
  <c r="B88" i="22"/>
  <c r="C92" i="22"/>
  <c r="D92" i="22"/>
  <c r="B92" i="22"/>
  <c r="C96" i="22"/>
  <c r="D96" i="22"/>
  <c r="B96" i="22"/>
  <c r="C88" i="22"/>
  <c r="D88" i="22"/>
  <c r="C84" i="22"/>
  <c r="D84" i="22"/>
  <c r="B84" i="22"/>
  <c r="E199" i="22" l="1"/>
  <c r="B74" i="22" l="1"/>
  <c r="B73" i="22" s="1"/>
  <c r="B77" i="22" s="1"/>
  <c r="B17" i="22" l="1"/>
  <c r="B14" i="22"/>
  <c r="B12" i="22"/>
  <c r="B13" i="22"/>
  <c r="D466" i="22" l="1"/>
  <c r="B464" i="22" l="1"/>
  <c r="B459" i="22" s="1"/>
  <c r="E108" i="25" l="1"/>
  <c r="B104" i="25"/>
  <c r="B57" i="22" l="1"/>
  <c r="B58" i="22"/>
  <c r="B19" i="22"/>
  <c r="B23" i="22" l="1"/>
  <c r="B18" i="22"/>
  <c r="B42" i="22"/>
  <c r="B125" i="22" l="1"/>
  <c r="B69" i="22"/>
  <c r="B47" i="22"/>
  <c r="B46" i="22" s="1"/>
  <c r="E28" i="25"/>
  <c r="B92" i="25" l="1"/>
  <c r="D102" i="25"/>
  <c r="C108" i="25"/>
  <c r="B42" i="25"/>
  <c r="C43" i="25"/>
  <c r="D43" i="25"/>
  <c r="E43" i="25"/>
  <c r="B107" i="25"/>
  <c r="D113" i="25" l="1"/>
  <c r="E189" i="22" l="1"/>
  <c r="E185" i="22"/>
  <c r="B409" i="22" l="1"/>
  <c r="C102" i="25" l="1"/>
  <c r="E102" i="25"/>
  <c r="B48" i="25"/>
  <c r="B100" i="25" l="1"/>
  <c r="E49" i="22" l="1"/>
  <c r="C470" i="22"/>
  <c r="C481" i="22" s="1"/>
  <c r="B470" i="22"/>
  <c r="B481" i="22" s="1"/>
  <c r="C465" i="22"/>
  <c r="B465" i="22"/>
  <c r="E432" i="22"/>
  <c r="E446" i="22" s="1"/>
  <c r="D130" i="22" l="1"/>
  <c r="B25" i="24" l="1"/>
  <c r="B19" i="24" l="1"/>
  <c r="B18" i="24" s="1"/>
  <c r="E48" i="22" l="1"/>
  <c r="C49" i="22" l="1"/>
  <c r="B49" i="22"/>
  <c r="B213" i="25" l="1"/>
  <c r="B215" i="25" s="1"/>
  <c r="B219" i="25" s="1"/>
  <c r="B200" i="25"/>
  <c r="B199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5" i="25"/>
  <c r="B186" i="25"/>
  <c r="B187" i="25"/>
  <c r="B188" i="25"/>
  <c r="B189" i="25"/>
  <c r="B190" i="25"/>
  <c r="B191" i="25"/>
  <c r="B193" i="25"/>
  <c r="B194" i="25"/>
  <c r="B195" i="25"/>
  <c r="B196" i="25"/>
  <c r="B145" i="25"/>
  <c r="B146" i="25"/>
  <c r="B147" i="25"/>
  <c r="B148" i="25"/>
  <c r="B149" i="25"/>
  <c r="B150" i="25"/>
  <c r="B151" i="25"/>
  <c r="B152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42" i="25"/>
  <c r="B139" i="25"/>
  <c r="B133" i="25"/>
  <c r="B134" i="25"/>
  <c r="B135" i="25"/>
  <c r="B136" i="25"/>
  <c r="B137" i="25"/>
  <c r="B138" i="25"/>
  <c r="B132" i="25"/>
  <c r="B129" i="25"/>
  <c r="B123" i="25"/>
  <c r="B122" i="25"/>
  <c r="B111" i="25"/>
  <c r="B110" i="25"/>
  <c r="B106" i="25"/>
  <c r="B105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3" i="25"/>
  <c r="B94" i="25"/>
  <c r="B95" i="25"/>
  <c r="B96" i="25"/>
  <c r="B97" i="25"/>
  <c r="B98" i="25"/>
  <c r="B99" i="25"/>
  <c r="B101" i="25"/>
  <c r="B45" i="25"/>
  <c r="B37" i="25"/>
  <c r="B38" i="25"/>
  <c r="B39" i="25"/>
  <c r="B40" i="25"/>
  <c r="B41" i="25"/>
  <c r="B36" i="25"/>
  <c r="B33" i="25"/>
  <c r="B30" i="25"/>
  <c r="B24" i="25"/>
  <c r="B121" i="25" l="1"/>
  <c r="B124" i="25" s="1"/>
  <c r="B43" i="25"/>
  <c r="B201" i="25"/>
  <c r="B102" i="25"/>
  <c r="B108" i="25"/>
  <c r="C48" i="22" l="1"/>
  <c r="B48" i="22"/>
  <c r="C405" i="22" l="1"/>
  <c r="D405" i="22"/>
  <c r="E405" i="22"/>
  <c r="B405" i="22"/>
  <c r="B407" i="22"/>
  <c r="E208" i="22"/>
  <c r="C143" i="25" l="1"/>
  <c r="B143" i="25"/>
  <c r="C452" i="22" l="1"/>
  <c r="C475" i="22" s="1"/>
  <c r="D452" i="22"/>
  <c r="D475" i="22" s="1"/>
  <c r="B452" i="22"/>
  <c r="C28" i="25" l="1"/>
  <c r="B28" i="25"/>
  <c r="E34" i="25"/>
  <c r="C126" i="22" l="1"/>
  <c r="D126" i="22"/>
  <c r="E126" i="22"/>
  <c r="B126" i="22"/>
  <c r="C27" i="22" l="1"/>
  <c r="C35" i="22" s="1"/>
  <c r="D27" i="22"/>
  <c r="D35" i="22" s="1"/>
  <c r="C398" i="22" l="1"/>
  <c r="D398" i="22"/>
  <c r="C112" i="25" l="1"/>
  <c r="B112" i="25" l="1"/>
  <c r="C46" i="25" l="1"/>
  <c r="B46" i="25"/>
  <c r="C56" i="22" l="1"/>
  <c r="E56" i="22"/>
  <c r="E59" i="22" s="1"/>
  <c r="B56" i="22"/>
  <c r="E60" i="22"/>
  <c r="B60" i="22"/>
  <c r="C61" i="22"/>
  <c r="E61" i="22"/>
  <c r="B61" i="22"/>
  <c r="C120" i="22" l="1"/>
  <c r="D120" i="22"/>
  <c r="C131" i="22" l="1"/>
  <c r="E131" i="22"/>
  <c r="B131" i="22"/>
  <c r="C130" i="22"/>
  <c r="E130" i="22"/>
  <c r="B130" i="22"/>
  <c r="B30" i="24" l="1"/>
  <c r="C23" i="22" l="1"/>
  <c r="D23" i="22"/>
  <c r="E23" i="22"/>
  <c r="C140" i="25" l="1"/>
  <c r="B140" i="25"/>
  <c r="C18" i="22" l="1"/>
  <c r="E18" i="22"/>
  <c r="C11" i="22"/>
  <c r="D11" i="22"/>
  <c r="B11" i="22"/>
  <c r="C9" i="22"/>
  <c r="D9" i="22"/>
  <c r="B9" i="22"/>
  <c r="B22" i="22" s="1"/>
  <c r="B475" i="22" l="1"/>
  <c r="C409" i="22"/>
  <c r="D409" i="22"/>
  <c r="C406" i="22"/>
  <c r="D406" i="22"/>
  <c r="E406" i="22"/>
  <c r="B406" i="22"/>
  <c r="E180" i="22"/>
  <c r="E27" i="22" l="1"/>
  <c r="E35" i="22" s="1"/>
  <c r="C122" i="22" l="1"/>
  <c r="D122" i="22"/>
  <c r="E122" i="22"/>
  <c r="C51" i="22" l="1"/>
  <c r="B51" i="22"/>
  <c r="B53" i="22" s="1"/>
  <c r="C53" i="22" l="1"/>
  <c r="B38" i="24"/>
  <c r="B22" i="25" l="1"/>
  <c r="C468" i="22" l="1"/>
  <c r="D468" i="22"/>
  <c r="E44" i="22" l="1"/>
  <c r="C197" i="25" l="1"/>
  <c r="B197" i="25"/>
  <c r="C130" i="25" l="1"/>
  <c r="C205" i="25" s="1"/>
  <c r="B130" i="25"/>
  <c r="B205" i="25" s="1"/>
  <c r="C41" i="22"/>
  <c r="E41" i="22"/>
  <c r="E43" i="22" s="1"/>
  <c r="B41" i="22"/>
  <c r="B43" i="22" s="1"/>
  <c r="B479" i="22" l="1"/>
  <c r="E479" i="22" l="1"/>
  <c r="C34" i="25"/>
  <c r="B34" i="25"/>
  <c r="B31" i="25"/>
  <c r="E25" i="25"/>
  <c r="C25" i="25"/>
  <c r="C113" i="25" s="1"/>
  <c r="B25" i="25"/>
  <c r="E22" i="25"/>
  <c r="E113" i="25" s="1"/>
  <c r="B113" i="25" l="1"/>
  <c r="C43" i="22"/>
  <c r="C467" i="22" l="1"/>
  <c r="B467" i="22"/>
  <c r="D465" i="22"/>
  <c r="E37" i="22" l="1"/>
  <c r="E477" i="22" s="1"/>
  <c r="B37" i="22"/>
  <c r="B477" i="22" s="1"/>
  <c r="B10" i="24" l="1"/>
  <c r="B12" i="24"/>
  <c r="B16" i="24"/>
  <c r="B34" i="24"/>
  <c r="B41" i="24"/>
  <c r="B43" i="24"/>
  <c r="E404" i="22" l="1"/>
  <c r="B29" i="24"/>
  <c r="B9" i="24"/>
  <c r="B46" i="24" s="1"/>
  <c r="B59" i="22" l="1"/>
  <c r="C59" i="22" l="1"/>
  <c r="C36" i="22"/>
  <c r="D36" i="22"/>
  <c r="C77" i="22" l="1"/>
  <c r="B80" i="22"/>
  <c r="B478" i="22" s="1"/>
  <c r="C449" i="22"/>
  <c r="C476" i="22" s="1"/>
  <c r="D449" i="22"/>
  <c r="D476" i="22" s="1"/>
  <c r="B449" i="22"/>
  <c r="C124" i="22"/>
  <c r="B124" i="22"/>
  <c r="C68" i="22"/>
  <c r="E68" i="22"/>
  <c r="E70" i="22" s="1"/>
  <c r="B68" i="22"/>
  <c r="B70" i="22" s="1"/>
  <c r="B24" i="22"/>
  <c r="B448" i="22"/>
  <c r="C24" i="22"/>
  <c r="C448" i="22"/>
  <c r="D24" i="22"/>
  <c r="D448" i="22"/>
  <c r="E77" i="22"/>
  <c r="C432" i="22"/>
  <c r="C446" i="22" s="1"/>
  <c r="C63" i="22"/>
  <c r="C82" i="22"/>
  <c r="C143" i="22"/>
  <c r="C162" i="22"/>
  <c r="C166" i="22"/>
  <c r="C185" i="22"/>
  <c r="C199" i="22"/>
  <c r="C208" i="22"/>
  <c r="C222" i="22"/>
  <c r="C231" i="22"/>
  <c r="C240" i="22"/>
  <c r="C249" i="22"/>
  <c r="C258" i="22"/>
  <c r="C267" i="22"/>
  <c r="C404" i="22" s="1"/>
  <c r="C416" i="22"/>
  <c r="C415" i="22" s="1"/>
  <c r="D432" i="22"/>
  <c r="D446" i="22" s="1"/>
  <c r="D129" i="22"/>
  <c r="D143" i="22"/>
  <c r="D162" i="22"/>
  <c r="D166" i="22"/>
  <c r="D180" i="22"/>
  <c r="D185" i="22"/>
  <c r="D189" i="22"/>
  <c r="D199" i="22"/>
  <c r="D208" i="22"/>
  <c r="D222" i="22"/>
  <c r="D231" i="22"/>
  <c r="D240" i="22"/>
  <c r="D249" i="22"/>
  <c r="D258" i="22"/>
  <c r="D267" i="22"/>
  <c r="E119" i="22"/>
  <c r="E129" i="22"/>
  <c r="C44" i="22"/>
  <c r="C54" i="22"/>
  <c r="C66" i="22"/>
  <c r="C71" i="22"/>
  <c r="D472" i="22"/>
  <c r="E71" i="22"/>
  <c r="B432" i="22"/>
  <c r="B446" i="22" s="1"/>
  <c r="B63" i="22"/>
  <c r="B65" i="22" s="1"/>
  <c r="B82" i="22"/>
  <c r="B143" i="22"/>
  <c r="B162" i="22"/>
  <c r="B166" i="22"/>
  <c r="B199" i="22"/>
  <c r="B208" i="22"/>
  <c r="B222" i="22"/>
  <c r="B231" i="22"/>
  <c r="B240" i="22"/>
  <c r="B249" i="22"/>
  <c r="B258" i="22"/>
  <c r="B267" i="22"/>
  <c r="B398" i="22"/>
  <c r="B416" i="22"/>
  <c r="B415" i="22" s="1"/>
  <c r="B44" i="22"/>
  <c r="B36" i="22"/>
  <c r="B54" i="22"/>
  <c r="B66" i="22"/>
  <c r="B71" i="22"/>
  <c r="B78" i="22"/>
  <c r="C451" i="22"/>
  <c r="C474" i="22" s="1"/>
  <c r="D451" i="22"/>
  <c r="D474" i="22" s="1"/>
  <c r="E451" i="22"/>
  <c r="E474" i="22" s="1"/>
  <c r="B451" i="22"/>
  <c r="C472" i="22" l="1"/>
  <c r="B472" i="22"/>
  <c r="E472" i="22"/>
  <c r="C473" i="22"/>
  <c r="D473" i="22"/>
  <c r="D404" i="22"/>
  <c r="B404" i="22"/>
  <c r="C129" i="22"/>
  <c r="B129" i="22"/>
  <c r="D119" i="22"/>
  <c r="C119" i="22"/>
  <c r="B119" i="22"/>
  <c r="B473" i="22"/>
  <c r="C70" i="22"/>
  <c r="C65" i="22"/>
  <c r="B474" i="22"/>
  <c r="E22" i="22"/>
  <c r="B476" i="22"/>
  <c r="C22" i="22"/>
  <c r="D22" i="22"/>
  <c r="B471" i="22" l="1"/>
  <c r="B482" i="22" s="1"/>
  <c r="E471" i="22"/>
  <c r="E482" i="22" s="1"/>
  <c r="C471" i="22"/>
  <c r="C482" i="22" s="1"/>
  <c r="D471" i="22"/>
  <c r="D482" i="22" s="1"/>
</calcChain>
</file>

<file path=xl/sharedStrings.xml><?xml version="1.0" encoding="utf-8"?>
<sst xmlns="http://schemas.openxmlformats.org/spreadsheetml/2006/main" count="738" uniqueCount="287">
  <si>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</si>
  <si>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</si>
  <si>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</si>
  <si>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</si>
  <si>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</si>
  <si>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</si>
  <si>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</si>
  <si>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</si>
  <si>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</si>
  <si>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</si>
  <si>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</si>
  <si>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</si>
  <si>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</si>
  <si>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</si>
  <si>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</si>
  <si>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</si>
  <si>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</si>
  <si>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</si>
  <si>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</si>
  <si>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</si>
  <si>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</si>
  <si>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</si>
  <si>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</si>
  <si>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</si>
  <si>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</si>
  <si>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</si>
  <si>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</si>
  <si>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</si>
  <si>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</si>
  <si>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</si>
  <si>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</si>
  <si>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</si>
  <si>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</si>
  <si>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</si>
  <si>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</si>
  <si>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</si>
  <si>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</si>
  <si>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</si>
  <si>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</si>
  <si>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</si>
  <si>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</si>
  <si>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</si>
  <si>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</si>
  <si>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</si>
  <si>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</si>
  <si>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</si>
  <si>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</si>
  <si>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</si>
  <si>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</si>
  <si>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</si>
  <si>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</si>
  <si>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</si>
  <si>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</si>
  <si>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</si>
  <si>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</si>
  <si>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</si>
  <si>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</si>
  <si>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</si>
  <si>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</si>
  <si>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</si>
  <si>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</si>
  <si>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</si>
  <si>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</si>
  <si>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</si>
  <si>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</si>
  <si>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</si>
  <si>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</si>
  <si>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</si>
  <si>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</si>
  <si>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</si>
  <si>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</si>
  <si>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</si>
  <si>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</si>
  <si>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</si>
  <si>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</si>
  <si>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</si>
  <si>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</si>
  <si>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</si>
  <si>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</si>
  <si>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</si>
  <si>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</si>
  <si>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</si>
  <si>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</si>
  <si>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</si>
  <si>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</si>
  <si>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</si>
  <si>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</si>
  <si>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</si>
  <si>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</si>
  <si>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</si>
  <si>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</si>
  <si>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</si>
  <si>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</si>
  <si>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</si>
  <si>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</si>
  <si>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</si>
  <si>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</si>
  <si>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</si>
  <si>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</si>
  <si>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</si>
  <si>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</si>
  <si>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</si>
  <si>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</si>
  <si>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</si>
  <si>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</si>
  <si>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</si>
  <si>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</si>
  <si>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</si>
  <si>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</si>
  <si>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</si>
  <si>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</si>
  <si>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</si>
  <si>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</si>
  <si>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</si>
  <si>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</si>
  <si>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</si>
  <si>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</si>
  <si>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</si>
  <si>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</si>
  <si>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</si>
  <si>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</si>
  <si>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</si>
  <si>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</si>
  <si>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</si>
  <si>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</si>
  <si>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</si>
  <si>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</si>
  <si>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</si>
  <si>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</si>
  <si>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</si>
  <si>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</si>
  <si>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</si>
  <si>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</si>
  <si>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</si>
  <si>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</si>
  <si>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</si>
  <si>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</si>
  <si>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</si>
  <si>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</si>
  <si>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</si>
  <si>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</si>
  <si>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</si>
  <si>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</si>
  <si>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</si>
  <si>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</si>
  <si>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</si>
  <si>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</si>
  <si>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</si>
  <si>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</si>
  <si>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</si>
  <si>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</si>
  <si>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</si>
  <si>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</si>
  <si>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</si>
  <si>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</si>
  <si>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</si>
  <si>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</si>
  <si>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</si>
  <si>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</si>
  <si>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</si>
  <si>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</si>
  <si>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</si>
  <si>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</si>
  <si>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</si>
  <si>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</si>
  <si>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</si>
  <si>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</si>
  <si>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</si>
  <si>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</si>
  <si>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</si>
  <si>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</si>
  <si>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</si>
  <si>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</si>
  <si>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</si>
  <si>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</si>
  <si>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</si>
  <si>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</si>
  <si>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</si>
  <si>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</si>
  <si>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</si>
  <si>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</si>
  <si>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</si>
  <si>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</si>
  <si>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</si>
  <si>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</si>
  <si>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</si>
  <si>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</si>
  <si>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</si>
  <si>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</si>
  <si>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</si>
  <si>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</si>
  <si>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</si>
  <si>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</si>
  <si>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</si>
  <si>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</si>
  <si>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</si>
  <si>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</si>
  <si>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„Minties“ gimnazija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</si>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</sst>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3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9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0" fontId="25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8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3" fillId="2" borderId="7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32" fillId="0" borderId="3" xfId="0" applyNumberFormat="1" applyFont="1" applyBorder="1" applyAlignment="1">
      <alignment wrapText="1"/>
    </xf>
    <xf numFmtId="164" fontId="32" fillId="0" borderId="5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33" fillId="0" borderId="0" xfId="0" applyFont="1"/>
    <xf numFmtId="0" fontId="28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8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3" fillId="0" borderId="1" xfId="0" applyNumberFormat="1" applyFont="1" applyBorder="1" applyAlignment="1">
      <alignment horizontal="center"/>
    </xf>
    <xf numFmtId="2" fontId="25" fillId="0" borderId="6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3" fillId="0" borderId="7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2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8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3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3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164" fontId="20" fillId="2" borderId="5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/>
    <xf numFmtId="0" fontId="1" fillId="2" borderId="1" xfId="0" applyFont="1" applyFill="1" applyBorder="1"/>
    <xf numFmtId="2" fontId="25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8" fillId="2" borderId="11" xfId="0" applyNumberFormat="1" applyFont="1" applyFill="1" applyBorder="1" applyAlignment="1">
      <alignment horizontal="righ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0" fontId="22" fillId="0" borderId="0" xfId="0" applyFont="1"/>
    <xf numFmtId="164" fontId="23" fillId="2" borderId="1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32" fillId="2" borderId="5" xfId="0" applyNumberFormat="1" applyFont="1" applyFill="1" applyBorder="1" applyAlignment="1">
      <alignment wrapText="1"/>
    </xf>
    <xf numFmtId="164" fontId="32" fillId="2" borderId="3" xfId="0" applyNumberFormat="1" applyFont="1" applyFill="1" applyBorder="1" applyAlignment="1">
      <alignment wrapText="1"/>
    </xf>
    <xf numFmtId="164" fontId="15" fillId="2" borderId="2" xfId="0" applyNumberFormat="1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top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/>
    <xf numFmtId="164" fontId="7" fillId="2" borderId="1" xfId="0" applyNumberFormat="1" applyFont="1" applyFill="1" applyBorder="1"/>
    <xf numFmtId="164" fontId="24" fillId="0" borderId="2" xfId="0" applyNumberFormat="1" applyFont="1" applyBorder="1" applyAlignment="1">
      <alignment wrapText="1"/>
    </xf>
    <xf numFmtId="164" fontId="28" fillId="2" borderId="6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164" fontId="28" fillId="2" borderId="7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8" fillId="2" borderId="9" xfId="0" applyNumberFormat="1" applyFont="1" applyFill="1" applyBorder="1" applyAlignment="1">
      <alignment horizontal="center" vertical="center" wrapText="1"/>
    </xf>
    <xf numFmtId="164" fontId="30" fillId="2" borderId="13" xfId="0" applyNumberFormat="1" applyFont="1" applyFill="1" applyBorder="1" applyAlignment="1">
      <alignment horizontal="center" wrapText="1"/>
    </xf>
    <xf numFmtId="164" fontId="30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/>
    </xf>
    <xf numFmtId="164" fontId="30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liepos 1 d. sprendimo Nr. 1-202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rtl="0"/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lt-LT" sz="1200" b="0" i="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</a:t>
          </a:r>
          <a:endParaRPr lang="lt-LT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2021 m. liepos 1 d. sprendimo Nr. 1-202</a:t>
          </a:r>
          <a:endParaRPr lang="lt-LT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200" b="0" i="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095626" y="91440"/>
          <a:ext cx="2884170" cy="129730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2021 m. liepos 1 d. sprendimo Nr. 1-202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selection activeCell="I10" sqref="I10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102.75" customHeight="1" x14ac:dyDescent="0.25">
      <c r="A1" s="45"/>
      <c r="B1" s="5"/>
    </row>
    <row r="2" spans="1:2" ht="15" x14ac:dyDescent="0.25">
      <c r="A2" s="242"/>
      <c r="B2" s="243"/>
    </row>
    <row r="3" spans="1:2" ht="14.25" x14ac:dyDescent="0.2">
      <c r="A3" s="121"/>
      <c r="B3" s="122"/>
    </row>
    <row r="4" spans="1:2" ht="14.25" x14ac:dyDescent="0.2">
      <c r="A4" s="242" t="s">
        <v>268</v>
      </c>
      <c r="B4" s="242"/>
    </row>
    <row r="5" spans="1:2" ht="14.25" x14ac:dyDescent="0.2">
      <c r="A5" s="242"/>
      <c r="B5" s="242"/>
    </row>
    <row r="6" spans="1:2" ht="15" x14ac:dyDescent="0.25">
      <c r="A6" s="45"/>
      <c r="B6" s="5"/>
    </row>
    <row r="7" spans="1:2" ht="15" x14ac:dyDescent="0.25">
      <c r="A7" s="5"/>
      <c r="B7" s="5"/>
    </row>
    <row r="8" spans="1:2" ht="18.75" customHeight="1" x14ac:dyDescent="0.2">
      <c r="A8" s="123" t="s">
        <v>78</v>
      </c>
      <c r="B8" s="123" t="s">
        <v>102</v>
      </c>
    </row>
    <row r="9" spans="1:2" ht="18.75" customHeight="1" x14ac:dyDescent="0.2">
      <c r="A9" s="124" t="s">
        <v>79</v>
      </c>
      <c r="B9" s="125">
        <f>SUM(B10+B12+B16)</f>
        <v>55090.6</v>
      </c>
    </row>
    <row r="10" spans="1:2" ht="15.75" customHeight="1" x14ac:dyDescent="0.2">
      <c r="A10" s="124" t="s">
        <v>80</v>
      </c>
      <c r="B10" s="125">
        <f>SUM(B11:B11)</f>
        <v>51855.6</v>
      </c>
    </row>
    <row r="11" spans="1:2" ht="17.25" customHeight="1" x14ac:dyDescent="0.2">
      <c r="A11" s="126" t="s">
        <v>100</v>
      </c>
      <c r="B11" s="140">
        <v>51855.6</v>
      </c>
    </row>
    <row r="12" spans="1:2" ht="15.75" customHeight="1" x14ac:dyDescent="0.2">
      <c r="A12" s="124" t="s">
        <v>81</v>
      </c>
      <c r="B12" s="141">
        <f>SUM(B13:B15)</f>
        <v>3075</v>
      </c>
    </row>
    <row r="13" spans="1:2" ht="16.5" customHeight="1" x14ac:dyDescent="0.2">
      <c r="A13" s="126" t="s">
        <v>82</v>
      </c>
      <c r="B13" s="140">
        <v>530</v>
      </c>
    </row>
    <row r="14" spans="1:2" ht="16.5" customHeight="1" x14ac:dyDescent="0.2">
      <c r="A14" s="126" t="s">
        <v>83</v>
      </c>
      <c r="B14" s="140">
        <v>45</v>
      </c>
    </row>
    <row r="15" spans="1:2" ht="16.5" customHeight="1" x14ac:dyDescent="0.2">
      <c r="A15" s="126" t="s">
        <v>84</v>
      </c>
      <c r="B15" s="140">
        <v>2500</v>
      </c>
    </row>
    <row r="16" spans="1:2" ht="14.25" x14ac:dyDescent="0.2">
      <c r="A16" s="124" t="s">
        <v>85</v>
      </c>
      <c r="B16" s="141">
        <f>SUM(B17:B17)</f>
        <v>160</v>
      </c>
    </row>
    <row r="17" spans="1:5" ht="15" x14ac:dyDescent="0.2">
      <c r="A17" s="126" t="s">
        <v>86</v>
      </c>
      <c r="B17" s="140">
        <v>160</v>
      </c>
    </row>
    <row r="18" spans="1:5" ht="16.5" customHeight="1" x14ac:dyDescent="0.2">
      <c r="A18" s="124" t="s">
        <v>89</v>
      </c>
      <c r="B18" s="141">
        <f>B19</f>
        <v>61069.7</v>
      </c>
    </row>
    <row r="19" spans="1:5" ht="14.25" x14ac:dyDescent="0.2">
      <c r="A19" s="124" t="s">
        <v>127</v>
      </c>
      <c r="B19" s="141">
        <f>SUM(B20+B25+B24)</f>
        <v>61069.7</v>
      </c>
    </row>
    <row r="20" spans="1:5" ht="14.25" x14ac:dyDescent="0.2">
      <c r="A20" s="124" t="s">
        <v>282</v>
      </c>
      <c r="B20" s="141">
        <f>B21+B22+B23</f>
        <v>36031.5</v>
      </c>
      <c r="E20" s="111"/>
    </row>
    <row r="21" spans="1:5" ht="15.75" customHeight="1" x14ac:dyDescent="0.2">
      <c r="A21" s="126" t="s">
        <v>90</v>
      </c>
      <c r="B21" s="140">
        <v>5203.1000000000004</v>
      </c>
    </row>
    <row r="22" spans="1:5" ht="16.5" customHeight="1" x14ac:dyDescent="0.2">
      <c r="A22" s="127" t="s">
        <v>229</v>
      </c>
      <c r="B22" s="140">
        <v>28803.4</v>
      </c>
    </row>
    <row r="23" spans="1:5" ht="45" x14ac:dyDescent="0.2">
      <c r="A23" s="126" t="s">
        <v>223</v>
      </c>
      <c r="B23" s="140">
        <v>2025</v>
      </c>
    </row>
    <row r="24" spans="1:5" ht="34.5" customHeight="1" x14ac:dyDescent="0.2">
      <c r="A24" s="136" t="s">
        <v>128</v>
      </c>
      <c r="B24" s="143">
        <v>17438.5</v>
      </c>
      <c r="C24" s="16"/>
      <c r="D24" s="16"/>
      <c r="E24" s="16"/>
    </row>
    <row r="25" spans="1:5" ht="16.5" customHeight="1" x14ac:dyDescent="0.2">
      <c r="A25" s="136" t="s">
        <v>246</v>
      </c>
      <c r="B25" s="143">
        <f>B26+B27+B28</f>
        <v>7599.7</v>
      </c>
      <c r="C25" s="16"/>
      <c r="D25" s="16"/>
    </row>
    <row r="26" spans="1:5" ht="21" customHeight="1" x14ac:dyDescent="0.2">
      <c r="A26" s="126" t="s">
        <v>248</v>
      </c>
      <c r="B26" s="142">
        <v>1292</v>
      </c>
      <c r="C26" s="16"/>
      <c r="D26" s="16"/>
    </row>
    <row r="27" spans="1:5" ht="34.5" customHeight="1" x14ac:dyDescent="0.2">
      <c r="A27" s="126" t="s">
        <v>99</v>
      </c>
      <c r="B27" s="142">
        <v>2422.1</v>
      </c>
      <c r="C27" s="16"/>
      <c r="D27" s="16"/>
    </row>
    <row r="28" spans="1:5" ht="18" customHeight="1" x14ac:dyDescent="0.2">
      <c r="A28" s="127" t="s">
        <v>246</v>
      </c>
      <c r="B28" s="142">
        <v>3885.6</v>
      </c>
      <c r="C28" s="16"/>
      <c r="D28" s="16"/>
    </row>
    <row r="29" spans="1:5" ht="14.25" x14ac:dyDescent="0.2">
      <c r="A29" s="124" t="s">
        <v>91</v>
      </c>
      <c r="B29" s="125">
        <f>SUM(B30+B34+B38+B41+B43)</f>
        <v>5795.3</v>
      </c>
      <c r="D29" s="82"/>
    </row>
    <row r="30" spans="1:5" ht="18" customHeight="1" x14ac:dyDescent="0.2">
      <c r="A30" s="124" t="s">
        <v>92</v>
      </c>
      <c r="B30" s="125">
        <f>SUM(B31:B33)</f>
        <v>1857.7</v>
      </c>
    </row>
    <row r="31" spans="1:5" ht="15" x14ac:dyDescent="0.2">
      <c r="A31" s="126" t="s">
        <v>113</v>
      </c>
      <c r="B31" s="41">
        <v>822.7</v>
      </c>
    </row>
    <row r="32" spans="1:5" ht="15" x14ac:dyDescent="0.2">
      <c r="A32" s="126" t="s">
        <v>93</v>
      </c>
      <c r="B32" s="41">
        <v>1000</v>
      </c>
    </row>
    <row r="33" spans="1:2" ht="15" x14ac:dyDescent="0.2">
      <c r="A33" s="126" t="s">
        <v>220</v>
      </c>
      <c r="B33" s="41">
        <v>35</v>
      </c>
    </row>
    <row r="34" spans="1:2" ht="14.25" x14ac:dyDescent="0.2">
      <c r="A34" s="124" t="s">
        <v>94</v>
      </c>
      <c r="B34" s="128">
        <f>B35+B36+B37</f>
        <v>3237.6</v>
      </c>
    </row>
    <row r="35" spans="1:2" ht="17.25" customHeight="1" x14ac:dyDescent="0.25">
      <c r="A35" s="126" t="s">
        <v>123</v>
      </c>
      <c r="B35" s="129">
        <v>560.6</v>
      </c>
    </row>
    <row r="36" spans="1:2" ht="15" x14ac:dyDescent="0.25">
      <c r="A36" s="126" t="s">
        <v>124</v>
      </c>
      <c r="B36" s="129">
        <v>515.5</v>
      </c>
    </row>
    <row r="37" spans="1:2" ht="16.5" customHeight="1" x14ac:dyDescent="0.25">
      <c r="A37" s="126" t="s">
        <v>95</v>
      </c>
      <c r="B37" s="129">
        <v>2161.5</v>
      </c>
    </row>
    <row r="38" spans="1:2" ht="17.25" customHeight="1" x14ac:dyDescent="0.2">
      <c r="A38" s="130" t="s">
        <v>125</v>
      </c>
      <c r="B38" s="131">
        <f>SUM(B39:B40)</f>
        <v>535</v>
      </c>
    </row>
    <row r="39" spans="1:2" ht="15" x14ac:dyDescent="0.25">
      <c r="A39" s="132" t="s">
        <v>87</v>
      </c>
      <c r="B39" s="133">
        <v>50</v>
      </c>
    </row>
    <row r="40" spans="1:2" ht="15" x14ac:dyDescent="0.25">
      <c r="A40" s="132" t="s">
        <v>88</v>
      </c>
      <c r="B40" s="133">
        <v>485</v>
      </c>
    </row>
    <row r="41" spans="1:2" ht="14.25" x14ac:dyDescent="0.2">
      <c r="A41" s="124" t="s">
        <v>126</v>
      </c>
      <c r="B41" s="125">
        <f>B42</f>
        <v>65</v>
      </c>
    </row>
    <row r="42" spans="1:2" ht="15" x14ac:dyDescent="0.2">
      <c r="A42" s="126" t="s">
        <v>126</v>
      </c>
      <c r="B42" s="41">
        <v>65</v>
      </c>
    </row>
    <row r="43" spans="1:2" ht="17.45" customHeight="1" x14ac:dyDescent="0.2">
      <c r="A43" s="124" t="s">
        <v>96</v>
      </c>
      <c r="B43" s="125">
        <f>SUM(B44)</f>
        <v>100</v>
      </c>
    </row>
    <row r="44" spans="1:2" ht="15" x14ac:dyDescent="0.2">
      <c r="A44" s="126" t="s">
        <v>96</v>
      </c>
      <c r="B44" s="41">
        <v>100</v>
      </c>
    </row>
    <row r="45" spans="1:2" ht="14.25" x14ac:dyDescent="0.2">
      <c r="A45" s="124" t="s">
        <v>97</v>
      </c>
      <c r="B45" s="125">
        <v>150</v>
      </c>
    </row>
    <row r="46" spans="1:2" ht="18" customHeight="1" x14ac:dyDescent="0.2">
      <c r="A46" s="124" t="s">
        <v>98</v>
      </c>
      <c r="B46" s="125">
        <f>B9+B18+B29+B45</f>
        <v>122105.59999999999</v>
      </c>
    </row>
    <row r="47" spans="1:2" ht="15" x14ac:dyDescent="0.25">
      <c r="A47" s="5"/>
      <c r="B47" s="5"/>
    </row>
    <row r="48" spans="1:2" x14ac:dyDescent="0.2">
      <c r="B48" s="82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zoomScaleNormal="100" workbookViewId="0">
      <selection activeCell="H2" sqref="H2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7" ht="108.6" customHeight="1" x14ac:dyDescent="0.25"/>
    <row r="2" spans="1:7" ht="32.450000000000003" customHeight="1" x14ac:dyDescent="0.25"/>
    <row r="3" spans="1:7" ht="30.75" customHeight="1" x14ac:dyDescent="0.25">
      <c r="A3" s="244" t="s">
        <v>19</v>
      </c>
      <c r="B3" s="245"/>
      <c r="C3" s="245"/>
      <c r="D3" s="245"/>
      <c r="E3" s="245"/>
    </row>
    <row r="4" spans="1:7" hidden="1" x14ac:dyDescent="0.25"/>
    <row r="5" spans="1:7" ht="12.75" customHeight="1" x14ac:dyDescent="0.25">
      <c r="A5" s="249" t="s">
        <v>0</v>
      </c>
      <c r="B5" s="249" t="s">
        <v>102</v>
      </c>
      <c r="C5" s="250" t="s">
        <v>101</v>
      </c>
      <c r="D5" s="250"/>
      <c r="E5" s="250"/>
    </row>
    <row r="6" spans="1:7" ht="12.75" customHeight="1" x14ac:dyDescent="0.25">
      <c r="A6" s="250"/>
      <c r="B6" s="252"/>
      <c r="C6" s="253" t="s">
        <v>57</v>
      </c>
      <c r="D6" s="254"/>
      <c r="E6" s="250" t="s">
        <v>68</v>
      </c>
    </row>
    <row r="7" spans="1:7" ht="105.75" customHeight="1" x14ac:dyDescent="0.25">
      <c r="A7" s="251"/>
      <c r="B7" s="251"/>
      <c r="C7" s="14" t="s">
        <v>59</v>
      </c>
      <c r="D7" s="15" t="s">
        <v>103</v>
      </c>
      <c r="E7" s="258"/>
    </row>
    <row r="8" spans="1:7" ht="25.5" customHeight="1" x14ac:dyDescent="0.25">
      <c r="A8" s="255" t="s">
        <v>270</v>
      </c>
      <c r="B8" s="256"/>
      <c r="C8" s="256"/>
      <c r="D8" s="256"/>
      <c r="E8" s="257"/>
    </row>
    <row r="9" spans="1:7" ht="19.5" customHeight="1" x14ac:dyDescent="0.25">
      <c r="A9" s="18" t="s">
        <v>21</v>
      </c>
      <c r="B9" s="10">
        <f>B10</f>
        <v>280.8</v>
      </c>
      <c r="C9" s="10">
        <f t="shared" ref="C9:D9" si="0">C10</f>
        <v>280.8</v>
      </c>
      <c r="D9" s="10">
        <f t="shared" si="0"/>
        <v>262.89999999999998</v>
      </c>
      <c r="E9" s="10"/>
    </row>
    <row r="10" spans="1:7" ht="14.25" customHeight="1" x14ac:dyDescent="0.25">
      <c r="A10" s="19" t="s">
        <v>250</v>
      </c>
      <c r="B10" s="109">
        <v>280.8</v>
      </c>
      <c r="C10" s="110">
        <v>280.8</v>
      </c>
      <c r="D10" s="110">
        <v>262.89999999999998</v>
      </c>
      <c r="E10" s="20"/>
    </row>
    <row r="11" spans="1:7" ht="20.25" customHeight="1" x14ac:dyDescent="0.25">
      <c r="A11" s="18" t="s">
        <v>17</v>
      </c>
      <c r="B11" s="21">
        <f>SUM(B12:B17)</f>
        <v>6478.2</v>
      </c>
      <c r="C11" s="21">
        <f>SUM(C12:C17)</f>
        <v>6431.8</v>
      </c>
      <c r="D11" s="21">
        <f>SUM(D12:D17)</f>
        <v>5455.3</v>
      </c>
      <c r="E11" s="21">
        <f>SUM(E12:E17)</f>
        <v>46.4</v>
      </c>
      <c r="G11" s="147"/>
    </row>
    <row r="12" spans="1:7" ht="17.25" customHeight="1" x14ac:dyDescent="0.25">
      <c r="A12" s="156" t="s">
        <v>251</v>
      </c>
      <c r="B12" s="158">
        <f>C12</f>
        <v>542</v>
      </c>
      <c r="C12" s="167">
        <v>542</v>
      </c>
      <c r="D12" s="167">
        <v>433.1</v>
      </c>
      <c r="E12" s="187"/>
      <c r="G12" s="147"/>
    </row>
    <row r="13" spans="1:7" ht="17.25" customHeight="1" x14ac:dyDescent="0.25">
      <c r="A13" s="156" t="s">
        <v>141</v>
      </c>
      <c r="B13" s="158">
        <f>C13</f>
        <v>14.5</v>
      </c>
      <c r="C13" s="167">
        <v>14.5</v>
      </c>
      <c r="D13" s="167"/>
      <c r="E13" s="187"/>
      <c r="G13" s="147"/>
    </row>
    <row r="14" spans="1:7" ht="15.75" customHeight="1" x14ac:dyDescent="0.25">
      <c r="A14" s="156" t="s">
        <v>252</v>
      </c>
      <c r="B14" s="105">
        <f>C14+E14</f>
        <v>5480.9</v>
      </c>
      <c r="C14" s="106">
        <v>5440.5</v>
      </c>
      <c r="D14" s="106">
        <v>4662.3999999999996</v>
      </c>
      <c r="E14" s="188">
        <v>40.4</v>
      </c>
      <c r="G14" s="147"/>
    </row>
    <row r="15" spans="1:7" ht="39.75" customHeight="1" x14ac:dyDescent="0.25">
      <c r="A15" s="189" t="s">
        <v>230</v>
      </c>
      <c r="B15" s="105">
        <f>C15+E15</f>
        <v>421.1</v>
      </c>
      <c r="C15" s="190">
        <v>415.1</v>
      </c>
      <c r="D15" s="104">
        <v>346.2</v>
      </c>
      <c r="E15" s="104">
        <v>6</v>
      </c>
      <c r="G15" s="147"/>
    </row>
    <row r="16" spans="1:7" ht="18" customHeight="1" x14ac:dyDescent="0.25">
      <c r="A16" s="189" t="s">
        <v>233</v>
      </c>
      <c r="B16" s="105">
        <f>C16+E16</f>
        <v>13.9</v>
      </c>
      <c r="C16" s="190">
        <v>13.9</v>
      </c>
      <c r="D16" s="106">
        <v>13.6</v>
      </c>
      <c r="E16" s="187"/>
      <c r="G16" s="147"/>
    </row>
    <row r="17" spans="1:7" ht="18" customHeight="1" x14ac:dyDescent="0.25">
      <c r="A17" s="156" t="s">
        <v>142</v>
      </c>
      <c r="B17" s="158">
        <f>C17</f>
        <v>5.8</v>
      </c>
      <c r="C17" s="167">
        <v>5.8</v>
      </c>
      <c r="D17" s="167"/>
      <c r="E17" s="187"/>
      <c r="G17" s="147"/>
    </row>
    <row r="18" spans="1:7" ht="35.25" customHeight="1" x14ac:dyDescent="0.25">
      <c r="A18" s="163" t="s">
        <v>260</v>
      </c>
      <c r="B18" s="171">
        <f>SUM(B19:B21)</f>
        <v>6336.6999999999989</v>
      </c>
      <c r="C18" s="171">
        <f>SUM(C19:C21)</f>
        <v>67.400000000000006</v>
      </c>
      <c r="D18" s="171"/>
      <c r="E18" s="171">
        <f>SUM(E19:E21)</f>
        <v>6269.2999999999993</v>
      </c>
    </row>
    <row r="19" spans="1:7" ht="17.25" customHeight="1" x14ac:dyDescent="0.25">
      <c r="A19" s="156" t="s">
        <v>286</v>
      </c>
      <c r="B19" s="172">
        <f>E19</f>
        <v>3834.6</v>
      </c>
      <c r="C19" s="173"/>
      <c r="D19" s="173"/>
      <c r="E19" s="174">
        <v>3834.6</v>
      </c>
    </row>
    <row r="20" spans="1:7" ht="17.25" customHeight="1" x14ac:dyDescent="0.25">
      <c r="A20" s="175" t="s">
        <v>285</v>
      </c>
      <c r="B20" s="106">
        <f>E20</f>
        <v>2434.6999999999998</v>
      </c>
      <c r="C20" s="173"/>
      <c r="D20" s="173"/>
      <c r="E20" s="228">
        <v>2434.6999999999998</v>
      </c>
    </row>
    <row r="21" spans="1:7" ht="28.5" customHeight="1" x14ac:dyDescent="0.25">
      <c r="A21" s="175" t="s">
        <v>130</v>
      </c>
      <c r="B21" s="106">
        <f>C21</f>
        <v>67.400000000000006</v>
      </c>
      <c r="C21" s="106">
        <v>67.400000000000006</v>
      </c>
      <c r="D21" s="106"/>
      <c r="E21" s="176"/>
    </row>
    <row r="22" spans="1:7" ht="18" customHeight="1" x14ac:dyDescent="0.25">
      <c r="A22" s="18" t="s">
        <v>20</v>
      </c>
      <c r="B22" s="24">
        <f>B9+B11+B18</f>
        <v>13095.699999999999</v>
      </c>
      <c r="C22" s="3">
        <f>C9+C11+C18</f>
        <v>6780</v>
      </c>
      <c r="D22" s="3">
        <f>D9+D11+D18</f>
        <v>5718.2</v>
      </c>
      <c r="E22" s="3">
        <f>E9+E11+E18</f>
        <v>6315.6999999999989</v>
      </c>
      <c r="G22" s="147"/>
    </row>
    <row r="23" spans="1:7" ht="18" customHeight="1" x14ac:dyDescent="0.25">
      <c r="A23" s="19" t="s">
        <v>253</v>
      </c>
      <c r="B23" s="22">
        <f>B10+B12+B13+B14+B17+B19+B21</f>
        <v>10226</v>
      </c>
      <c r="C23" s="22">
        <f>C10+C12+C13+C14+C17+C19+C21</f>
        <v>6351</v>
      </c>
      <c r="D23" s="22">
        <f>D10+D12+D13+D14+D17+D19+D21</f>
        <v>5358.4</v>
      </c>
      <c r="E23" s="22">
        <f>E10+E12+E13+E14+E17+E19+E21</f>
        <v>3875</v>
      </c>
      <c r="G23" s="147"/>
    </row>
    <row r="24" spans="1:7" ht="43.5" customHeight="1" x14ac:dyDescent="0.25">
      <c r="A24" s="19" t="s">
        <v>144</v>
      </c>
      <c r="B24" s="22">
        <f>B15</f>
        <v>421.1</v>
      </c>
      <c r="C24" s="4">
        <f>C15</f>
        <v>415.1</v>
      </c>
      <c r="D24" s="7">
        <f>D15</f>
        <v>346.2</v>
      </c>
      <c r="E24" s="7">
        <f>E15</f>
        <v>6</v>
      </c>
      <c r="G24" s="147"/>
    </row>
    <row r="25" spans="1:7" ht="18" customHeight="1" x14ac:dyDescent="0.25">
      <c r="A25" s="23" t="s">
        <v>233</v>
      </c>
      <c r="B25" s="22">
        <f>B16+B20</f>
        <v>2448.6</v>
      </c>
      <c r="C25" s="22">
        <f t="shared" ref="C25:E25" si="1">C16+C20</f>
        <v>13.9</v>
      </c>
      <c r="D25" s="22">
        <f t="shared" si="1"/>
        <v>13.6</v>
      </c>
      <c r="E25" s="22">
        <f t="shared" si="1"/>
        <v>2434.6999999999998</v>
      </c>
      <c r="G25" s="147"/>
    </row>
    <row r="26" spans="1:7" ht="26.45" customHeight="1" x14ac:dyDescent="0.25">
      <c r="A26" s="246" t="s">
        <v>269</v>
      </c>
      <c r="B26" s="247"/>
      <c r="C26" s="247"/>
      <c r="D26" s="247"/>
      <c r="E26" s="248"/>
    </row>
    <row r="27" spans="1:7" x14ac:dyDescent="0.25">
      <c r="A27" s="149" t="s">
        <v>17</v>
      </c>
      <c r="B27" s="222">
        <f>B28+B30+B29+B31</f>
        <v>20583.3</v>
      </c>
      <c r="C27" s="222">
        <f t="shared" ref="C27:D27" si="2">C28+C30+C29+C31</f>
        <v>1684.8</v>
      </c>
      <c r="D27" s="222">
        <f t="shared" si="2"/>
        <v>125.3</v>
      </c>
      <c r="E27" s="222">
        <f t="shared" ref="E27" si="3">E28+E30+E29+E31</f>
        <v>18898.5</v>
      </c>
      <c r="G27" s="147"/>
    </row>
    <row r="28" spans="1:7" ht="21" customHeight="1" x14ac:dyDescent="0.25">
      <c r="A28" s="156" t="s">
        <v>253</v>
      </c>
      <c r="B28" s="172">
        <f>C28+E28</f>
        <v>125.3</v>
      </c>
      <c r="C28" s="173">
        <v>85.3</v>
      </c>
      <c r="D28" s="173">
        <v>55.2</v>
      </c>
      <c r="E28" s="223">
        <v>40</v>
      </c>
    </row>
    <row r="29" spans="1:7" ht="16.5" customHeight="1" x14ac:dyDescent="0.25">
      <c r="A29" s="156" t="s">
        <v>249</v>
      </c>
      <c r="B29" s="172">
        <f t="shared" ref="B29:B31" si="4">C29+E29</f>
        <v>1060</v>
      </c>
      <c r="C29" s="104"/>
      <c r="D29" s="106"/>
      <c r="E29" s="224">
        <v>1060</v>
      </c>
    </row>
    <row r="30" spans="1:7" ht="15.75" customHeight="1" x14ac:dyDescent="0.25">
      <c r="A30" s="156" t="s">
        <v>76</v>
      </c>
      <c r="B30" s="172">
        <f t="shared" si="4"/>
        <v>3185</v>
      </c>
      <c r="C30" s="165"/>
      <c r="D30" s="165"/>
      <c r="E30" s="183">
        <v>3185</v>
      </c>
    </row>
    <row r="31" spans="1:7" ht="15.75" customHeight="1" x14ac:dyDescent="0.25">
      <c r="A31" s="151" t="s">
        <v>143</v>
      </c>
      <c r="B31" s="172">
        <f t="shared" si="4"/>
        <v>16213</v>
      </c>
      <c r="C31" s="103">
        <v>1599.5</v>
      </c>
      <c r="D31" s="106">
        <v>70.099999999999994</v>
      </c>
      <c r="E31" s="186">
        <v>14613.5</v>
      </c>
    </row>
    <row r="32" spans="1:7" x14ac:dyDescent="0.25">
      <c r="A32" s="149" t="s">
        <v>221</v>
      </c>
      <c r="B32" s="225">
        <f>B33+B34</f>
        <v>2393.8000000000002</v>
      </c>
      <c r="C32" s="222">
        <f>C33+C34</f>
        <v>0</v>
      </c>
      <c r="D32" s="222">
        <f t="shared" ref="D32:E32" si="5">D33+D34</f>
        <v>0</v>
      </c>
      <c r="E32" s="222">
        <f t="shared" si="5"/>
        <v>2393.8000000000002</v>
      </c>
    </row>
    <row r="33" spans="1:7" ht="15.75" customHeight="1" x14ac:dyDescent="0.25">
      <c r="A33" s="156" t="s">
        <v>284</v>
      </c>
      <c r="B33" s="164">
        <f>C33+E33</f>
        <v>1591.5</v>
      </c>
      <c r="C33" s="165"/>
      <c r="D33" s="165"/>
      <c r="E33" s="183">
        <v>1591.5</v>
      </c>
    </row>
    <row r="34" spans="1:7" ht="15.75" customHeight="1" x14ac:dyDescent="0.25">
      <c r="A34" s="151" t="s">
        <v>143</v>
      </c>
      <c r="B34" s="164">
        <f>C34+E34</f>
        <v>802.3</v>
      </c>
      <c r="C34" s="103"/>
      <c r="D34" s="106"/>
      <c r="E34" s="186">
        <v>802.3</v>
      </c>
    </row>
    <row r="35" spans="1:7" ht="21" customHeight="1" x14ac:dyDescent="0.25">
      <c r="A35" s="159" t="s">
        <v>231</v>
      </c>
      <c r="B35" s="171">
        <f>B27+B32</f>
        <v>22977.1</v>
      </c>
      <c r="C35" s="171">
        <f t="shared" ref="C35:E35" si="6">C27+C32</f>
        <v>1684.8</v>
      </c>
      <c r="D35" s="171">
        <f t="shared" si="6"/>
        <v>125.3</v>
      </c>
      <c r="E35" s="171">
        <f t="shared" si="6"/>
        <v>21292.3</v>
      </c>
      <c r="G35" s="147"/>
    </row>
    <row r="36" spans="1:7" ht="21" customHeight="1" x14ac:dyDescent="0.25">
      <c r="A36" s="156" t="s">
        <v>253</v>
      </c>
      <c r="B36" s="158">
        <f>B28</f>
        <v>125.3</v>
      </c>
      <c r="C36" s="158">
        <f>C28</f>
        <v>85.3</v>
      </c>
      <c r="D36" s="158">
        <f>D28</f>
        <v>55.2</v>
      </c>
      <c r="E36" s="158">
        <f>E28</f>
        <v>40</v>
      </c>
    </row>
    <row r="37" spans="1:7" ht="15.75" customHeight="1" x14ac:dyDescent="0.25">
      <c r="A37" s="156" t="s">
        <v>249</v>
      </c>
      <c r="B37" s="158">
        <f>B29</f>
        <v>1060</v>
      </c>
      <c r="C37" s="158"/>
      <c r="D37" s="158"/>
      <c r="E37" s="158">
        <f>E29</f>
        <v>1060</v>
      </c>
    </row>
    <row r="38" spans="1:7" ht="15.75" customHeight="1" x14ac:dyDescent="0.25">
      <c r="A38" s="166" t="s">
        <v>76</v>
      </c>
      <c r="B38" s="105">
        <f>B30+B33</f>
        <v>4776.5</v>
      </c>
      <c r="C38" s="105"/>
      <c r="D38" s="105"/>
      <c r="E38" s="105">
        <f t="shared" ref="E38" si="7">E30+E33</f>
        <v>4776.5</v>
      </c>
    </row>
    <row r="39" spans="1:7" ht="15.75" customHeight="1" x14ac:dyDescent="0.25">
      <c r="A39" s="151" t="s">
        <v>143</v>
      </c>
      <c r="B39" s="167">
        <f>B31+B34</f>
        <v>17015.3</v>
      </c>
      <c r="C39" s="167">
        <f t="shared" ref="C39:E39" si="8">C31+C34</f>
        <v>1599.5</v>
      </c>
      <c r="D39" s="167">
        <f t="shared" si="8"/>
        <v>70.099999999999994</v>
      </c>
      <c r="E39" s="167">
        <f t="shared" si="8"/>
        <v>15415.8</v>
      </c>
    </row>
    <row r="40" spans="1:7" ht="23.45" customHeight="1" x14ac:dyDescent="0.25">
      <c r="A40" s="268" t="s">
        <v>271</v>
      </c>
      <c r="B40" s="269"/>
      <c r="C40" s="269"/>
      <c r="D40" s="269"/>
      <c r="E40" s="270"/>
    </row>
    <row r="41" spans="1:7" ht="19.5" customHeight="1" x14ac:dyDescent="0.25">
      <c r="A41" s="149" t="s">
        <v>17</v>
      </c>
      <c r="B41" s="157">
        <f>B42</f>
        <v>365</v>
      </c>
      <c r="C41" s="157">
        <f t="shared" ref="C41:E41" si="9">C42</f>
        <v>134.5</v>
      </c>
      <c r="D41" s="157"/>
      <c r="E41" s="157">
        <f t="shared" si="9"/>
        <v>230.5</v>
      </c>
    </row>
    <row r="42" spans="1:7" ht="17.25" customHeight="1" x14ac:dyDescent="0.25">
      <c r="A42" s="156" t="s">
        <v>254</v>
      </c>
      <c r="B42" s="103">
        <f>C42+E42</f>
        <v>365</v>
      </c>
      <c r="C42" s="104">
        <v>134.5</v>
      </c>
      <c r="D42" s="104"/>
      <c r="E42" s="153">
        <v>230.5</v>
      </c>
    </row>
    <row r="43" spans="1:7" ht="19.5" customHeight="1" x14ac:dyDescent="0.25">
      <c r="A43" s="163" t="s">
        <v>232</v>
      </c>
      <c r="B43" s="157">
        <f>B41</f>
        <v>365</v>
      </c>
      <c r="C43" s="157">
        <f>C41</f>
        <v>134.5</v>
      </c>
      <c r="D43" s="157"/>
      <c r="E43" s="157">
        <f>E41</f>
        <v>230.5</v>
      </c>
    </row>
    <row r="44" spans="1:7" ht="19.5" customHeight="1" x14ac:dyDescent="0.25">
      <c r="A44" s="151" t="s">
        <v>254</v>
      </c>
      <c r="B44" s="164">
        <f>B42</f>
        <v>365</v>
      </c>
      <c r="C44" s="165">
        <f>C42</f>
        <v>134.5</v>
      </c>
      <c r="D44" s="165"/>
      <c r="E44" s="103">
        <f>E42</f>
        <v>230.5</v>
      </c>
    </row>
    <row r="45" spans="1:7" ht="28.9" customHeight="1" x14ac:dyDescent="0.25">
      <c r="A45" s="271" t="s">
        <v>276</v>
      </c>
      <c r="B45" s="272"/>
      <c r="C45" s="272"/>
      <c r="D45" s="272"/>
      <c r="E45" s="273"/>
    </row>
    <row r="46" spans="1:7" ht="21" customHeight="1" x14ac:dyDescent="0.25">
      <c r="A46" s="149" t="s">
        <v>17</v>
      </c>
      <c r="B46" s="155">
        <f>B47</f>
        <v>156</v>
      </c>
      <c r="C46" s="155">
        <f t="shared" ref="C46:E46" si="10">C47</f>
        <v>141</v>
      </c>
      <c r="D46" s="155"/>
      <c r="E46" s="155">
        <f t="shared" si="10"/>
        <v>15</v>
      </c>
    </row>
    <row r="47" spans="1:7" ht="17.25" customHeight="1" x14ac:dyDescent="0.25">
      <c r="A47" s="166" t="s">
        <v>254</v>
      </c>
      <c r="B47" s="103">
        <f>C47+E47</f>
        <v>156</v>
      </c>
      <c r="C47" s="104">
        <v>141</v>
      </c>
      <c r="D47" s="167"/>
      <c r="E47" s="153">
        <v>15</v>
      </c>
    </row>
    <row r="48" spans="1:7" ht="18" customHeight="1" x14ac:dyDescent="0.25">
      <c r="A48" s="163" t="s">
        <v>234</v>
      </c>
      <c r="B48" s="157">
        <f>B46</f>
        <v>156</v>
      </c>
      <c r="C48" s="157">
        <f>C46</f>
        <v>141</v>
      </c>
      <c r="D48" s="157"/>
      <c r="E48" s="157">
        <f>E46</f>
        <v>15</v>
      </c>
    </row>
    <row r="49" spans="1:5" ht="18.75" customHeight="1" x14ac:dyDescent="0.25">
      <c r="A49" s="156" t="s">
        <v>254</v>
      </c>
      <c r="B49" s="164">
        <f>B47</f>
        <v>156</v>
      </c>
      <c r="C49" s="164">
        <f>C47</f>
        <v>141</v>
      </c>
      <c r="D49" s="164"/>
      <c r="E49" s="164">
        <f>E47</f>
        <v>15</v>
      </c>
    </row>
    <row r="50" spans="1:5" ht="30" customHeight="1" x14ac:dyDescent="0.25">
      <c r="A50" s="271" t="s">
        <v>275</v>
      </c>
      <c r="B50" s="280"/>
      <c r="C50" s="280"/>
      <c r="D50" s="280"/>
      <c r="E50" s="281"/>
    </row>
    <row r="51" spans="1:5" ht="19.5" customHeight="1" x14ac:dyDescent="0.25">
      <c r="A51" s="149" t="s">
        <v>5</v>
      </c>
      <c r="B51" s="155">
        <f>SUM(B52)</f>
        <v>2379.5</v>
      </c>
      <c r="C51" s="155">
        <f>SUM(C52)</f>
        <v>2379.5</v>
      </c>
      <c r="D51" s="155"/>
      <c r="E51" s="155"/>
    </row>
    <row r="52" spans="1:5" ht="21.75" customHeight="1" x14ac:dyDescent="0.25">
      <c r="A52" s="156" t="s">
        <v>254</v>
      </c>
      <c r="B52" s="103">
        <f>C52+E52</f>
        <v>2379.5</v>
      </c>
      <c r="C52" s="104">
        <v>2379.5</v>
      </c>
      <c r="D52" s="167"/>
      <c r="E52" s="153"/>
    </row>
    <row r="53" spans="1:5" ht="23.25" customHeight="1" x14ac:dyDescent="0.25">
      <c r="A53" s="149" t="s">
        <v>63</v>
      </c>
      <c r="B53" s="168">
        <f>SUM(B51)</f>
        <v>2379.5</v>
      </c>
      <c r="C53" s="168">
        <f>SUM(C51)</f>
        <v>2379.5</v>
      </c>
      <c r="D53" s="168"/>
      <c r="E53" s="168"/>
    </row>
    <row r="54" spans="1:5" ht="18" customHeight="1" x14ac:dyDescent="0.25">
      <c r="A54" s="151" t="s">
        <v>255</v>
      </c>
      <c r="B54" s="103">
        <f>B52</f>
        <v>2379.5</v>
      </c>
      <c r="C54" s="103">
        <f>C52</f>
        <v>2379.5</v>
      </c>
      <c r="D54" s="103"/>
      <c r="E54" s="103"/>
    </row>
    <row r="55" spans="1:5" ht="22.9" customHeight="1" x14ac:dyDescent="0.25">
      <c r="A55" s="276" t="s">
        <v>272</v>
      </c>
      <c r="B55" s="272"/>
      <c r="C55" s="272"/>
      <c r="D55" s="272"/>
      <c r="E55" s="273"/>
    </row>
    <row r="56" spans="1:5" ht="15" customHeight="1" x14ac:dyDescent="0.25">
      <c r="A56" s="149" t="s">
        <v>17</v>
      </c>
      <c r="B56" s="155">
        <f>B57+B58</f>
        <v>287</v>
      </c>
      <c r="C56" s="155">
        <f t="shared" ref="C56:E56" si="11">C57+C58</f>
        <v>220</v>
      </c>
      <c r="D56" s="155"/>
      <c r="E56" s="155">
        <f t="shared" si="11"/>
        <v>67</v>
      </c>
    </row>
    <row r="57" spans="1:5" ht="18" customHeight="1" x14ac:dyDescent="0.25">
      <c r="A57" s="169" t="s">
        <v>253</v>
      </c>
      <c r="B57" s="105">
        <f>E57</f>
        <v>17</v>
      </c>
      <c r="C57" s="106"/>
      <c r="D57" s="106"/>
      <c r="E57" s="106">
        <v>17</v>
      </c>
    </row>
    <row r="58" spans="1:5" ht="18" customHeight="1" x14ac:dyDescent="0.25">
      <c r="A58" s="170" t="s">
        <v>188</v>
      </c>
      <c r="B58" s="105">
        <f>C58+E58</f>
        <v>270</v>
      </c>
      <c r="C58" s="106">
        <v>220</v>
      </c>
      <c r="D58" s="106"/>
      <c r="E58" s="106">
        <v>50</v>
      </c>
    </row>
    <row r="59" spans="1:5" ht="17.25" customHeight="1" x14ac:dyDescent="0.25">
      <c r="A59" s="159" t="s">
        <v>235</v>
      </c>
      <c r="B59" s="150">
        <f>B56</f>
        <v>287</v>
      </c>
      <c r="C59" s="150">
        <f>C56</f>
        <v>220</v>
      </c>
      <c r="D59" s="150"/>
      <c r="E59" s="150">
        <f>E56</f>
        <v>67</v>
      </c>
    </row>
    <row r="60" spans="1:5" ht="17.25" customHeight="1" x14ac:dyDescent="0.25">
      <c r="A60" s="169" t="s">
        <v>253</v>
      </c>
      <c r="B60" s="104">
        <f>B57</f>
        <v>17</v>
      </c>
      <c r="C60" s="104"/>
      <c r="D60" s="104"/>
      <c r="E60" s="104">
        <f t="shared" ref="E60" si="12">E57</f>
        <v>17</v>
      </c>
    </row>
    <row r="61" spans="1:5" ht="21" customHeight="1" x14ac:dyDescent="0.25">
      <c r="A61" s="170" t="s">
        <v>23</v>
      </c>
      <c r="B61" s="104">
        <f>B58</f>
        <v>270</v>
      </c>
      <c r="C61" s="104">
        <f t="shared" ref="C61:E61" si="13">C58</f>
        <v>220</v>
      </c>
      <c r="D61" s="104"/>
      <c r="E61" s="104">
        <f t="shared" si="13"/>
        <v>50</v>
      </c>
    </row>
    <row r="62" spans="1:5" ht="26.45" customHeight="1" x14ac:dyDescent="0.25">
      <c r="A62" s="282" t="s">
        <v>273</v>
      </c>
      <c r="B62" s="283"/>
      <c r="C62" s="283"/>
      <c r="D62" s="283"/>
      <c r="E62" s="284"/>
    </row>
    <row r="63" spans="1:5" x14ac:dyDescent="0.25">
      <c r="A63" s="149" t="s">
        <v>17</v>
      </c>
      <c r="B63" s="150">
        <f>B64</f>
        <v>255</v>
      </c>
      <c r="C63" s="150">
        <f>C64</f>
        <v>255</v>
      </c>
      <c r="D63" s="150"/>
      <c r="E63" s="150"/>
    </row>
    <row r="64" spans="1:5" x14ac:dyDescent="0.25">
      <c r="A64" s="151" t="s">
        <v>254</v>
      </c>
      <c r="B64" s="104">
        <v>255</v>
      </c>
      <c r="C64" s="104">
        <v>255</v>
      </c>
      <c r="D64" s="104"/>
      <c r="E64" s="153"/>
    </row>
    <row r="65" spans="1:5" ht="15.75" x14ac:dyDescent="0.25">
      <c r="A65" s="163" t="s">
        <v>236</v>
      </c>
      <c r="B65" s="150">
        <f>B63</f>
        <v>255</v>
      </c>
      <c r="C65" s="150">
        <f>C63</f>
        <v>255</v>
      </c>
      <c r="D65" s="150"/>
      <c r="E65" s="150"/>
    </row>
    <row r="66" spans="1:5" x14ac:dyDescent="0.25">
      <c r="A66" s="151" t="s">
        <v>254</v>
      </c>
      <c r="B66" s="104">
        <f>B64</f>
        <v>255</v>
      </c>
      <c r="C66" s="104">
        <f>C64</f>
        <v>255</v>
      </c>
      <c r="D66" s="104"/>
      <c r="E66" s="104"/>
    </row>
    <row r="67" spans="1:5" ht="26.45" customHeight="1" x14ac:dyDescent="0.25">
      <c r="A67" s="271" t="s">
        <v>277</v>
      </c>
      <c r="B67" s="280"/>
      <c r="C67" s="280"/>
      <c r="D67" s="280"/>
      <c r="E67" s="281"/>
    </row>
    <row r="68" spans="1:5" x14ac:dyDescent="0.25">
      <c r="A68" s="149" t="s">
        <v>17</v>
      </c>
      <c r="B68" s="157">
        <f>B69</f>
        <v>196</v>
      </c>
      <c r="C68" s="157">
        <f>C69</f>
        <v>146</v>
      </c>
      <c r="D68" s="157"/>
      <c r="E68" s="157">
        <f>E69</f>
        <v>50</v>
      </c>
    </row>
    <row r="69" spans="1:5" x14ac:dyDescent="0.25">
      <c r="A69" s="151" t="s">
        <v>254</v>
      </c>
      <c r="B69" s="158">
        <f>C69+E69</f>
        <v>196</v>
      </c>
      <c r="C69" s="104">
        <v>146</v>
      </c>
      <c r="D69" s="104"/>
      <c r="E69" s="153">
        <v>50</v>
      </c>
    </row>
    <row r="70" spans="1:5" ht="15.75" x14ac:dyDescent="0.25">
      <c r="A70" s="159" t="s">
        <v>237</v>
      </c>
      <c r="B70" s="160">
        <f>B68</f>
        <v>196</v>
      </c>
      <c r="C70" s="160">
        <f>C68</f>
        <v>146</v>
      </c>
      <c r="D70" s="160"/>
      <c r="E70" s="160">
        <f>E68</f>
        <v>50</v>
      </c>
    </row>
    <row r="71" spans="1:5" x14ac:dyDescent="0.25">
      <c r="A71" s="161" t="s">
        <v>254</v>
      </c>
      <c r="B71" s="162">
        <f>B69</f>
        <v>196</v>
      </c>
      <c r="C71" s="162">
        <f>C69</f>
        <v>146</v>
      </c>
      <c r="D71" s="162"/>
      <c r="E71" s="162">
        <f>E69</f>
        <v>50</v>
      </c>
    </row>
    <row r="72" spans="1:5" ht="38.25" customHeight="1" x14ac:dyDescent="0.25">
      <c r="A72" s="265" t="s">
        <v>274</v>
      </c>
      <c r="B72" s="277"/>
      <c r="C72" s="277"/>
      <c r="D72" s="277"/>
      <c r="E72" s="278"/>
    </row>
    <row r="73" spans="1:5" ht="16.5" customHeight="1" x14ac:dyDescent="0.25">
      <c r="A73" s="149" t="s">
        <v>17</v>
      </c>
      <c r="B73" s="239">
        <f>B74+B76+B75</f>
        <v>9978.1</v>
      </c>
      <c r="C73" s="239">
        <f t="shared" ref="C73:E73" si="14">C74+C76+C75</f>
        <v>4221.3999999999996</v>
      </c>
      <c r="D73" s="239"/>
      <c r="E73" s="239">
        <f t="shared" si="14"/>
        <v>5756.7</v>
      </c>
    </row>
    <row r="74" spans="1:5" ht="19.5" customHeight="1" x14ac:dyDescent="0.25">
      <c r="A74" s="156" t="s">
        <v>253</v>
      </c>
      <c r="B74" s="105">
        <f>C74+E74</f>
        <v>7324</v>
      </c>
      <c r="C74" s="106">
        <v>3492.5</v>
      </c>
      <c r="D74" s="106"/>
      <c r="E74" s="135">
        <v>3831.5</v>
      </c>
    </row>
    <row r="75" spans="1:5" ht="19.5" customHeight="1" x14ac:dyDescent="0.25">
      <c r="A75" s="156" t="s">
        <v>249</v>
      </c>
      <c r="B75" s="105">
        <f>C75+E75</f>
        <v>232</v>
      </c>
      <c r="C75" s="106"/>
      <c r="D75" s="106"/>
      <c r="E75" s="135">
        <v>232</v>
      </c>
    </row>
    <row r="76" spans="1:5" ht="40.5" customHeight="1" x14ac:dyDescent="0.25">
      <c r="A76" s="151" t="s">
        <v>145</v>
      </c>
      <c r="B76" s="105">
        <f>C76+E76</f>
        <v>2422.1</v>
      </c>
      <c r="C76" s="106">
        <v>728.9</v>
      </c>
      <c r="D76" s="106"/>
      <c r="E76" s="135">
        <v>1693.2</v>
      </c>
    </row>
    <row r="77" spans="1:5" ht="18.75" customHeight="1" x14ac:dyDescent="0.25">
      <c r="A77" s="159" t="s">
        <v>238</v>
      </c>
      <c r="B77" s="150">
        <f>B73</f>
        <v>9978.1</v>
      </c>
      <c r="C77" s="150">
        <f>C73</f>
        <v>4221.3999999999996</v>
      </c>
      <c r="D77" s="150"/>
      <c r="E77" s="150">
        <f>E73</f>
        <v>5756.7</v>
      </c>
    </row>
    <row r="78" spans="1:5" ht="17.25" customHeight="1" x14ac:dyDescent="0.25">
      <c r="A78" s="156" t="s">
        <v>256</v>
      </c>
      <c r="B78" s="104">
        <f>B74</f>
        <v>7324</v>
      </c>
      <c r="C78" s="104">
        <f t="shared" ref="C78:E78" si="15">C74</f>
        <v>3492.5</v>
      </c>
      <c r="D78" s="104"/>
      <c r="E78" s="104">
        <f t="shared" si="15"/>
        <v>3831.5</v>
      </c>
    </row>
    <row r="79" spans="1:5" ht="17.25" customHeight="1" x14ac:dyDescent="0.25">
      <c r="A79" s="156" t="s">
        <v>249</v>
      </c>
      <c r="B79" s="104">
        <f>B75</f>
        <v>232</v>
      </c>
      <c r="C79" s="104"/>
      <c r="D79" s="104"/>
      <c r="E79" s="104">
        <f t="shared" ref="E79" si="16">E75</f>
        <v>232</v>
      </c>
    </row>
    <row r="80" spans="1:5" ht="38.25" customHeight="1" x14ac:dyDescent="0.25">
      <c r="A80" s="156" t="s">
        <v>146</v>
      </c>
      <c r="B80" s="165">
        <f t="shared" ref="B80:E80" si="17">B76</f>
        <v>2422.1</v>
      </c>
      <c r="C80" s="165">
        <f t="shared" si="17"/>
        <v>728.9</v>
      </c>
      <c r="D80" s="165"/>
      <c r="E80" s="165">
        <f t="shared" si="17"/>
        <v>1693.2</v>
      </c>
    </row>
    <row r="81" spans="1:5" ht="31.9" customHeight="1" x14ac:dyDescent="0.25">
      <c r="A81" s="271" t="s">
        <v>115</v>
      </c>
      <c r="B81" s="274"/>
      <c r="C81" s="274"/>
      <c r="D81" s="274"/>
      <c r="E81" s="275"/>
    </row>
    <row r="82" spans="1:5" ht="18.75" customHeight="1" x14ac:dyDescent="0.25">
      <c r="A82" s="149" t="s">
        <v>17</v>
      </c>
      <c r="B82" s="150">
        <f>B83</f>
        <v>120</v>
      </c>
      <c r="C82" s="150">
        <f>C83</f>
        <v>120</v>
      </c>
      <c r="D82" s="150"/>
      <c r="E82" s="150"/>
    </row>
    <row r="83" spans="1:5" ht="16.5" customHeight="1" x14ac:dyDescent="0.25">
      <c r="A83" s="156" t="s">
        <v>254</v>
      </c>
      <c r="B83" s="106">
        <v>120</v>
      </c>
      <c r="C83" s="106">
        <v>120</v>
      </c>
      <c r="D83" s="104"/>
      <c r="E83" s="153"/>
    </row>
    <row r="84" spans="1:5" ht="19.5" customHeight="1" x14ac:dyDescent="0.25">
      <c r="A84" s="28" t="s">
        <v>259</v>
      </c>
      <c r="B84" s="24">
        <f>B85+B87+B86</f>
        <v>841.2</v>
      </c>
      <c r="C84" s="24">
        <f t="shared" ref="C84:D84" si="18">C85+C87+C86</f>
        <v>841.2</v>
      </c>
      <c r="D84" s="24">
        <f t="shared" si="18"/>
        <v>704.69999999999993</v>
      </c>
      <c r="E84" s="24"/>
    </row>
    <row r="85" spans="1:5" x14ac:dyDescent="0.25">
      <c r="A85" s="19" t="s">
        <v>253</v>
      </c>
      <c r="B85" s="22">
        <v>794.2</v>
      </c>
      <c r="C85" s="4">
        <v>794.2</v>
      </c>
      <c r="D85" s="4">
        <v>692.8</v>
      </c>
      <c r="E85" s="9"/>
    </row>
    <row r="86" spans="1:5" x14ac:dyDescent="0.25">
      <c r="A86" s="19" t="s">
        <v>233</v>
      </c>
      <c r="B86" s="22">
        <v>44</v>
      </c>
      <c r="C86" s="4">
        <v>44</v>
      </c>
      <c r="D86" s="4">
        <v>11.9</v>
      </c>
      <c r="E86" s="9"/>
    </row>
    <row r="87" spans="1:5" x14ac:dyDescent="0.25">
      <c r="A87" s="27" t="s">
        <v>23</v>
      </c>
      <c r="B87" s="22">
        <v>3</v>
      </c>
      <c r="C87" s="4">
        <v>3</v>
      </c>
      <c r="D87" s="4"/>
      <c r="E87" s="9"/>
    </row>
    <row r="88" spans="1:5" ht="16.5" customHeight="1" x14ac:dyDescent="0.25">
      <c r="A88" s="29" t="s">
        <v>8</v>
      </c>
      <c r="B88" s="24">
        <f>B89+B91+B90</f>
        <v>247</v>
      </c>
      <c r="C88" s="24">
        <f t="shared" ref="C88:D88" si="19">C89+C91+C90</f>
        <v>247</v>
      </c>
      <c r="D88" s="24">
        <f t="shared" si="19"/>
        <v>183.2</v>
      </c>
      <c r="E88" s="24"/>
    </row>
    <row r="89" spans="1:5" ht="20.25" customHeight="1" x14ac:dyDescent="0.25">
      <c r="A89" s="19" t="s">
        <v>256</v>
      </c>
      <c r="B89" s="22">
        <v>240.2</v>
      </c>
      <c r="C89" s="4">
        <v>240.2</v>
      </c>
      <c r="D89" s="4">
        <v>181.2</v>
      </c>
      <c r="E89" s="9"/>
    </row>
    <row r="90" spans="1:5" ht="15.6" customHeight="1" x14ac:dyDescent="0.25">
      <c r="A90" s="19" t="s">
        <v>261</v>
      </c>
      <c r="B90" s="22">
        <v>2</v>
      </c>
      <c r="C90" s="4">
        <v>2</v>
      </c>
      <c r="D90" s="4">
        <v>2</v>
      </c>
      <c r="E90" s="9"/>
    </row>
    <row r="91" spans="1:5" ht="15" customHeight="1" x14ac:dyDescent="0.25">
      <c r="A91" s="27" t="s">
        <v>147</v>
      </c>
      <c r="B91" s="22">
        <v>4.8</v>
      </c>
      <c r="C91" s="4">
        <v>4.8</v>
      </c>
      <c r="D91" s="4"/>
      <c r="E91" s="9"/>
    </row>
    <row r="92" spans="1:5" ht="17.25" customHeight="1" x14ac:dyDescent="0.25">
      <c r="A92" s="28" t="s">
        <v>2</v>
      </c>
      <c r="B92" s="24">
        <f>B93+B95+B94</f>
        <v>467.5</v>
      </c>
      <c r="C92" s="24">
        <f t="shared" ref="C92:D92" si="20">C93+C95+C94</f>
        <v>467.5</v>
      </c>
      <c r="D92" s="24">
        <f t="shared" si="20"/>
        <v>400.5</v>
      </c>
      <c r="E92" s="3"/>
    </row>
    <row r="93" spans="1:5" ht="19.5" customHeight="1" x14ac:dyDescent="0.25">
      <c r="A93" s="19" t="s">
        <v>256</v>
      </c>
      <c r="B93" s="22">
        <v>458.1</v>
      </c>
      <c r="C93" s="4">
        <v>458.1</v>
      </c>
      <c r="D93" s="4">
        <v>394.7</v>
      </c>
      <c r="E93" s="9"/>
    </row>
    <row r="94" spans="1:5" ht="15" customHeight="1" x14ac:dyDescent="0.25">
      <c r="A94" s="19" t="s">
        <v>261</v>
      </c>
      <c r="B94" s="22">
        <v>5.9</v>
      </c>
      <c r="C94" s="4">
        <v>5.9</v>
      </c>
      <c r="D94" s="4">
        <v>5.8</v>
      </c>
      <c r="E94" s="9"/>
    </row>
    <row r="95" spans="1:5" ht="17.25" customHeight="1" x14ac:dyDescent="0.25">
      <c r="A95" s="27" t="s">
        <v>147</v>
      </c>
      <c r="B95" s="22">
        <v>3.5</v>
      </c>
      <c r="C95" s="4">
        <v>3.5</v>
      </c>
      <c r="D95" s="4"/>
      <c r="E95" s="9"/>
    </row>
    <row r="96" spans="1:5" ht="18.75" customHeight="1" x14ac:dyDescent="0.25">
      <c r="A96" s="28" t="s">
        <v>3</v>
      </c>
      <c r="B96" s="24">
        <f>B97+B99+B98</f>
        <v>375.2</v>
      </c>
      <c r="C96" s="24">
        <f t="shared" ref="C96:D96" si="21">C97+C99+C98</f>
        <v>375.2</v>
      </c>
      <c r="D96" s="24">
        <f t="shared" si="21"/>
        <v>333.9</v>
      </c>
      <c r="E96" s="24"/>
    </row>
    <row r="97" spans="1:5" ht="18" customHeight="1" x14ac:dyDescent="0.25">
      <c r="A97" s="19" t="s">
        <v>256</v>
      </c>
      <c r="B97" s="22">
        <v>346.7</v>
      </c>
      <c r="C97" s="4">
        <v>346.7</v>
      </c>
      <c r="D97" s="4">
        <v>324.10000000000002</v>
      </c>
      <c r="E97" s="9"/>
    </row>
    <row r="98" spans="1:5" ht="18" customHeight="1" x14ac:dyDescent="0.25">
      <c r="A98" s="19" t="s">
        <v>261</v>
      </c>
      <c r="B98" s="22">
        <v>5</v>
      </c>
      <c r="C98" s="4">
        <v>5</v>
      </c>
      <c r="D98" s="4">
        <v>4.9000000000000004</v>
      </c>
      <c r="E98" s="9"/>
    </row>
    <row r="99" spans="1:5" ht="17.25" customHeight="1" x14ac:dyDescent="0.25">
      <c r="A99" s="27" t="s">
        <v>147</v>
      </c>
      <c r="B99" s="22">
        <v>23.5</v>
      </c>
      <c r="C99" s="4">
        <v>23.5</v>
      </c>
      <c r="D99" s="4">
        <v>4.9000000000000004</v>
      </c>
      <c r="E99" s="9"/>
    </row>
    <row r="100" spans="1:5" ht="15.75" customHeight="1" x14ac:dyDescent="0.25">
      <c r="A100" s="28" t="s">
        <v>148</v>
      </c>
      <c r="B100" s="24">
        <f>B101+B103+B102</f>
        <v>464.3</v>
      </c>
      <c r="C100" s="24">
        <f t="shared" ref="C100:D100" si="22">C101+C103+C102</f>
        <v>464.3</v>
      </c>
      <c r="D100" s="24">
        <f t="shared" si="22"/>
        <v>381.9</v>
      </c>
      <c r="E100" s="3"/>
    </row>
    <row r="101" spans="1:5" ht="15" customHeight="1" x14ac:dyDescent="0.25">
      <c r="A101" s="19" t="s">
        <v>253</v>
      </c>
      <c r="B101" s="40">
        <v>417.7</v>
      </c>
      <c r="C101" s="64">
        <v>417.7</v>
      </c>
      <c r="D101" s="64">
        <v>375.4</v>
      </c>
      <c r="E101" s="9"/>
    </row>
    <row r="102" spans="1:5" ht="15" customHeight="1" x14ac:dyDescent="0.25">
      <c r="A102" s="19" t="s">
        <v>233</v>
      </c>
      <c r="B102" s="40">
        <v>6.6</v>
      </c>
      <c r="C102" s="64">
        <v>6.6</v>
      </c>
      <c r="D102" s="64">
        <v>6.5</v>
      </c>
      <c r="E102" s="9"/>
    </row>
    <row r="103" spans="1:5" ht="14.25" customHeight="1" x14ac:dyDescent="0.25">
      <c r="A103" s="27" t="s">
        <v>23</v>
      </c>
      <c r="B103" s="22">
        <v>40</v>
      </c>
      <c r="C103" s="4">
        <v>40</v>
      </c>
      <c r="D103" s="4"/>
      <c r="E103" s="9"/>
    </row>
    <row r="104" spans="1:5" ht="32.25" customHeight="1" x14ac:dyDescent="0.25">
      <c r="A104" s="29" t="s">
        <v>16</v>
      </c>
      <c r="B104" s="24">
        <f>B105+B107+B106</f>
        <v>896.8</v>
      </c>
      <c r="C104" s="24">
        <f t="shared" ref="C104:E104" si="23">C105+C107+C106</f>
        <v>892.09999999999991</v>
      </c>
      <c r="D104" s="24">
        <f t="shared" si="23"/>
        <v>545.9</v>
      </c>
      <c r="E104" s="24">
        <f t="shared" si="23"/>
        <v>4.7</v>
      </c>
    </row>
    <row r="105" spans="1:5" ht="18" customHeight="1" x14ac:dyDescent="0.25">
      <c r="A105" s="19" t="s">
        <v>253</v>
      </c>
      <c r="B105" s="22">
        <v>760.9</v>
      </c>
      <c r="C105" s="4">
        <v>760.9</v>
      </c>
      <c r="D105" s="4">
        <v>540.1</v>
      </c>
      <c r="E105" s="9"/>
    </row>
    <row r="106" spans="1:5" ht="14.45" customHeight="1" x14ac:dyDescent="0.25">
      <c r="A106" s="19" t="s">
        <v>233</v>
      </c>
      <c r="B106" s="22">
        <v>5.9</v>
      </c>
      <c r="C106" s="4">
        <v>5.9</v>
      </c>
      <c r="D106" s="4">
        <v>5.8</v>
      </c>
      <c r="E106" s="9"/>
    </row>
    <row r="107" spans="1:5" x14ac:dyDescent="0.25">
      <c r="A107" s="30" t="s">
        <v>23</v>
      </c>
      <c r="B107" s="40">
        <v>130</v>
      </c>
      <c r="C107" s="64">
        <v>125.3</v>
      </c>
      <c r="D107" s="64"/>
      <c r="E107" s="65">
        <v>4.7</v>
      </c>
    </row>
    <row r="108" spans="1:5" ht="15.75" x14ac:dyDescent="0.25">
      <c r="A108" s="28" t="s">
        <v>12</v>
      </c>
      <c r="B108" s="24">
        <f>B109+B111+B110</f>
        <v>1340.6</v>
      </c>
      <c r="C108" s="24">
        <f t="shared" ref="C108:D108" si="24">C109+C111+C110</f>
        <v>1340.6</v>
      </c>
      <c r="D108" s="24">
        <f t="shared" si="24"/>
        <v>1192.3</v>
      </c>
      <c r="E108" s="3"/>
    </row>
    <row r="109" spans="1:5" x14ac:dyDescent="0.25">
      <c r="A109" s="19" t="s">
        <v>253</v>
      </c>
      <c r="B109" s="22">
        <v>1242.3</v>
      </c>
      <c r="C109" s="4">
        <v>1242.3</v>
      </c>
      <c r="D109" s="4">
        <v>1169.3</v>
      </c>
      <c r="E109" s="9"/>
    </row>
    <row r="110" spans="1:5" x14ac:dyDescent="0.25">
      <c r="A110" s="19" t="s">
        <v>233</v>
      </c>
      <c r="B110" s="22">
        <v>23.3</v>
      </c>
      <c r="C110" s="4">
        <v>23.3</v>
      </c>
      <c r="D110" s="4">
        <v>23</v>
      </c>
      <c r="E110" s="9"/>
    </row>
    <row r="111" spans="1:5" ht="16.5" customHeight="1" x14ac:dyDescent="0.25">
      <c r="A111" s="27" t="s">
        <v>23</v>
      </c>
      <c r="B111" s="22">
        <v>75</v>
      </c>
      <c r="C111" s="4">
        <v>75</v>
      </c>
      <c r="D111" s="4"/>
      <c r="E111" s="9"/>
    </row>
    <row r="112" spans="1:5" ht="16.5" customHeight="1" x14ac:dyDescent="0.25">
      <c r="A112" s="29" t="s">
        <v>221</v>
      </c>
      <c r="B112" s="24">
        <f>B113+B114</f>
        <v>97.7</v>
      </c>
      <c r="C112" s="24">
        <f t="shared" ref="C112:D112" si="25">C113+C114</f>
        <v>97.7</v>
      </c>
      <c r="D112" s="24">
        <f t="shared" si="25"/>
        <v>63.6</v>
      </c>
      <c r="E112" s="24"/>
    </row>
    <row r="113" spans="1:7" ht="16.5" customHeight="1" x14ac:dyDescent="0.25">
      <c r="A113" s="30" t="s">
        <v>253</v>
      </c>
      <c r="B113" s="22">
        <v>97.2</v>
      </c>
      <c r="C113" s="4">
        <v>97.2</v>
      </c>
      <c r="D113" s="4">
        <v>63.1</v>
      </c>
      <c r="E113" s="9"/>
    </row>
    <row r="114" spans="1:7" ht="16.5" customHeight="1" x14ac:dyDescent="0.25">
      <c r="A114" s="19" t="s">
        <v>233</v>
      </c>
      <c r="B114" s="22">
        <v>0.5</v>
      </c>
      <c r="C114" s="4">
        <v>0.5</v>
      </c>
      <c r="D114" s="4">
        <v>0.5</v>
      </c>
      <c r="E114" s="9"/>
    </row>
    <row r="115" spans="1:7" ht="15.75" x14ac:dyDescent="0.25">
      <c r="A115" s="28" t="s">
        <v>149</v>
      </c>
      <c r="B115" s="24">
        <f>B116+B118+B117</f>
        <v>316.8</v>
      </c>
      <c r="C115" s="24">
        <f t="shared" ref="C115:D115" si="26">C116+C118+C117</f>
        <v>316.8</v>
      </c>
      <c r="D115" s="24">
        <f t="shared" si="26"/>
        <v>194.39999999999998</v>
      </c>
      <c r="E115" s="3"/>
    </row>
    <row r="116" spans="1:7" x14ac:dyDescent="0.25">
      <c r="A116" s="19" t="s">
        <v>253</v>
      </c>
      <c r="B116" s="22">
        <v>279.10000000000002</v>
      </c>
      <c r="C116" s="4">
        <v>279.10000000000002</v>
      </c>
      <c r="D116" s="4">
        <v>191.7</v>
      </c>
      <c r="E116" s="9"/>
    </row>
    <row r="117" spans="1:7" x14ac:dyDescent="0.25">
      <c r="A117" s="19" t="s">
        <v>233</v>
      </c>
      <c r="B117" s="22">
        <v>2.7</v>
      </c>
      <c r="C117" s="4">
        <v>2.7</v>
      </c>
      <c r="D117" s="4">
        <v>2.7</v>
      </c>
      <c r="E117" s="9"/>
    </row>
    <row r="118" spans="1:7" x14ac:dyDescent="0.25">
      <c r="A118" s="30" t="s">
        <v>23</v>
      </c>
      <c r="B118" s="22">
        <v>35</v>
      </c>
      <c r="C118" s="4">
        <v>35</v>
      </c>
      <c r="D118" s="4"/>
      <c r="E118" s="9"/>
    </row>
    <row r="119" spans="1:7" x14ac:dyDescent="0.25">
      <c r="A119" s="31" t="s">
        <v>150</v>
      </c>
      <c r="B119" s="24">
        <f>B82+B84+B88+B92+B96+B100+B104+B108+B115+B112</f>
        <v>5167.1000000000004</v>
      </c>
      <c r="C119" s="24">
        <f t="shared" ref="C119:E119" si="27">C82+C84+C88+C92+C96+C100+C104+C108+C115+C112</f>
        <v>5162.3999999999996</v>
      </c>
      <c r="D119" s="24">
        <f t="shared" si="27"/>
        <v>4000.3999999999996</v>
      </c>
      <c r="E119" s="24">
        <f t="shared" si="27"/>
        <v>4.7</v>
      </c>
    </row>
    <row r="120" spans="1:7" x14ac:dyDescent="0.25">
      <c r="A120" s="19" t="s">
        <v>253</v>
      </c>
      <c r="B120" s="22">
        <f>B83+B85+B89+B93+B97+B101+B105+B109+B116+B113</f>
        <v>4756.4000000000005</v>
      </c>
      <c r="C120" s="22">
        <f t="shared" ref="C120:D120" si="28">C83+C85+C89+C93+C97+C101+C105+C109+C116+C113</f>
        <v>4756.4000000000005</v>
      </c>
      <c r="D120" s="22">
        <f t="shared" si="28"/>
        <v>3932.4</v>
      </c>
      <c r="E120" s="22"/>
      <c r="G120" s="147"/>
    </row>
    <row r="121" spans="1:7" x14ac:dyDescent="0.25">
      <c r="A121" s="19" t="s">
        <v>233</v>
      </c>
      <c r="B121" s="25">
        <f>B86+B90+B94+B98+B102+B106+B110+B117+B114</f>
        <v>95.9</v>
      </c>
      <c r="C121" s="25">
        <f t="shared" ref="C121:D121" si="29">C86+C90+C94+C98+C102+C106+C110+C117+C114</f>
        <v>95.9</v>
      </c>
      <c r="D121" s="25">
        <f t="shared" si="29"/>
        <v>63.1</v>
      </c>
      <c r="E121" s="25"/>
    </row>
    <row r="122" spans="1:7" ht="19.5" customHeight="1" x14ac:dyDescent="0.25">
      <c r="A122" s="27" t="s">
        <v>24</v>
      </c>
      <c r="B122" s="25">
        <f>B87+B91+B95+B99+B103+B107+B111+B118</f>
        <v>314.8</v>
      </c>
      <c r="C122" s="25">
        <f t="shared" ref="C122:E122" si="30">C87+C91+C95+C99+C103+C107+C111+C118</f>
        <v>310.10000000000002</v>
      </c>
      <c r="D122" s="25">
        <f t="shared" si="30"/>
        <v>4.9000000000000004</v>
      </c>
      <c r="E122" s="25">
        <f t="shared" si="30"/>
        <v>4.7</v>
      </c>
    </row>
    <row r="123" spans="1:7" ht="29.45" customHeight="1" x14ac:dyDescent="0.25">
      <c r="A123" s="279" t="s">
        <v>228</v>
      </c>
      <c r="B123" s="260"/>
      <c r="C123" s="260"/>
      <c r="D123" s="260"/>
      <c r="E123" s="261"/>
    </row>
    <row r="124" spans="1:7" ht="20.25" customHeight="1" x14ac:dyDescent="0.25">
      <c r="A124" s="149" t="s">
        <v>17</v>
      </c>
      <c r="B124" s="150">
        <f>B125</f>
        <v>1256.9000000000001</v>
      </c>
      <c r="C124" s="150">
        <f>C125</f>
        <v>1256.9000000000001</v>
      </c>
      <c r="D124" s="150"/>
      <c r="E124" s="150"/>
    </row>
    <row r="125" spans="1:7" ht="15.75" customHeight="1" x14ac:dyDescent="0.25">
      <c r="A125" s="151" t="s">
        <v>254</v>
      </c>
      <c r="B125" s="106">
        <f>C125</f>
        <v>1256.9000000000001</v>
      </c>
      <c r="C125" s="106">
        <v>1256.9000000000001</v>
      </c>
      <c r="D125" s="152"/>
      <c r="E125" s="153"/>
    </row>
    <row r="126" spans="1:7" ht="18.75" customHeight="1" x14ac:dyDescent="0.25">
      <c r="A126" s="154" t="s">
        <v>245</v>
      </c>
      <c r="B126" s="155">
        <f>B127+B128</f>
        <v>2248.1</v>
      </c>
      <c r="C126" s="155">
        <f t="shared" ref="C126:E126" si="31">C127+C128</f>
        <v>2201.5</v>
      </c>
      <c r="D126" s="155">
        <f t="shared" si="31"/>
        <v>1707</v>
      </c>
      <c r="E126" s="155">
        <f t="shared" si="31"/>
        <v>46.6</v>
      </c>
    </row>
    <row r="127" spans="1:7" ht="17.25" customHeight="1" x14ac:dyDescent="0.25">
      <c r="A127" s="19" t="s">
        <v>253</v>
      </c>
      <c r="B127" s="22">
        <v>2108.1</v>
      </c>
      <c r="C127" s="4">
        <v>2068.1</v>
      </c>
      <c r="D127" s="4">
        <v>1707</v>
      </c>
      <c r="E127" s="9">
        <v>40</v>
      </c>
    </row>
    <row r="128" spans="1:7" ht="18" customHeight="1" x14ac:dyDescent="0.25">
      <c r="A128" s="30" t="s">
        <v>23</v>
      </c>
      <c r="B128" s="22">
        <v>140</v>
      </c>
      <c r="C128" s="4">
        <v>133.4</v>
      </c>
      <c r="D128" s="4"/>
      <c r="E128" s="9">
        <v>6.6</v>
      </c>
    </row>
    <row r="129" spans="1:5" x14ac:dyDescent="0.25">
      <c r="A129" s="31" t="s">
        <v>22</v>
      </c>
      <c r="B129" s="24">
        <f t="shared" ref="B129:E130" si="32">B126+B124</f>
        <v>3505</v>
      </c>
      <c r="C129" s="24">
        <f t="shared" si="32"/>
        <v>3458.4</v>
      </c>
      <c r="D129" s="24">
        <f t="shared" si="32"/>
        <v>1707</v>
      </c>
      <c r="E129" s="24">
        <f t="shared" si="32"/>
        <v>46.6</v>
      </c>
    </row>
    <row r="130" spans="1:5" ht="18.75" customHeight="1" x14ac:dyDescent="0.25">
      <c r="A130" s="19" t="s">
        <v>253</v>
      </c>
      <c r="B130" s="22">
        <f t="shared" si="32"/>
        <v>3365</v>
      </c>
      <c r="C130" s="22">
        <f>C127+C125</f>
        <v>3325</v>
      </c>
      <c r="D130" s="22">
        <f>D127+D125</f>
        <v>1707</v>
      </c>
      <c r="E130" s="22">
        <f t="shared" si="32"/>
        <v>40</v>
      </c>
    </row>
    <row r="131" spans="1:5" ht="15.6" customHeight="1" x14ac:dyDescent="0.25">
      <c r="A131" s="30" t="s">
        <v>151</v>
      </c>
      <c r="B131" s="22">
        <f>B128</f>
        <v>140</v>
      </c>
      <c r="C131" s="22">
        <f>C128</f>
        <v>133.4</v>
      </c>
      <c r="D131" s="22"/>
      <c r="E131" s="22">
        <f>E128</f>
        <v>6.6</v>
      </c>
    </row>
    <row r="132" spans="1:5" ht="28.9" customHeight="1" x14ac:dyDescent="0.25">
      <c r="A132" s="265" t="s">
        <v>116</v>
      </c>
      <c r="B132" s="266"/>
      <c r="C132" s="266"/>
      <c r="D132" s="266"/>
      <c r="E132" s="267"/>
    </row>
    <row r="133" spans="1:5" ht="20.45" customHeight="1" x14ac:dyDescent="0.25">
      <c r="A133" s="28" t="s">
        <v>17</v>
      </c>
      <c r="B133" s="24">
        <f>B134+B136+B137+B135</f>
        <v>2995.5</v>
      </c>
      <c r="C133" s="24">
        <f t="shared" ref="C133" si="33">C134+C136+C137+C135</f>
        <v>2995.5</v>
      </c>
      <c r="D133" s="24"/>
      <c r="E133" s="24"/>
    </row>
    <row r="134" spans="1:5" ht="19.899999999999999" customHeight="1" x14ac:dyDescent="0.25">
      <c r="A134" s="19" t="s">
        <v>256</v>
      </c>
      <c r="B134" s="40">
        <v>233.5</v>
      </c>
      <c r="C134" s="64">
        <v>233.5</v>
      </c>
      <c r="D134" s="4"/>
      <c r="E134" s="9"/>
    </row>
    <row r="135" spans="1:5" ht="17.25" customHeight="1" x14ac:dyDescent="0.25">
      <c r="A135" s="19" t="s">
        <v>233</v>
      </c>
      <c r="B135" s="40">
        <v>602.5</v>
      </c>
      <c r="C135" s="64">
        <v>602.5</v>
      </c>
      <c r="D135" s="4"/>
      <c r="E135" s="9"/>
    </row>
    <row r="136" spans="1:5" ht="16.5" customHeight="1" x14ac:dyDescent="0.25">
      <c r="A136" s="108" t="s">
        <v>224</v>
      </c>
      <c r="B136" s="22">
        <v>1991.7</v>
      </c>
      <c r="C136" s="4">
        <v>1991.7</v>
      </c>
      <c r="D136" s="4"/>
      <c r="E136" s="76"/>
    </row>
    <row r="137" spans="1:5" ht="16.5" customHeight="1" x14ac:dyDescent="0.25">
      <c r="A137" s="226" t="s">
        <v>121</v>
      </c>
      <c r="B137" s="105">
        <v>167.8</v>
      </c>
      <c r="C137" s="106">
        <v>167.8</v>
      </c>
      <c r="D137" s="104"/>
      <c r="E137" s="148"/>
    </row>
    <row r="138" spans="1:5" ht="18" customHeight="1" x14ac:dyDescent="0.25">
      <c r="A138" s="229" t="s">
        <v>152</v>
      </c>
      <c r="B138" s="157">
        <f>B139+B140+B141+B142</f>
        <v>1269.5999999999999</v>
      </c>
      <c r="C138" s="157">
        <f t="shared" ref="C138:D138" si="34">C139+C140+C141+C142</f>
        <v>1266.5999999999999</v>
      </c>
      <c r="D138" s="157">
        <f t="shared" si="34"/>
        <v>1073.2</v>
      </c>
      <c r="E138" s="157">
        <f>E139+E140+E141+E142</f>
        <v>3</v>
      </c>
    </row>
    <row r="139" spans="1:5" x14ac:dyDescent="0.25">
      <c r="A139" s="156" t="s">
        <v>253</v>
      </c>
      <c r="B139" s="103">
        <v>712.9</v>
      </c>
      <c r="C139" s="104">
        <v>712.9</v>
      </c>
      <c r="D139" s="104">
        <v>637.29999999999995</v>
      </c>
      <c r="E139" s="153"/>
    </row>
    <row r="140" spans="1:5" ht="14.25" customHeight="1" x14ac:dyDescent="0.25">
      <c r="A140" s="169" t="s">
        <v>23</v>
      </c>
      <c r="B140" s="103">
        <v>102.1</v>
      </c>
      <c r="C140" s="104">
        <v>99.1</v>
      </c>
      <c r="D140" s="104"/>
      <c r="E140" s="153">
        <v>3</v>
      </c>
    </row>
    <row r="141" spans="1:5" ht="14.45" customHeight="1" x14ac:dyDescent="0.25">
      <c r="A141" s="230" t="s">
        <v>224</v>
      </c>
      <c r="B141" s="103">
        <v>449.6</v>
      </c>
      <c r="C141" s="104">
        <v>449.6</v>
      </c>
      <c r="D141" s="104">
        <v>431</v>
      </c>
      <c r="E141" s="153"/>
    </row>
    <row r="142" spans="1:5" ht="14.45" customHeight="1" x14ac:dyDescent="0.25">
      <c r="A142" s="231" t="s">
        <v>233</v>
      </c>
      <c r="B142" s="103">
        <v>5</v>
      </c>
      <c r="C142" s="104">
        <v>5</v>
      </c>
      <c r="D142" s="104">
        <v>4.9000000000000004</v>
      </c>
      <c r="E142" s="153"/>
    </row>
    <row r="143" spans="1:5" ht="15.75" x14ac:dyDescent="0.25">
      <c r="A143" s="159" t="s">
        <v>153</v>
      </c>
      <c r="B143" s="157">
        <f>B144+B145+B146</f>
        <v>496.29999999999995</v>
      </c>
      <c r="C143" s="150">
        <f>C144+C145+C146</f>
        <v>496.29999999999995</v>
      </c>
      <c r="D143" s="150">
        <f>D144+D145+D146</f>
        <v>417.8</v>
      </c>
      <c r="E143" s="150"/>
    </row>
    <row r="144" spans="1:5" x14ac:dyDescent="0.25">
      <c r="A144" s="156" t="s">
        <v>253</v>
      </c>
      <c r="B144" s="103">
        <v>261.5</v>
      </c>
      <c r="C144" s="104">
        <v>261.5</v>
      </c>
      <c r="D144" s="104">
        <v>231.9</v>
      </c>
      <c r="E144" s="153"/>
    </row>
    <row r="145" spans="1:5" x14ac:dyDescent="0.25">
      <c r="A145" s="169" t="s">
        <v>23</v>
      </c>
      <c r="B145" s="103">
        <v>39.700000000000003</v>
      </c>
      <c r="C145" s="104">
        <v>39.700000000000003</v>
      </c>
      <c r="D145" s="104"/>
      <c r="E145" s="153"/>
    </row>
    <row r="146" spans="1:5" ht="17.25" customHeight="1" x14ac:dyDescent="0.25">
      <c r="A146" s="230" t="s">
        <v>224</v>
      </c>
      <c r="B146" s="103">
        <v>195.1</v>
      </c>
      <c r="C146" s="104">
        <v>195.1</v>
      </c>
      <c r="D146" s="104">
        <v>185.9</v>
      </c>
      <c r="E146" s="153"/>
    </row>
    <row r="147" spans="1:5" ht="15.75" x14ac:dyDescent="0.25">
      <c r="A147" s="163" t="s">
        <v>154</v>
      </c>
      <c r="B147" s="157">
        <f>B148+B149+B150+B151</f>
        <v>1010.9</v>
      </c>
      <c r="C147" s="157">
        <f t="shared" ref="C147:D147" si="35">C148+C149+C150+C151</f>
        <v>1010.9</v>
      </c>
      <c r="D147" s="157">
        <f t="shared" si="35"/>
        <v>864</v>
      </c>
      <c r="E147" s="157"/>
    </row>
    <row r="148" spans="1:5" ht="17.25" customHeight="1" x14ac:dyDescent="0.25">
      <c r="A148" s="156" t="s">
        <v>253</v>
      </c>
      <c r="B148" s="103">
        <v>560.29999999999995</v>
      </c>
      <c r="C148" s="104">
        <v>560.29999999999995</v>
      </c>
      <c r="D148" s="104">
        <v>501</v>
      </c>
      <c r="E148" s="153"/>
    </row>
    <row r="149" spans="1:5" ht="15.75" customHeight="1" x14ac:dyDescent="0.25">
      <c r="A149" s="169" t="s">
        <v>23</v>
      </c>
      <c r="B149" s="103">
        <v>67.2</v>
      </c>
      <c r="C149" s="104">
        <v>67.2</v>
      </c>
      <c r="D149" s="104"/>
      <c r="E149" s="153"/>
    </row>
    <row r="150" spans="1:5" ht="15.75" customHeight="1" x14ac:dyDescent="0.25">
      <c r="A150" s="230" t="s">
        <v>224</v>
      </c>
      <c r="B150" s="103">
        <v>376.8</v>
      </c>
      <c r="C150" s="104">
        <v>376.8</v>
      </c>
      <c r="D150" s="104">
        <v>356.5</v>
      </c>
      <c r="E150" s="153"/>
    </row>
    <row r="151" spans="1:5" ht="14.45" customHeight="1" x14ac:dyDescent="0.25">
      <c r="A151" s="230" t="s">
        <v>233</v>
      </c>
      <c r="B151" s="103">
        <v>6.6</v>
      </c>
      <c r="C151" s="104">
        <v>6.6</v>
      </c>
      <c r="D151" s="104">
        <v>6.5</v>
      </c>
      <c r="E151" s="153"/>
    </row>
    <row r="152" spans="1:5" ht="16.5" customHeight="1" x14ac:dyDescent="0.25">
      <c r="A152" s="163" t="s">
        <v>155</v>
      </c>
      <c r="B152" s="157">
        <f>B153+B154+B155+B156</f>
        <v>766</v>
      </c>
      <c r="C152" s="157">
        <f t="shared" ref="C152:E152" si="36">C153+C154+C155+C156</f>
        <v>756</v>
      </c>
      <c r="D152" s="157">
        <f t="shared" si="36"/>
        <v>626.5</v>
      </c>
      <c r="E152" s="157">
        <f t="shared" si="36"/>
        <v>10</v>
      </c>
    </row>
    <row r="153" spans="1:5" ht="16.5" customHeight="1" x14ac:dyDescent="0.25">
      <c r="A153" s="156" t="s">
        <v>253</v>
      </c>
      <c r="B153" s="103">
        <v>389.7</v>
      </c>
      <c r="C153" s="104">
        <v>389.7</v>
      </c>
      <c r="D153" s="104">
        <v>348</v>
      </c>
      <c r="E153" s="153"/>
    </row>
    <row r="154" spans="1:5" ht="15" customHeight="1" x14ac:dyDescent="0.25">
      <c r="A154" s="169" t="s">
        <v>23</v>
      </c>
      <c r="B154" s="103">
        <v>79.400000000000006</v>
      </c>
      <c r="C154" s="104">
        <v>69.400000000000006</v>
      </c>
      <c r="D154" s="104"/>
      <c r="E154" s="153">
        <v>10</v>
      </c>
    </row>
    <row r="155" spans="1:5" ht="15.75" customHeight="1" x14ac:dyDescent="0.25">
      <c r="A155" s="230" t="s">
        <v>224</v>
      </c>
      <c r="B155" s="103">
        <v>294.2</v>
      </c>
      <c r="C155" s="104">
        <v>294.2</v>
      </c>
      <c r="D155" s="104">
        <v>276.7</v>
      </c>
      <c r="E155" s="153"/>
    </row>
    <row r="156" spans="1:5" ht="14.45" customHeight="1" x14ac:dyDescent="0.25">
      <c r="A156" s="230" t="s">
        <v>233</v>
      </c>
      <c r="B156" s="103">
        <v>2.7</v>
      </c>
      <c r="C156" s="104">
        <v>2.7</v>
      </c>
      <c r="D156" s="104">
        <v>1.8</v>
      </c>
      <c r="E156" s="153"/>
    </row>
    <row r="157" spans="1:5" ht="15.75" customHeight="1" x14ac:dyDescent="0.25">
      <c r="A157" s="232" t="s">
        <v>156</v>
      </c>
      <c r="B157" s="157">
        <f>B158+B159+B160+B161</f>
        <v>857.80000000000007</v>
      </c>
      <c r="C157" s="157">
        <f t="shared" ref="C157:D157" si="37">C158+C159+C160+C161</f>
        <v>857.80000000000007</v>
      </c>
      <c r="D157" s="157">
        <f t="shared" si="37"/>
        <v>704.6</v>
      </c>
      <c r="E157" s="150"/>
    </row>
    <row r="158" spans="1:5" ht="17.25" customHeight="1" x14ac:dyDescent="0.25">
      <c r="A158" s="156" t="s">
        <v>253</v>
      </c>
      <c r="B158" s="103">
        <v>400.3</v>
      </c>
      <c r="C158" s="104">
        <v>400.3</v>
      </c>
      <c r="D158" s="104">
        <v>347.5</v>
      </c>
      <c r="E158" s="153"/>
    </row>
    <row r="159" spans="1:5" x14ac:dyDescent="0.25">
      <c r="A159" s="169" t="s">
        <v>23</v>
      </c>
      <c r="B159" s="103">
        <v>84.5</v>
      </c>
      <c r="C159" s="103">
        <v>84.5</v>
      </c>
      <c r="D159" s="103"/>
      <c r="E159" s="153"/>
    </row>
    <row r="160" spans="1:5" ht="18" customHeight="1" x14ac:dyDescent="0.25">
      <c r="A160" s="230" t="s">
        <v>224</v>
      </c>
      <c r="B160" s="103">
        <v>366.4</v>
      </c>
      <c r="C160" s="104">
        <v>366.4</v>
      </c>
      <c r="D160" s="104">
        <v>350.6</v>
      </c>
      <c r="E160" s="153"/>
    </row>
    <row r="161" spans="1:5" ht="14.45" customHeight="1" x14ac:dyDescent="0.25">
      <c r="A161" s="231" t="s">
        <v>233</v>
      </c>
      <c r="B161" s="103">
        <v>6.6</v>
      </c>
      <c r="C161" s="104">
        <v>6.6</v>
      </c>
      <c r="D161" s="104">
        <v>6.5</v>
      </c>
      <c r="E161" s="153"/>
    </row>
    <row r="162" spans="1:5" ht="17.25" customHeight="1" x14ac:dyDescent="0.25">
      <c r="A162" s="159" t="s">
        <v>157</v>
      </c>
      <c r="B162" s="157">
        <f>B163+B164+B165</f>
        <v>459.9</v>
      </c>
      <c r="C162" s="150">
        <f>C163+C164+C165</f>
        <v>459.9</v>
      </c>
      <c r="D162" s="150">
        <f>D163+D164+D165</f>
        <v>383.3</v>
      </c>
      <c r="E162" s="150"/>
    </row>
    <row r="163" spans="1:5" ht="17.25" customHeight="1" x14ac:dyDescent="0.25">
      <c r="A163" s="156" t="s">
        <v>253</v>
      </c>
      <c r="B163" s="103">
        <v>208.3</v>
      </c>
      <c r="C163" s="104">
        <v>208.3</v>
      </c>
      <c r="D163" s="104">
        <v>181.3</v>
      </c>
      <c r="E163" s="153"/>
    </row>
    <row r="164" spans="1:5" ht="15" customHeight="1" x14ac:dyDescent="0.25">
      <c r="A164" s="169" t="s">
        <v>23</v>
      </c>
      <c r="B164" s="103">
        <v>40</v>
      </c>
      <c r="C164" s="104">
        <v>40</v>
      </c>
      <c r="D164" s="104"/>
      <c r="E164" s="153"/>
    </row>
    <row r="165" spans="1:5" ht="16.5" customHeight="1" x14ac:dyDescent="0.25">
      <c r="A165" s="231" t="s">
        <v>224</v>
      </c>
      <c r="B165" s="103">
        <v>211.6</v>
      </c>
      <c r="C165" s="104">
        <v>211.6</v>
      </c>
      <c r="D165" s="104">
        <v>202</v>
      </c>
      <c r="E165" s="153"/>
    </row>
    <row r="166" spans="1:5" ht="15.75" x14ac:dyDescent="0.25">
      <c r="A166" s="163" t="s">
        <v>158</v>
      </c>
      <c r="B166" s="157">
        <f>B167+B168+B169</f>
        <v>466.8</v>
      </c>
      <c r="C166" s="157">
        <f>C167+C168+C169</f>
        <v>466.8</v>
      </c>
      <c r="D166" s="157">
        <f>D167+D168+D169</f>
        <v>390.7</v>
      </c>
      <c r="E166" s="157"/>
    </row>
    <row r="167" spans="1:5" ht="17.25" customHeight="1" x14ac:dyDescent="0.25">
      <c r="A167" s="156" t="s">
        <v>253</v>
      </c>
      <c r="B167" s="158">
        <v>256.8</v>
      </c>
      <c r="C167" s="104">
        <v>256.8</v>
      </c>
      <c r="D167" s="104">
        <v>230.1</v>
      </c>
      <c r="E167" s="153"/>
    </row>
    <row r="168" spans="1:5" ht="15" customHeight="1" x14ac:dyDescent="0.25">
      <c r="A168" s="169" t="s">
        <v>23</v>
      </c>
      <c r="B168" s="103">
        <v>42.3</v>
      </c>
      <c r="C168" s="104">
        <v>42.3</v>
      </c>
      <c r="D168" s="104"/>
      <c r="E168" s="153"/>
    </row>
    <row r="169" spans="1:5" ht="15.75" x14ac:dyDescent="0.25">
      <c r="A169" s="230" t="s">
        <v>224</v>
      </c>
      <c r="B169" s="180">
        <v>167.7</v>
      </c>
      <c r="C169" s="233">
        <v>167.7</v>
      </c>
      <c r="D169" s="234">
        <v>160.6</v>
      </c>
      <c r="E169" s="235"/>
    </row>
    <row r="170" spans="1:5" ht="15.75" x14ac:dyDescent="0.25">
      <c r="A170" s="177" t="s">
        <v>159</v>
      </c>
      <c r="B170" s="182">
        <f>B171+B172+B173+B174</f>
        <v>758.6</v>
      </c>
      <c r="C170" s="182">
        <f t="shared" ref="C170:D170" si="38">C171+C172+C173+C174</f>
        <v>758.6</v>
      </c>
      <c r="D170" s="182">
        <f t="shared" si="38"/>
        <v>632</v>
      </c>
      <c r="E170" s="182"/>
    </row>
    <row r="171" spans="1:5" x14ac:dyDescent="0.25">
      <c r="A171" s="156" t="s">
        <v>253</v>
      </c>
      <c r="B171" s="180">
        <v>364.6</v>
      </c>
      <c r="C171" s="153">
        <v>364.6</v>
      </c>
      <c r="D171" s="181">
        <v>321.8</v>
      </c>
      <c r="E171" s="180"/>
    </row>
    <row r="172" spans="1:5" x14ac:dyDescent="0.25">
      <c r="A172" s="169" t="s">
        <v>23</v>
      </c>
      <c r="B172" s="180">
        <v>70.2</v>
      </c>
      <c r="C172" s="153">
        <v>70.2</v>
      </c>
      <c r="D172" s="181"/>
      <c r="E172" s="180"/>
    </row>
    <row r="173" spans="1:5" x14ac:dyDescent="0.25">
      <c r="A173" s="230" t="s">
        <v>224</v>
      </c>
      <c r="B173" s="180">
        <v>318.8</v>
      </c>
      <c r="C173" s="153">
        <v>318.8</v>
      </c>
      <c r="D173" s="181">
        <v>305.3</v>
      </c>
      <c r="E173" s="182"/>
    </row>
    <row r="174" spans="1:5" ht="14.45" customHeight="1" x14ac:dyDescent="0.25">
      <c r="A174" s="230" t="s">
        <v>233</v>
      </c>
      <c r="B174" s="103">
        <v>5</v>
      </c>
      <c r="C174" s="104">
        <v>5</v>
      </c>
      <c r="D174" s="104">
        <v>4.9000000000000004</v>
      </c>
      <c r="E174" s="153"/>
    </row>
    <row r="175" spans="1:5" ht="15.75" x14ac:dyDescent="0.25">
      <c r="A175" s="177" t="s">
        <v>69</v>
      </c>
      <c r="B175" s="182">
        <f>B176+B177+B178+B179</f>
        <v>736.69999999999993</v>
      </c>
      <c r="C175" s="182">
        <f t="shared" ref="C175:E175" si="39">C176+C177+C178+C179</f>
        <v>732.4</v>
      </c>
      <c r="D175" s="182">
        <f t="shared" si="39"/>
        <v>617.29999999999995</v>
      </c>
      <c r="E175" s="182">
        <f t="shared" si="39"/>
        <v>4.3</v>
      </c>
    </row>
    <row r="176" spans="1:5" x14ac:dyDescent="0.25">
      <c r="A176" s="156" t="s">
        <v>253</v>
      </c>
      <c r="B176" s="180">
        <v>378.2</v>
      </c>
      <c r="C176" s="153">
        <v>378.2</v>
      </c>
      <c r="D176" s="181">
        <v>337.5</v>
      </c>
      <c r="E176" s="153"/>
    </row>
    <row r="177" spans="1:5" x14ac:dyDescent="0.25">
      <c r="A177" s="169" t="s">
        <v>23</v>
      </c>
      <c r="B177" s="180">
        <v>65.2</v>
      </c>
      <c r="C177" s="153">
        <v>60.9</v>
      </c>
      <c r="D177" s="181"/>
      <c r="E177" s="153">
        <v>4.3</v>
      </c>
    </row>
    <row r="178" spans="1:5" x14ac:dyDescent="0.25">
      <c r="A178" s="230" t="s">
        <v>224</v>
      </c>
      <c r="B178" s="180">
        <v>285.7</v>
      </c>
      <c r="C178" s="153">
        <v>285.7</v>
      </c>
      <c r="D178" s="181">
        <v>273.3</v>
      </c>
      <c r="E178" s="153"/>
    </row>
    <row r="179" spans="1:5" ht="14.45" customHeight="1" x14ac:dyDescent="0.25">
      <c r="A179" s="230" t="s">
        <v>233</v>
      </c>
      <c r="B179" s="103">
        <v>7.6</v>
      </c>
      <c r="C179" s="104">
        <v>7.6</v>
      </c>
      <c r="D179" s="104">
        <v>6.5</v>
      </c>
      <c r="E179" s="153"/>
    </row>
    <row r="180" spans="1:5" ht="15.75" x14ac:dyDescent="0.25">
      <c r="A180" s="177" t="s">
        <v>160</v>
      </c>
      <c r="B180" s="182">
        <f>B181+B182+B183+B184</f>
        <v>480.20000000000005</v>
      </c>
      <c r="C180" s="182">
        <f>C181+C182+C183+C184</f>
        <v>477.70000000000005</v>
      </c>
      <c r="D180" s="237">
        <f>D181+D182+D183</f>
        <v>397.2</v>
      </c>
      <c r="E180" s="237">
        <f>E181+E182+E183</f>
        <v>2.5</v>
      </c>
    </row>
    <row r="181" spans="1:5" x14ac:dyDescent="0.25">
      <c r="A181" s="156" t="s">
        <v>253</v>
      </c>
      <c r="B181" s="180">
        <v>263.10000000000002</v>
      </c>
      <c r="C181" s="153">
        <v>263.10000000000002</v>
      </c>
      <c r="D181" s="181">
        <v>235.2</v>
      </c>
      <c r="E181" s="153"/>
    </row>
    <row r="182" spans="1:5" x14ac:dyDescent="0.25">
      <c r="A182" s="169" t="s">
        <v>23</v>
      </c>
      <c r="B182" s="180">
        <v>46.5</v>
      </c>
      <c r="C182" s="153">
        <v>44</v>
      </c>
      <c r="D182" s="181"/>
      <c r="E182" s="153">
        <v>2.5</v>
      </c>
    </row>
    <row r="183" spans="1:5" x14ac:dyDescent="0.25">
      <c r="A183" s="230" t="s">
        <v>224</v>
      </c>
      <c r="B183" s="180">
        <v>170.3</v>
      </c>
      <c r="C183" s="153">
        <v>170.3</v>
      </c>
      <c r="D183" s="181">
        <v>162</v>
      </c>
      <c r="E183" s="153"/>
    </row>
    <row r="184" spans="1:5" x14ac:dyDescent="0.25">
      <c r="A184" s="231" t="s">
        <v>233</v>
      </c>
      <c r="B184" s="180">
        <v>0.3</v>
      </c>
      <c r="C184" s="180">
        <v>0.3</v>
      </c>
      <c r="D184" s="102"/>
      <c r="E184" s="180"/>
    </row>
    <row r="185" spans="1:5" ht="15.75" x14ac:dyDescent="0.25">
      <c r="A185" s="236" t="s">
        <v>161</v>
      </c>
      <c r="B185" s="182">
        <f>B186+B187+B188</f>
        <v>465.79999999999995</v>
      </c>
      <c r="C185" s="182">
        <f>C186+C187+C188</f>
        <v>464.79999999999995</v>
      </c>
      <c r="D185" s="182">
        <f>D186+D187+D188</f>
        <v>391.6</v>
      </c>
      <c r="E185" s="182">
        <f>E186+E187+E188</f>
        <v>1</v>
      </c>
    </row>
    <row r="186" spans="1:5" x14ac:dyDescent="0.25">
      <c r="A186" s="156" t="s">
        <v>253</v>
      </c>
      <c r="B186" s="180">
        <v>253</v>
      </c>
      <c r="C186" s="153">
        <v>253</v>
      </c>
      <c r="D186" s="181">
        <v>226.8</v>
      </c>
      <c r="E186" s="153"/>
    </row>
    <row r="187" spans="1:5" x14ac:dyDescent="0.25">
      <c r="A187" s="169" t="s">
        <v>23</v>
      </c>
      <c r="B187" s="180">
        <v>40.4</v>
      </c>
      <c r="C187" s="153">
        <v>39.4</v>
      </c>
      <c r="D187" s="181"/>
      <c r="E187" s="153">
        <v>1</v>
      </c>
    </row>
    <row r="188" spans="1:5" x14ac:dyDescent="0.25">
      <c r="A188" s="231" t="s">
        <v>224</v>
      </c>
      <c r="B188" s="180">
        <v>172.4</v>
      </c>
      <c r="C188" s="153">
        <v>172.4</v>
      </c>
      <c r="D188" s="181">
        <v>164.8</v>
      </c>
      <c r="E188" s="153"/>
    </row>
    <row r="189" spans="1:5" ht="15.75" x14ac:dyDescent="0.25">
      <c r="A189" s="177" t="s">
        <v>162</v>
      </c>
      <c r="B189" s="182">
        <f>B190+B191+B192+B193</f>
        <v>805.5</v>
      </c>
      <c r="C189" s="182">
        <f>C190+C191+C192+C193</f>
        <v>803.5</v>
      </c>
      <c r="D189" s="182">
        <f>D190+D191+D192</f>
        <v>665.8</v>
      </c>
      <c r="E189" s="182">
        <f>E190+E191+E192</f>
        <v>2</v>
      </c>
    </row>
    <row r="190" spans="1:5" x14ac:dyDescent="0.25">
      <c r="A190" s="156" t="s">
        <v>253</v>
      </c>
      <c r="B190" s="180">
        <v>401.7</v>
      </c>
      <c r="C190" s="153">
        <v>401.7</v>
      </c>
      <c r="D190" s="181">
        <v>363.1</v>
      </c>
      <c r="E190" s="153"/>
    </row>
    <row r="191" spans="1:5" x14ac:dyDescent="0.25">
      <c r="A191" s="169" t="s">
        <v>23</v>
      </c>
      <c r="B191" s="180">
        <v>84.6</v>
      </c>
      <c r="C191" s="153">
        <v>82.6</v>
      </c>
      <c r="D191" s="181"/>
      <c r="E191" s="153">
        <v>2</v>
      </c>
    </row>
    <row r="192" spans="1:5" x14ac:dyDescent="0.25">
      <c r="A192" s="230" t="s">
        <v>224</v>
      </c>
      <c r="B192" s="180">
        <v>318.7</v>
      </c>
      <c r="C192" s="153">
        <v>318.7</v>
      </c>
      <c r="D192" s="181">
        <v>302.7</v>
      </c>
      <c r="E192" s="153"/>
    </row>
    <row r="193" spans="1:5" x14ac:dyDescent="0.25">
      <c r="A193" s="231" t="s">
        <v>233</v>
      </c>
      <c r="B193" s="180">
        <v>0.5</v>
      </c>
      <c r="C193" s="180">
        <v>0.5</v>
      </c>
      <c r="D193" s="102"/>
      <c r="E193" s="180"/>
    </row>
    <row r="194" spans="1:5" ht="15.75" x14ac:dyDescent="0.25">
      <c r="A194" s="177" t="s">
        <v>163</v>
      </c>
      <c r="B194" s="182">
        <f>B195+B196+B197+B198</f>
        <v>459.6</v>
      </c>
      <c r="C194" s="182">
        <f t="shared" ref="C194:D194" si="40">C195+C196+C197+C198</f>
        <v>459.6</v>
      </c>
      <c r="D194" s="182">
        <f t="shared" si="40"/>
        <v>387.7</v>
      </c>
      <c r="E194" s="182"/>
    </row>
    <row r="195" spans="1:5" x14ac:dyDescent="0.25">
      <c r="A195" s="156" t="s">
        <v>253</v>
      </c>
      <c r="B195" s="180">
        <v>270.60000000000002</v>
      </c>
      <c r="C195" s="153">
        <v>270.60000000000002</v>
      </c>
      <c r="D195" s="181">
        <v>245</v>
      </c>
      <c r="E195" s="153"/>
    </row>
    <row r="196" spans="1:5" x14ac:dyDescent="0.25">
      <c r="A196" s="169" t="s">
        <v>23</v>
      </c>
      <c r="B196" s="180">
        <v>39</v>
      </c>
      <c r="C196" s="153">
        <v>39</v>
      </c>
      <c r="D196" s="181"/>
      <c r="E196" s="153"/>
    </row>
    <row r="197" spans="1:5" x14ac:dyDescent="0.25">
      <c r="A197" s="230" t="s">
        <v>224</v>
      </c>
      <c r="B197" s="180">
        <v>147.30000000000001</v>
      </c>
      <c r="C197" s="153">
        <v>147.30000000000001</v>
      </c>
      <c r="D197" s="181">
        <v>141</v>
      </c>
      <c r="E197" s="153"/>
    </row>
    <row r="198" spans="1:5" ht="14.45" customHeight="1" x14ac:dyDescent="0.25">
      <c r="A198" s="231" t="s">
        <v>233</v>
      </c>
      <c r="B198" s="103">
        <v>2.7</v>
      </c>
      <c r="C198" s="104">
        <v>2.7</v>
      </c>
      <c r="D198" s="104">
        <v>1.7</v>
      </c>
      <c r="E198" s="153"/>
    </row>
    <row r="199" spans="1:5" ht="15.75" x14ac:dyDescent="0.25">
      <c r="A199" s="236" t="s">
        <v>164</v>
      </c>
      <c r="B199" s="182">
        <f>B200+B201+B202</f>
        <v>588.20000000000005</v>
      </c>
      <c r="C199" s="182">
        <f>C200+C201+C202</f>
        <v>584.70000000000005</v>
      </c>
      <c r="D199" s="182">
        <f>D200+D201+D202</f>
        <v>493.7</v>
      </c>
      <c r="E199" s="182">
        <f>E200+E201+E202</f>
        <v>3.5</v>
      </c>
    </row>
    <row r="200" spans="1:5" x14ac:dyDescent="0.25">
      <c r="A200" s="156" t="s">
        <v>253</v>
      </c>
      <c r="B200" s="180">
        <v>293</v>
      </c>
      <c r="C200" s="153">
        <v>293</v>
      </c>
      <c r="D200" s="181">
        <v>263.2</v>
      </c>
      <c r="E200" s="153"/>
    </row>
    <row r="201" spans="1:5" x14ac:dyDescent="0.25">
      <c r="A201" s="169" t="s">
        <v>23</v>
      </c>
      <c r="B201" s="180">
        <v>54.9</v>
      </c>
      <c r="C201" s="153">
        <v>54.9</v>
      </c>
      <c r="D201" s="181"/>
      <c r="E201" s="153"/>
    </row>
    <row r="202" spans="1:5" x14ac:dyDescent="0.25">
      <c r="A202" s="230" t="s">
        <v>224</v>
      </c>
      <c r="B202" s="180">
        <v>240.3</v>
      </c>
      <c r="C202" s="153">
        <v>236.8</v>
      </c>
      <c r="D202" s="181">
        <v>230.5</v>
      </c>
      <c r="E202" s="153">
        <v>3.5</v>
      </c>
    </row>
    <row r="203" spans="1:5" ht="15.75" x14ac:dyDescent="0.25">
      <c r="A203" s="177" t="s">
        <v>165</v>
      </c>
      <c r="B203" s="182">
        <f>B204+B205+B206+B207</f>
        <v>818.7</v>
      </c>
      <c r="C203" s="182">
        <f t="shared" ref="C203:E203" si="41">C204+C205+C206+C207</f>
        <v>815.7</v>
      </c>
      <c r="D203" s="182">
        <f t="shared" si="41"/>
        <v>722.30000000000007</v>
      </c>
      <c r="E203" s="182">
        <f t="shared" si="41"/>
        <v>3</v>
      </c>
    </row>
    <row r="204" spans="1:5" x14ac:dyDescent="0.25">
      <c r="A204" s="156" t="s">
        <v>253</v>
      </c>
      <c r="B204" s="180">
        <v>472.7</v>
      </c>
      <c r="C204" s="153">
        <v>472.7</v>
      </c>
      <c r="D204" s="181">
        <v>425.3</v>
      </c>
      <c r="E204" s="153"/>
    </row>
    <row r="205" spans="1:5" x14ac:dyDescent="0.25">
      <c r="A205" s="169" t="s">
        <v>23</v>
      </c>
      <c r="B205" s="180">
        <v>38.1</v>
      </c>
      <c r="C205" s="153">
        <v>35.1</v>
      </c>
      <c r="D205" s="181"/>
      <c r="E205" s="153">
        <v>3</v>
      </c>
    </row>
    <row r="206" spans="1:5" x14ac:dyDescent="0.25">
      <c r="A206" s="230" t="s">
        <v>224</v>
      </c>
      <c r="B206" s="180">
        <v>304.60000000000002</v>
      </c>
      <c r="C206" s="153">
        <v>304.60000000000002</v>
      </c>
      <c r="D206" s="181">
        <v>293.8</v>
      </c>
      <c r="E206" s="153"/>
    </row>
    <row r="207" spans="1:5" ht="14.45" customHeight="1" x14ac:dyDescent="0.25">
      <c r="A207" s="231" t="s">
        <v>233</v>
      </c>
      <c r="B207" s="103">
        <v>3.3</v>
      </c>
      <c r="C207" s="104">
        <v>3.3</v>
      </c>
      <c r="D207" s="104">
        <v>3.2</v>
      </c>
      <c r="E207" s="153"/>
    </row>
    <row r="208" spans="1:5" ht="15.75" x14ac:dyDescent="0.25">
      <c r="A208" s="236" t="s">
        <v>166</v>
      </c>
      <c r="B208" s="182">
        <f>B209+B210+B211</f>
        <v>800.1</v>
      </c>
      <c r="C208" s="237">
        <f>C209+C210+C211</f>
        <v>798.6</v>
      </c>
      <c r="D208" s="237">
        <f>D209+D210+D211</f>
        <v>664.8</v>
      </c>
      <c r="E208" s="237">
        <f>E209+E210+E211</f>
        <v>1.5</v>
      </c>
    </row>
    <row r="209" spans="1:5" x14ac:dyDescent="0.25">
      <c r="A209" s="156" t="s">
        <v>253</v>
      </c>
      <c r="B209" s="180">
        <v>385.6</v>
      </c>
      <c r="C209" s="153">
        <v>385.6</v>
      </c>
      <c r="D209" s="181">
        <v>339.4</v>
      </c>
      <c r="E209" s="153"/>
    </row>
    <row r="210" spans="1:5" x14ac:dyDescent="0.25">
      <c r="A210" s="169" t="s">
        <v>23</v>
      </c>
      <c r="B210" s="180">
        <v>72.400000000000006</v>
      </c>
      <c r="C210" s="153">
        <v>70.900000000000006</v>
      </c>
      <c r="D210" s="181"/>
      <c r="E210" s="153">
        <v>1.5</v>
      </c>
    </row>
    <row r="211" spans="1:5" x14ac:dyDescent="0.25">
      <c r="A211" s="231" t="s">
        <v>224</v>
      </c>
      <c r="B211" s="180">
        <v>342.1</v>
      </c>
      <c r="C211" s="153">
        <v>342.1</v>
      </c>
      <c r="D211" s="181">
        <v>325.39999999999998</v>
      </c>
      <c r="E211" s="153"/>
    </row>
    <row r="212" spans="1:5" ht="15.75" x14ac:dyDescent="0.25">
      <c r="A212" s="177" t="s">
        <v>167</v>
      </c>
      <c r="B212" s="182">
        <f>B213+B214+B215+B216</f>
        <v>642.5</v>
      </c>
      <c r="C212" s="182">
        <f t="shared" ref="C212:D212" si="42">C213+C214+C215+C216</f>
        <v>642.5</v>
      </c>
      <c r="D212" s="182">
        <f t="shared" si="42"/>
        <v>531.9</v>
      </c>
      <c r="E212" s="182"/>
    </row>
    <row r="213" spans="1:5" x14ac:dyDescent="0.25">
      <c r="A213" s="156" t="s">
        <v>253</v>
      </c>
      <c r="B213" s="180">
        <v>358.4</v>
      </c>
      <c r="C213" s="153">
        <v>358.4</v>
      </c>
      <c r="D213" s="181">
        <v>321.7</v>
      </c>
      <c r="E213" s="153"/>
    </row>
    <row r="214" spans="1:5" x14ac:dyDescent="0.25">
      <c r="A214" s="169" t="s">
        <v>23</v>
      </c>
      <c r="B214" s="180">
        <v>63</v>
      </c>
      <c r="C214" s="153">
        <v>63</v>
      </c>
      <c r="D214" s="181"/>
      <c r="E214" s="153"/>
    </row>
    <row r="215" spans="1:5" x14ac:dyDescent="0.25">
      <c r="A215" s="230" t="s">
        <v>224</v>
      </c>
      <c r="B215" s="180">
        <v>220.1</v>
      </c>
      <c r="C215" s="153">
        <v>220.1</v>
      </c>
      <c r="D215" s="181">
        <v>210.2</v>
      </c>
      <c r="E215" s="153"/>
    </row>
    <row r="216" spans="1:5" x14ac:dyDescent="0.25">
      <c r="A216" s="231" t="s">
        <v>233</v>
      </c>
      <c r="B216" s="180">
        <v>1</v>
      </c>
      <c r="C216" s="180">
        <v>1</v>
      </c>
      <c r="D216" s="102"/>
      <c r="E216" s="180"/>
    </row>
    <row r="217" spans="1:5" ht="15.75" x14ac:dyDescent="0.25">
      <c r="A217" s="177" t="s">
        <v>168</v>
      </c>
      <c r="B217" s="182">
        <f>B218+B219+B220+B221</f>
        <v>616.9</v>
      </c>
      <c r="C217" s="182">
        <f t="shared" ref="C217:E217" si="43">C218+C219+C220+C221</f>
        <v>612.9</v>
      </c>
      <c r="D217" s="182">
        <f t="shared" si="43"/>
        <v>506.79999999999995</v>
      </c>
      <c r="E217" s="182">
        <f t="shared" si="43"/>
        <v>4</v>
      </c>
    </row>
    <row r="218" spans="1:5" x14ac:dyDescent="0.25">
      <c r="A218" s="156" t="s">
        <v>253</v>
      </c>
      <c r="B218" s="180">
        <v>351.7</v>
      </c>
      <c r="C218" s="153">
        <v>351.7</v>
      </c>
      <c r="D218" s="181">
        <v>304.39999999999998</v>
      </c>
      <c r="E218" s="153"/>
    </row>
    <row r="219" spans="1:5" x14ac:dyDescent="0.25">
      <c r="A219" s="169" t="s">
        <v>23</v>
      </c>
      <c r="B219" s="180">
        <v>53</v>
      </c>
      <c r="C219" s="153">
        <v>49</v>
      </c>
      <c r="D219" s="181"/>
      <c r="E219" s="153">
        <v>4</v>
      </c>
    </row>
    <row r="220" spans="1:5" x14ac:dyDescent="0.25">
      <c r="A220" s="230" t="s">
        <v>224</v>
      </c>
      <c r="B220" s="180">
        <v>208.9</v>
      </c>
      <c r="C220" s="153">
        <v>208.9</v>
      </c>
      <c r="D220" s="181">
        <v>199.2</v>
      </c>
      <c r="E220" s="153"/>
    </row>
    <row r="221" spans="1:5" ht="14.45" customHeight="1" x14ac:dyDescent="0.25">
      <c r="A221" s="231" t="s">
        <v>233</v>
      </c>
      <c r="B221" s="103">
        <v>3.3</v>
      </c>
      <c r="C221" s="104">
        <v>3.3</v>
      </c>
      <c r="D221" s="104">
        <v>3.2</v>
      </c>
      <c r="E221" s="153"/>
    </row>
    <row r="222" spans="1:5" ht="15.75" x14ac:dyDescent="0.25">
      <c r="A222" s="236" t="s">
        <v>169</v>
      </c>
      <c r="B222" s="182">
        <f>B223+B224+B225</f>
        <v>712.59999999999991</v>
      </c>
      <c r="C222" s="237">
        <f>C223+C224+C225</f>
        <v>712.59999999999991</v>
      </c>
      <c r="D222" s="237">
        <f>D223+D224+D225</f>
        <v>593.9</v>
      </c>
      <c r="E222" s="237"/>
    </row>
    <row r="223" spans="1:5" x14ac:dyDescent="0.25">
      <c r="A223" s="156" t="s">
        <v>256</v>
      </c>
      <c r="B223" s="180">
        <v>384.2</v>
      </c>
      <c r="C223" s="153">
        <v>384.2</v>
      </c>
      <c r="D223" s="181">
        <v>340.4</v>
      </c>
      <c r="E223" s="153"/>
    </row>
    <row r="224" spans="1:5" x14ac:dyDescent="0.25">
      <c r="A224" s="169" t="s">
        <v>23</v>
      </c>
      <c r="B224" s="180">
        <v>60.9</v>
      </c>
      <c r="C224" s="153">
        <v>60.9</v>
      </c>
      <c r="D224" s="181"/>
      <c r="E224" s="153"/>
    </row>
    <row r="225" spans="1:5" x14ac:dyDescent="0.25">
      <c r="A225" s="230" t="s">
        <v>224</v>
      </c>
      <c r="B225" s="180">
        <v>267.5</v>
      </c>
      <c r="C225" s="153">
        <v>267.5</v>
      </c>
      <c r="D225" s="181">
        <v>253.5</v>
      </c>
      <c r="E225" s="153"/>
    </row>
    <row r="226" spans="1:5" ht="15.75" x14ac:dyDescent="0.25">
      <c r="A226" s="177" t="s">
        <v>219</v>
      </c>
      <c r="B226" s="182">
        <f>B227+B228+B229+B230</f>
        <v>646.09999999999991</v>
      </c>
      <c r="C226" s="182">
        <f t="shared" ref="C226:E226" si="44">C227+C228+C229+C230</f>
        <v>642.09999999999991</v>
      </c>
      <c r="D226" s="182">
        <f t="shared" si="44"/>
        <v>537.29999999999995</v>
      </c>
      <c r="E226" s="182">
        <f t="shared" si="44"/>
        <v>4</v>
      </c>
    </row>
    <row r="227" spans="1:5" x14ac:dyDescent="0.25">
      <c r="A227" s="156" t="s">
        <v>256</v>
      </c>
      <c r="B227" s="180">
        <v>339.7</v>
      </c>
      <c r="C227" s="153">
        <v>339.7</v>
      </c>
      <c r="D227" s="181">
        <v>298.89999999999998</v>
      </c>
      <c r="E227" s="153"/>
    </row>
    <row r="228" spans="1:5" x14ac:dyDescent="0.25">
      <c r="A228" s="169" t="s">
        <v>23</v>
      </c>
      <c r="B228" s="180">
        <v>58</v>
      </c>
      <c r="C228" s="153">
        <v>54</v>
      </c>
      <c r="D228" s="181"/>
      <c r="E228" s="153">
        <v>4</v>
      </c>
    </row>
    <row r="229" spans="1:5" x14ac:dyDescent="0.25">
      <c r="A229" s="230" t="s">
        <v>224</v>
      </c>
      <c r="B229" s="180">
        <v>246.6</v>
      </c>
      <c r="C229" s="153">
        <v>246.6</v>
      </c>
      <c r="D229" s="181">
        <v>236.6</v>
      </c>
      <c r="E229" s="153"/>
    </row>
    <row r="230" spans="1:5" ht="14.45" customHeight="1" x14ac:dyDescent="0.25">
      <c r="A230" s="231" t="s">
        <v>233</v>
      </c>
      <c r="B230" s="103">
        <v>1.8</v>
      </c>
      <c r="C230" s="104">
        <v>1.8</v>
      </c>
      <c r="D230" s="104">
        <v>1.8</v>
      </c>
      <c r="E230" s="153"/>
    </row>
    <row r="231" spans="1:5" ht="15.75" x14ac:dyDescent="0.25">
      <c r="A231" s="236" t="s">
        <v>170</v>
      </c>
      <c r="B231" s="182">
        <f>B232+B233+B234</f>
        <v>878.69999999999993</v>
      </c>
      <c r="C231" s="237">
        <f>C232+C233+C234</f>
        <v>878.69999999999993</v>
      </c>
      <c r="D231" s="237">
        <f>D232+D233+D234</f>
        <v>746.4</v>
      </c>
      <c r="E231" s="237"/>
    </row>
    <row r="232" spans="1:5" x14ac:dyDescent="0.25">
      <c r="A232" s="156" t="s">
        <v>256</v>
      </c>
      <c r="B232" s="180">
        <v>492.8</v>
      </c>
      <c r="C232" s="153">
        <v>492.8</v>
      </c>
      <c r="D232" s="181">
        <v>442.5</v>
      </c>
      <c r="E232" s="153"/>
    </row>
    <row r="233" spans="1:5" x14ac:dyDescent="0.25">
      <c r="A233" s="169" t="s">
        <v>23</v>
      </c>
      <c r="B233" s="180">
        <v>65</v>
      </c>
      <c r="C233" s="153">
        <v>65</v>
      </c>
      <c r="D233" s="181"/>
      <c r="E233" s="153"/>
    </row>
    <row r="234" spans="1:5" x14ac:dyDescent="0.25">
      <c r="A234" s="230" t="s">
        <v>224</v>
      </c>
      <c r="B234" s="180">
        <v>320.89999999999998</v>
      </c>
      <c r="C234" s="153">
        <v>320.89999999999998</v>
      </c>
      <c r="D234" s="181">
        <v>303.89999999999998</v>
      </c>
      <c r="E234" s="153"/>
    </row>
    <row r="235" spans="1:5" ht="15.75" x14ac:dyDescent="0.25">
      <c r="A235" s="177" t="s">
        <v>171</v>
      </c>
      <c r="B235" s="182">
        <f>B236+B237+B238+B239</f>
        <v>745.5</v>
      </c>
      <c r="C235" s="182">
        <f t="shared" ref="C235:D235" si="45">C236+C237+C238+C239</f>
        <v>745.5</v>
      </c>
      <c r="D235" s="182">
        <f t="shared" si="45"/>
        <v>625.29999999999995</v>
      </c>
      <c r="E235" s="237"/>
    </row>
    <row r="236" spans="1:5" x14ac:dyDescent="0.25">
      <c r="A236" s="156" t="s">
        <v>256</v>
      </c>
      <c r="B236" s="180">
        <v>363.9</v>
      </c>
      <c r="C236" s="153">
        <v>363.9</v>
      </c>
      <c r="D236" s="181">
        <v>330.4</v>
      </c>
      <c r="E236" s="153"/>
    </row>
    <row r="237" spans="1:5" x14ac:dyDescent="0.25">
      <c r="A237" s="169" t="s">
        <v>23</v>
      </c>
      <c r="B237" s="180">
        <v>73.8</v>
      </c>
      <c r="C237" s="153">
        <v>73.8</v>
      </c>
      <c r="D237" s="181"/>
      <c r="E237" s="153"/>
    </row>
    <row r="238" spans="1:5" x14ac:dyDescent="0.25">
      <c r="A238" s="230" t="s">
        <v>224</v>
      </c>
      <c r="B238" s="180">
        <v>302.8</v>
      </c>
      <c r="C238" s="153">
        <v>302.8</v>
      </c>
      <c r="D238" s="181">
        <v>290</v>
      </c>
      <c r="E238" s="153"/>
    </row>
    <row r="239" spans="1:5" ht="14.45" customHeight="1" x14ac:dyDescent="0.25">
      <c r="A239" s="231" t="s">
        <v>233</v>
      </c>
      <c r="B239" s="103">
        <v>5</v>
      </c>
      <c r="C239" s="104">
        <v>5</v>
      </c>
      <c r="D239" s="104">
        <v>4.9000000000000004</v>
      </c>
      <c r="E239" s="153"/>
    </row>
    <row r="240" spans="1:5" ht="15.75" x14ac:dyDescent="0.25">
      <c r="A240" s="236" t="s">
        <v>172</v>
      </c>
      <c r="B240" s="182">
        <f>B241+B242+B243</f>
        <v>744.5</v>
      </c>
      <c r="C240" s="182">
        <f>C241+C242+C243</f>
        <v>744.5</v>
      </c>
      <c r="D240" s="182">
        <f>D241+D242+D243</f>
        <v>613.1</v>
      </c>
      <c r="E240" s="182"/>
    </row>
    <row r="241" spans="1:5" x14ac:dyDescent="0.25">
      <c r="A241" s="156" t="s">
        <v>256</v>
      </c>
      <c r="B241" s="180">
        <v>375.9</v>
      </c>
      <c r="C241" s="153">
        <v>375.9</v>
      </c>
      <c r="D241" s="181">
        <v>334</v>
      </c>
      <c r="E241" s="153"/>
    </row>
    <row r="242" spans="1:5" x14ac:dyDescent="0.25">
      <c r="A242" s="169" t="s">
        <v>23</v>
      </c>
      <c r="B242" s="180">
        <v>75.2</v>
      </c>
      <c r="C242" s="153">
        <v>75.2</v>
      </c>
      <c r="D242" s="181"/>
      <c r="E242" s="153"/>
    </row>
    <row r="243" spans="1:5" x14ac:dyDescent="0.25">
      <c r="A243" s="230" t="s">
        <v>224</v>
      </c>
      <c r="B243" s="180">
        <v>293.39999999999998</v>
      </c>
      <c r="C243" s="153">
        <v>293.39999999999998</v>
      </c>
      <c r="D243" s="181">
        <v>279.10000000000002</v>
      </c>
      <c r="E243" s="153"/>
    </row>
    <row r="244" spans="1:5" ht="15.75" x14ac:dyDescent="0.25">
      <c r="A244" s="177" t="s">
        <v>173</v>
      </c>
      <c r="B244" s="182">
        <f>B245+B246+B247+B248</f>
        <v>837.2</v>
      </c>
      <c r="C244" s="182">
        <f t="shared" ref="C244:D244" si="46">C245+C246+C247+C248</f>
        <v>837.2</v>
      </c>
      <c r="D244" s="182">
        <f t="shared" si="46"/>
        <v>685.3</v>
      </c>
      <c r="E244" s="182"/>
    </row>
    <row r="245" spans="1:5" x14ac:dyDescent="0.25">
      <c r="A245" s="156" t="s">
        <v>256</v>
      </c>
      <c r="B245" s="180">
        <v>380.5</v>
      </c>
      <c r="C245" s="153">
        <v>380.5</v>
      </c>
      <c r="D245" s="181">
        <v>333.4</v>
      </c>
      <c r="E245" s="153"/>
    </row>
    <row r="246" spans="1:5" x14ac:dyDescent="0.25">
      <c r="A246" s="169" t="s">
        <v>23</v>
      </c>
      <c r="B246" s="180">
        <v>90</v>
      </c>
      <c r="C246" s="153">
        <v>90</v>
      </c>
      <c r="D246" s="181"/>
      <c r="E246" s="153"/>
    </row>
    <row r="247" spans="1:5" x14ac:dyDescent="0.25">
      <c r="A247" s="230" t="s">
        <v>224</v>
      </c>
      <c r="B247" s="180">
        <v>361.7</v>
      </c>
      <c r="C247" s="153">
        <v>361.7</v>
      </c>
      <c r="D247" s="181">
        <v>347</v>
      </c>
      <c r="E247" s="153"/>
    </row>
    <row r="248" spans="1:5" ht="14.45" customHeight="1" x14ac:dyDescent="0.25">
      <c r="A248" s="231" t="s">
        <v>233</v>
      </c>
      <c r="B248" s="103">
        <v>5</v>
      </c>
      <c r="C248" s="104">
        <v>5</v>
      </c>
      <c r="D248" s="104">
        <v>4.9000000000000004</v>
      </c>
      <c r="E248" s="153"/>
    </row>
    <row r="249" spans="1:5" ht="15.75" x14ac:dyDescent="0.25">
      <c r="A249" s="236" t="s">
        <v>174</v>
      </c>
      <c r="B249" s="182">
        <f>B250+B251+B252</f>
        <v>696.90000000000009</v>
      </c>
      <c r="C249" s="182">
        <f>C250+C251+C252</f>
        <v>696.90000000000009</v>
      </c>
      <c r="D249" s="182">
        <f>D250+D251+D252</f>
        <v>580.1</v>
      </c>
      <c r="E249" s="182"/>
    </row>
    <row r="250" spans="1:5" x14ac:dyDescent="0.25">
      <c r="A250" s="156" t="s">
        <v>256</v>
      </c>
      <c r="B250" s="180">
        <v>338.1</v>
      </c>
      <c r="C250" s="153">
        <v>338.1</v>
      </c>
      <c r="D250" s="181">
        <v>300</v>
      </c>
      <c r="E250" s="153"/>
    </row>
    <row r="251" spans="1:5" x14ac:dyDescent="0.25">
      <c r="A251" s="169" t="s">
        <v>23</v>
      </c>
      <c r="B251" s="180">
        <v>67.3</v>
      </c>
      <c r="C251" s="153">
        <v>67.3</v>
      </c>
      <c r="D251" s="181"/>
      <c r="E251" s="153"/>
    </row>
    <row r="252" spans="1:5" x14ac:dyDescent="0.25">
      <c r="A252" s="230" t="s">
        <v>224</v>
      </c>
      <c r="B252" s="180">
        <v>291.5</v>
      </c>
      <c r="C252" s="153">
        <v>291.5</v>
      </c>
      <c r="D252" s="181">
        <v>280.10000000000002</v>
      </c>
      <c r="E252" s="153"/>
    </row>
    <row r="253" spans="1:5" ht="17.25" customHeight="1" x14ac:dyDescent="0.25">
      <c r="A253" s="177" t="s">
        <v>175</v>
      </c>
      <c r="B253" s="182">
        <f>B254+B255+B256+B257</f>
        <v>607.20000000000005</v>
      </c>
      <c r="C253" s="182">
        <f t="shared" ref="C253:D253" si="47">C254+C255+C256+C257</f>
        <v>607.20000000000005</v>
      </c>
      <c r="D253" s="182">
        <f t="shared" si="47"/>
        <v>507</v>
      </c>
      <c r="E253" s="237"/>
    </row>
    <row r="254" spans="1:5" x14ac:dyDescent="0.25">
      <c r="A254" s="156" t="s">
        <v>256</v>
      </c>
      <c r="B254" s="180">
        <v>300.2</v>
      </c>
      <c r="C254" s="153">
        <v>300.2</v>
      </c>
      <c r="D254" s="181">
        <v>265.10000000000002</v>
      </c>
      <c r="E254" s="153"/>
    </row>
    <row r="255" spans="1:5" x14ac:dyDescent="0.25">
      <c r="A255" s="169" t="s">
        <v>23</v>
      </c>
      <c r="B255" s="180">
        <v>55.2</v>
      </c>
      <c r="C255" s="153">
        <v>55.2</v>
      </c>
      <c r="D255" s="181"/>
      <c r="E255" s="153"/>
    </row>
    <row r="256" spans="1:5" x14ac:dyDescent="0.25">
      <c r="A256" s="230" t="s">
        <v>224</v>
      </c>
      <c r="B256" s="180">
        <v>246.8</v>
      </c>
      <c r="C256" s="153">
        <v>246.8</v>
      </c>
      <c r="D256" s="181">
        <v>237</v>
      </c>
      <c r="E256" s="153"/>
    </row>
    <row r="257" spans="1:5" ht="14.45" customHeight="1" x14ac:dyDescent="0.25">
      <c r="A257" s="231" t="s">
        <v>233</v>
      </c>
      <c r="B257" s="103">
        <v>5</v>
      </c>
      <c r="C257" s="104">
        <v>5</v>
      </c>
      <c r="D257" s="104">
        <v>4.9000000000000004</v>
      </c>
      <c r="E257" s="153"/>
    </row>
    <row r="258" spans="1:5" ht="17.25" customHeight="1" x14ac:dyDescent="0.25">
      <c r="A258" s="236" t="s">
        <v>176</v>
      </c>
      <c r="B258" s="182">
        <f>B259+B260+B261</f>
        <v>616.40000000000009</v>
      </c>
      <c r="C258" s="182">
        <f>C259+C260+C261</f>
        <v>616.40000000000009</v>
      </c>
      <c r="D258" s="182">
        <f>D259+D260+D261</f>
        <v>508</v>
      </c>
      <c r="E258" s="182"/>
    </row>
    <row r="259" spans="1:5" x14ac:dyDescent="0.25">
      <c r="A259" s="156" t="s">
        <v>256</v>
      </c>
      <c r="B259" s="180">
        <v>294.60000000000002</v>
      </c>
      <c r="C259" s="153">
        <v>294.60000000000002</v>
      </c>
      <c r="D259" s="181">
        <v>258</v>
      </c>
      <c r="E259" s="153"/>
    </row>
    <row r="260" spans="1:5" x14ac:dyDescent="0.25">
      <c r="A260" s="169" t="s">
        <v>23</v>
      </c>
      <c r="B260" s="180">
        <v>59.5</v>
      </c>
      <c r="C260" s="153">
        <v>59.5</v>
      </c>
      <c r="D260" s="181"/>
      <c r="E260" s="153"/>
    </row>
    <row r="261" spans="1:5" x14ac:dyDescent="0.25">
      <c r="A261" s="230" t="s">
        <v>224</v>
      </c>
      <c r="B261" s="180">
        <v>262.3</v>
      </c>
      <c r="C261" s="153">
        <v>262.3</v>
      </c>
      <c r="D261" s="181">
        <v>250</v>
      </c>
      <c r="E261" s="153"/>
    </row>
    <row r="262" spans="1:5" ht="15.75" x14ac:dyDescent="0.25">
      <c r="A262" s="177" t="s">
        <v>177</v>
      </c>
      <c r="B262" s="182">
        <f>B263+B264+B265+B266</f>
        <v>753.7</v>
      </c>
      <c r="C262" s="182">
        <f t="shared" ref="C262:E262" si="48">C263+C264+C265+C266</f>
        <v>751</v>
      </c>
      <c r="D262" s="182">
        <f t="shared" si="48"/>
        <v>610.09999999999991</v>
      </c>
      <c r="E262" s="182">
        <f t="shared" si="48"/>
        <v>2.7</v>
      </c>
    </row>
    <row r="263" spans="1:5" x14ac:dyDescent="0.25">
      <c r="A263" s="156" t="s">
        <v>253</v>
      </c>
      <c r="B263" s="180">
        <v>362.8</v>
      </c>
      <c r="C263" s="153">
        <v>362.8</v>
      </c>
      <c r="D263" s="181">
        <v>309.5</v>
      </c>
      <c r="E263" s="153"/>
    </row>
    <row r="264" spans="1:5" x14ac:dyDescent="0.25">
      <c r="A264" s="169" t="s">
        <v>23</v>
      </c>
      <c r="B264" s="180">
        <v>74</v>
      </c>
      <c r="C264" s="153">
        <v>71.3</v>
      </c>
      <c r="D264" s="181"/>
      <c r="E264" s="153">
        <v>2.7</v>
      </c>
    </row>
    <row r="265" spans="1:5" x14ac:dyDescent="0.25">
      <c r="A265" s="230" t="s">
        <v>224</v>
      </c>
      <c r="B265" s="180">
        <v>315.10000000000002</v>
      </c>
      <c r="C265" s="153">
        <v>315.10000000000002</v>
      </c>
      <c r="D265" s="181">
        <v>298.8</v>
      </c>
      <c r="E265" s="153"/>
    </row>
    <row r="266" spans="1:5" ht="14.45" customHeight="1" x14ac:dyDescent="0.25">
      <c r="A266" s="231" t="s">
        <v>233</v>
      </c>
      <c r="B266" s="103">
        <v>1.8</v>
      </c>
      <c r="C266" s="104">
        <v>1.8</v>
      </c>
      <c r="D266" s="104">
        <v>1.8</v>
      </c>
      <c r="E266" s="153"/>
    </row>
    <row r="267" spans="1:5" ht="15.75" x14ac:dyDescent="0.25">
      <c r="A267" s="236" t="s">
        <v>192</v>
      </c>
      <c r="B267" s="182">
        <f>B268+B269+B270</f>
        <v>475.90000000000003</v>
      </c>
      <c r="C267" s="237">
        <f>C268+C269+C270</f>
        <v>475.90000000000003</v>
      </c>
      <c r="D267" s="237">
        <f>D268+D269+D270</f>
        <v>394</v>
      </c>
      <c r="E267" s="237"/>
    </row>
    <row r="268" spans="1:5" x14ac:dyDescent="0.25">
      <c r="A268" s="156" t="s">
        <v>253</v>
      </c>
      <c r="B268" s="180">
        <v>336.6</v>
      </c>
      <c r="C268" s="153">
        <v>336.6</v>
      </c>
      <c r="D268" s="181">
        <v>291.39999999999998</v>
      </c>
      <c r="E268" s="153"/>
    </row>
    <row r="269" spans="1:5" x14ac:dyDescent="0.25">
      <c r="A269" s="169" t="s">
        <v>23</v>
      </c>
      <c r="B269" s="180">
        <v>31.5</v>
      </c>
      <c r="C269" s="153">
        <v>31.5</v>
      </c>
      <c r="D269" s="181"/>
      <c r="E269" s="153"/>
    </row>
    <row r="270" spans="1:5" x14ac:dyDescent="0.25">
      <c r="A270" s="230" t="s">
        <v>224</v>
      </c>
      <c r="B270" s="180">
        <v>107.8</v>
      </c>
      <c r="C270" s="153">
        <v>107.8</v>
      </c>
      <c r="D270" s="181">
        <v>102.6</v>
      </c>
      <c r="E270" s="153"/>
    </row>
    <row r="271" spans="1:5" ht="15.75" x14ac:dyDescent="0.25">
      <c r="A271" s="32" t="s">
        <v>70</v>
      </c>
      <c r="B271" s="13">
        <f>B272+B273+B274+B275</f>
        <v>1534.7</v>
      </c>
      <c r="C271" s="13">
        <f t="shared" ref="C271:E271" si="49">C272+C273+C274+C275</f>
        <v>1524.5</v>
      </c>
      <c r="D271" s="13">
        <f t="shared" si="49"/>
        <v>1381</v>
      </c>
      <c r="E271" s="13">
        <f t="shared" si="49"/>
        <v>10.199999999999999</v>
      </c>
    </row>
    <row r="272" spans="1:5" x14ac:dyDescent="0.25">
      <c r="A272" s="19" t="s">
        <v>253</v>
      </c>
      <c r="B272" s="11">
        <f>C272+E272</f>
        <v>275.5</v>
      </c>
      <c r="C272" s="9">
        <v>271.5</v>
      </c>
      <c r="D272" s="12">
        <v>198.8</v>
      </c>
      <c r="E272" s="9">
        <v>4</v>
      </c>
    </row>
    <row r="273" spans="1:5" x14ac:dyDescent="0.25">
      <c r="A273" s="30" t="s">
        <v>23</v>
      </c>
      <c r="B273" s="11">
        <v>7.7</v>
      </c>
      <c r="C273" s="9">
        <v>7.7</v>
      </c>
      <c r="D273" s="12"/>
      <c r="E273" s="9"/>
    </row>
    <row r="274" spans="1:5" x14ac:dyDescent="0.25">
      <c r="A274" s="108" t="s">
        <v>224</v>
      </c>
      <c r="B274" s="11">
        <v>1225.5999999999999</v>
      </c>
      <c r="C274" s="9">
        <v>1225.5999999999999</v>
      </c>
      <c r="D274" s="12">
        <v>1176.9000000000001</v>
      </c>
      <c r="E274" s="9"/>
    </row>
    <row r="275" spans="1:5" x14ac:dyDescent="0.25">
      <c r="A275" s="108" t="s">
        <v>233</v>
      </c>
      <c r="B275" s="11">
        <v>25.9</v>
      </c>
      <c r="C275" s="11">
        <v>19.7</v>
      </c>
      <c r="D275" s="12">
        <v>5.3</v>
      </c>
      <c r="E275" s="9">
        <v>6.2</v>
      </c>
    </row>
    <row r="276" spans="1:5" ht="15.75" x14ac:dyDescent="0.25">
      <c r="A276" s="32" t="s">
        <v>71</v>
      </c>
      <c r="B276" s="13">
        <f>B277+B278+B279+B280</f>
        <v>1295.5</v>
      </c>
      <c r="C276" s="13">
        <f t="shared" ref="C276:E276" si="50">C277+C278+C279+C280</f>
        <v>1287.2</v>
      </c>
      <c r="D276" s="13">
        <f t="shared" si="50"/>
        <v>1163</v>
      </c>
      <c r="E276" s="13">
        <f t="shared" si="50"/>
        <v>8.3000000000000007</v>
      </c>
    </row>
    <row r="277" spans="1:5" x14ac:dyDescent="0.25">
      <c r="A277" s="19" t="s">
        <v>253</v>
      </c>
      <c r="B277" s="11">
        <f>C277+E277</f>
        <v>304.39999999999998</v>
      </c>
      <c r="C277" s="9">
        <v>300.39999999999998</v>
      </c>
      <c r="D277" s="12">
        <v>230.6</v>
      </c>
      <c r="E277" s="9">
        <v>4</v>
      </c>
    </row>
    <row r="278" spans="1:5" x14ac:dyDescent="0.25">
      <c r="A278" s="30" t="s">
        <v>23</v>
      </c>
      <c r="B278" s="11">
        <v>10.1</v>
      </c>
      <c r="C278" s="9">
        <v>10.1</v>
      </c>
      <c r="D278" s="12">
        <v>3.3</v>
      </c>
      <c r="E278" s="9"/>
    </row>
    <row r="279" spans="1:5" x14ac:dyDescent="0.25">
      <c r="A279" s="108" t="s">
        <v>224</v>
      </c>
      <c r="B279" s="11">
        <v>962.3</v>
      </c>
      <c r="C279" s="9">
        <v>962.3</v>
      </c>
      <c r="D279" s="12">
        <v>926.1</v>
      </c>
      <c r="E279" s="9"/>
    </row>
    <row r="280" spans="1:5" x14ac:dyDescent="0.25">
      <c r="A280" s="108" t="s">
        <v>233</v>
      </c>
      <c r="B280" s="11">
        <v>18.7</v>
      </c>
      <c r="C280" s="11">
        <v>14.4</v>
      </c>
      <c r="D280" s="35">
        <v>3</v>
      </c>
      <c r="E280" s="11">
        <v>4.3</v>
      </c>
    </row>
    <row r="281" spans="1:5" ht="15.75" x14ac:dyDescent="0.25">
      <c r="A281" s="32" t="s">
        <v>25</v>
      </c>
      <c r="B281" s="13">
        <f>B282+B283+B284+B285</f>
        <v>1511.5</v>
      </c>
      <c r="C281" s="13">
        <f t="shared" ref="C281:E281" si="51">C282+C283+C284+C285</f>
        <v>1501.3</v>
      </c>
      <c r="D281" s="13">
        <f t="shared" si="51"/>
        <v>1358.4</v>
      </c>
      <c r="E281" s="13">
        <f t="shared" si="51"/>
        <v>10.199999999999999</v>
      </c>
    </row>
    <row r="282" spans="1:5" x14ac:dyDescent="0.25">
      <c r="A282" s="19" t="s">
        <v>253</v>
      </c>
      <c r="B282" s="11">
        <f>C282+E282</f>
        <v>271.7</v>
      </c>
      <c r="C282" s="9">
        <v>267.7</v>
      </c>
      <c r="D282" s="12">
        <v>197.5</v>
      </c>
      <c r="E282" s="9">
        <v>4</v>
      </c>
    </row>
    <row r="283" spans="1:5" x14ac:dyDescent="0.25">
      <c r="A283" s="30" t="s">
        <v>23</v>
      </c>
      <c r="B283" s="11">
        <v>6</v>
      </c>
      <c r="C283" s="9">
        <v>6</v>
      </c>
      <c r="D283" s="12"/>
      <c r="E283" s="9"/>
    </row>
    <row r="284" spans="1:5" x14ac:dyDescent="0.25">
      <c r="A284" s="108" t="s">
        <v>224</v>
      </c>
      <c r="B284" s="11">
        <v>1206</v>
      </c>
      <c r="C284" s="9">
        <v>1206</v>
      </c>
      <c r="D284" s="12">
        <v>1155.7</v>
      </c>
      <c r="E284" s="9"/>
    </row>
    <row r="285" spans="1:5" x14ac:dyDescent="0.25">
      <c r="A285" s="108" t="s">
        <v>233</v>
      </c>
      <c r="B285" s="11">
        <v>27.8</v>
      </c>
      <c r="C285" s="9">
        <v>21.6</v>
      </c>
      <c r="D285" s="12">
        <v>5.2</v>
      </c>
      <c r="E285" s="9">
        <v>6.2</v>
      </c>
    </row>
    <row r="286" spans="1:5" ht="15.75" x14ac:dyDescent="0.25">
      <c r="A286" s="32" t="s">
        <v>72</v>
      </c>
      <c r="B286" s="13">
        <f>B287+B288+B289+B290</f>
        <v>1582.1</v>
      </c>
      <c r="C286" s="13">
        <f t="shared" ref="C286:E286" si="52">C287+C288+C289+C290</f>
        <v>1578.1</v>
      </c>
      <c r="D286" s="13">
        <f t="shared" si="52"/>
        <v>1435.9</v>
      </c>
      <c r="E286" s="13">
        <f t="shared" si="52"/>
        <v>4</v>
      </c>
    </row>
    <row r="287" spans="1:5" x14ac:dyDescent="0.25">
      <c r="A287" s="19" t="s">
        <v>253</v>
      </c>
      <c r="B287" s="11">
        <f>C287+E287</f>
        <v>291.89999999999998</v>
      </c>
      <c r="C287" s="9">
        <v>287.89999999999998</v>
      </c>
      <c r="D287" s="12">
        <v>223</v>
      </c>
      <c r="E287" s="9">
        <v>4</v>
      </c>
    </row>
    <row r="288" spans="1:5" x14ac:dyDescent="0.25">
      <c r="A288" s="30" t="s">
        <v>23</v>
      </c>
      <c r="B288" s="11">
        <v>3.9</v>
      </c>
      <c r="C288" s="9">
        <v>3.9</v>
      </c>
      <c r="D288" s="12"/>
      <c r="E288" s="9"/>
    </row>
    <row r="289" spans="1:5" x14ac:dyDescent="0.25">
      <c r="A289" s="108" t="s">
        <v>224</v>
      </c>
      <c r="B289" s="11">
        <v>1257.7</v>
      </c>
      <c r="C289" s="9">
        <v>1257.7</v>
      </c>
      <c r="D289" s="12">
        <v>1207.4000000000001</v>
      </c>
      <c r="E289" s="9"/>
    </row>
    <row r="290" spans="1:5" x14ac:dyDescent="0.25">
      <c r="A290" s="107" t="s">
        <v>233</v>
      </c>
      <c r="B290" s="11">
        <v>28.6</v>
      </c>
      <c r="C290" s="9">
        <v>28.6</v>
      </c>
      <c r="D290" s="12">
        <v>5.5</v>
      </c>
      <c r="E290" s="9"/>
    </row>
    <row r="291" spans="1:5" ht="17.25" customHeight="1" x14ac:dyDescent="0.25">
      <c r="A291" s="33" t="s">
        <v>178</v>
      </c>
      <c r="B291" s="13">
        <f>B292+B293+B294+B295</f>
        <v>1296.5</v>
      </c>
      <c r="C291" s="13">
        <f>C292+C293+C294+C295</f>
        <v>1292.5</v>
      </c>
      <c r="D291" s="17">
        <f>D292+D293+D294+D295</f>
        <v>1157.8</v>
      </c>
      <c r="E291" s="17">
        <f>E292+E293+E294+E295</f>
        <v>4</v>
      </c>
    </row>
    <row r="292" spans="1:5" x14ac:dyDescent="0.25">
      <c r="A292" s="19" t="s">
        <v>253</v>
      </c>
      <c r="B292" s="11">
        <f>C292+E292</f>
        <v>305.7</v>
      </c>
      <c r="C292" s="9">
        <v>301.7</v>
      </c>
      <c r="D292" s="12">
        <v>228.3</v>
      </c>
      <c r="E292" s="9">
        <v>4</v>
      </c>
    </row>
    <row r="293" spans="1:5" x14ac:dyDescent="0.25">
      <c r="A293" s="30" t="s">
        <v>23</v>
      </c>
      <c r="B293" s="11">
        <v>5</v>
      </c>
      <c r="C293" s="9">
        <v>5</v>
      </c>
      <c r="D293" s="12"/>
      <c r="E293" s="9"/>
    </row>
    <row r="294" spans="1:5" x14ac:dyDescent="0.25">
      <c r="A294" s="108" t="s">
        <v>224</v>
      </c>
      <c r="B294" s="11">
        <v>960.2</v>
      </c>
      <c r="C294" s="9">
        <v>960.2</v>
      </c>
      <c r="D294" s="12">
        <v>920</v>
      </c>
      <c r="E294" s="9"/>
    </row>
    <row r="295" spans="1:5" x14ac:dyDescent="0.25">
      <c r="A295" s="108" t="s">
        <v>233</v>
      </c>
      <c r="B295" s="11">
        <v>25.6</v>
      </c>
      <c r="C295" s="11">
        <v>25.6</v>
      </c>
      <c r="D295" s="35">
        <v>9.5</v>
      </c>
      <c r="E295" s="11"/>
    </row>
    <row r="296" spans="1:5" ht="19.5" customHeight="1" x14ac:dyDescent="0.25">
      <c r="A296" s="28" t="s">
        <v>104</v>
      </c>
      <c r="B296" s="13">
        <f>B297+B298+B299+B301+B300</f>
        <v>1689</v>
      </c>
      <c r="C296" s="13">
        <f t="shared" ref="C296:E296" si="53">C297+C298+C299+C301+C300</f>
        <v>1679.2</v>
      </c>
      <c r="D296" s="13">
        <f t="shared" si="53"/>
        <v>1338.6999999999998</v>
      </c>
      <c r="E296" s="13">
        <f t="shared" si="53"/>
        <v>9.8000000000000007</v>
      </c>
    </row>
    <row r="297" spans="1:5" x14ac:dyDescent="0.25">
      <c r="A297" s="19" t="s">
        <v>253</v>
      </c>
      <c r="B297" s="11">
        <f>C297+E297</f>
        <v>44.5</v>
      </c>
      <c r="C297" s="9">
        <v>42.5</v>
      </c>
      <c r="D297" s="12">
        <v>12.3</v>
      </c>
      <c r="E297" s="9">
        <v>2</v>
      </c>
    </row>
    <row r="298" spans="1:5" x14ac:dyDescent="0.25">
      <c r="A298" s="30" t="s">
        <v>23</v>
      </c>
      <c r="B298" s="11">
        <v>8.5</v>
      </c>
      <c r="C298" s="9">
        <v>6.5</v>
      </c>
      <c r="D298" s="12"/>
      <c r="E298" s="9">
        <v>2</v>
      </c>
    </row>
    <row r="299" spans="1:5" x14ac:dyDescent="0.25">
      <c r="A299" s="108" t="s">
        <v>224</v>
      </c>
      <c r="B299" s="11">
        <v>897.4</v>
      </c>
      <c r="C299" s="9">
        <v>897.4</v>
      </c>
      <c r="D299" s="12">
        <v>869.9</v>
      </c>
      <c r="E299" s="9"/>
    </row>
    <row r="300" spans="1:5" x14ac:dyDescent="0.25">
      <c r="A300" s="108" t="s">
        <v>233</v>
      </c>
      <c r="B300" s="11">
        <v>10.1</v>
      </c>
      <c r="C300" s="9">
        <v>4.3</v>
      </c>
      <c r="D300" s="12">
        <v>3.3</v>
      </c>
      <c r="E300" s="9">
        <v>5.8</v>
      </c>
    </row>
    <row r="301" spans="1:5" ht="28.9" customHeight="1" x14ac:dyDescent="0.25">
      <c r="A301" s="19" t="s">
        <v>179</v>
      </c>
      <c r="B301" s="11">
        <v>728.5</v>
      </c>
      <c r="C301" s="9">
        <v>728.5</v>
      </c>
      <c r="D301" s="12">
        <v>453.2</v>
      </c>
      <c r="E301" s="9"/>
    </row>
    <row r="302" spans="1:5" ht="17.25" customHeight="1" x14ac:dyDescent="0.25">
      <c r="A302" s="32" t="s">
        <v>180</v>
      </c>
      <c r="B302" s="13">
        <f>B303+B304+B305+B306</f>
        <v>1501.7999999999997</v>
      </c>
      <c r="C302" s="13">
        <f t="shared" ref="C302:E302" si="54">C303+C304+C305+C306</f>
        <v>1493.2999999999997</v>
      </c>
      <c r="D302" s="13">
        <f t="shared" si="54"/>
        <v>1351.1</v>
      </c>
      <c r="E302" s="13">
        <f t="shared" si="54"/>
        <v>8.5</v>
      </c>
    </row>
    <row r="303" spans="1:5" x14ac:dyDescent="0.25">
      <c r="A303" s="19" t="s">
        <v>253</v>
      </c>
      <c r="B303" s="11">
        <f>C303+E303</f>
        <v>318.8</v>
      </c>
      <c r="C303" s="9">
        <v>314.8</v>
      </c>
      <c r="D303" s="12">
        <v>246.4</v>
      </c>
      <c r="E303" s="9">
        <v>4</v>
      </c>
    </row>
    <row r="304" spans="1:5" x14ac:dyDescent="0.25">
      <c r="A304" s="30" t="s">
        <v>23</v>
      </c>
      <c r="B304" s="11">
        <v>16.3</v>
      </c>
      <c r="C304" s="9">
        <v>16.3</v>
      </c>
      <c r="D304" s="12">
        <v>8.8000000000000007</v>
      </c>
      <c r="E304" s="9"/>
    </row>
    <row r="305" spans="1:6" x14ac:dyDescent="0.25">
      <c r="A305" s="108" t="s">
        <v>224</v>
      </c>
      <c r="B305" s="11">
        <v>1140.5999999999999</v>
      </c>
      <c r="C305" s="9">
        <v>1137.5999999999999</v>
      </c>
      <c r="D305" s="12">
        <v>1092.8</v>
      </c>
      <c r="E305" s="9">
        <v>3</v>
      </c>
      <c r="F305" s="147"/>
    </row>
    <row r="306" spans="1:6" x14ac:dyDescent="0.25">
      <c r="A306" s="108" t="s">
        <v>233</v>
      </c>
      <c r="B306" s="11">
        <v>26.1</v>
      </c>
      <c r="C306" s="11">
        <v>24.6</v>
      </c>
      <c r="D306" s="35">
        <v>3.1</v>
      </c>
      <c r="E306" s="11">
        <v>1.5</v>
      </c>
    </row>
    <row r="307" spans="1:6" ht="16.5" customHeight="1" x14ac:dyDescent="0.25">
      <c r="A307" s="32" t="s">
        <v>181</v>
      </c>
      <c r="B307" s="13">
        <f>B308+B309+B310+B311</f>
        <v>761.1</v>
      </c>
      <c r="C307" s="13">
        <f t="shared" ref="C307:E307" si="55">C308+C309+C310+C311</f>
        <v>759.1</v>
      </c>
      <c r="D307" s="13">
        <f t="shared" si="55"/>
        <v>662.80000000000007</v>
      </c>
      <c r="E307" s="13">
        <f t="shared" si="55"/>
        <v>2</v>
      </c>
    </row>
    <row r="308" spans="1:6" x14ac:dyDescent="0.25">
      <c r="A308" s="19" t="s">
        <v>253</v>
      </c>
      <c r="B308" s="11">
        <f>C308+E308</f>
        <v>214.2</v>
      </c>
      <c r="C308" s="9">
        <v>212.2</v>
      </c>
      <c r="D308" s="12">
        <v>148.30000000000001</v>
      </c>
      <c r="E308" s="9">
        <v>2</v>
      </c>
    </row>
    <row r="309" spans="1:6" x14ac:dyDescent="0.25">
      <c r="A309" s="30" t="s">
        <v>23</v>
      </c>
      <c r="B309" s="11">
        <v>5.5</v>
      </c>
      <c r="C309" s="9">
        <v>5.5</v>
      </c>
      <c r="D309" s="12">
        <v>2.2999999999999998</v>
      </c>
      <c r="E309" s="9"/>
    </row>
    <row r="310" spans="1:6" x14ac:dyDescent="0.25">
      <c r="A310" s="108" t="s">
        <v>224</v>
      </c>
      <c r="B310" s="11">
        <v>526.5</v>
      </c>
      <c r="C310" s="9">
        <v>526.5</v>
      </c>
      <c r="D310" s="12">
        <v>508.1</v>
      </c>
      <c r="E310" s="9"/>
    </row>
    <row r="311" spans="1:6" x14ac:dyDescent="0.25">
      <c r="A311" s="108" t="s">
        <v>233</v>
      </c>
      <c r="B311" s="11">
        <v>14.9</v>
      </c>
      <c r="C311" s="9">
        <v>14.9</v>
      </c>
      <c r="D311" s="12">
        <v>4.0999999999999996</v>
      </c>
      <c r="E311" s="9"/>
    </row>
    <row r="312" spans="1:6" ht="15.75" x14ac:dyDescent="0.25">
      <c r="A312" s="32" t="s">
        <v>61</v>
      </c>
      <c r="B312" s="13">
        <f>B313+B314+B315+B316</f>
        <v>944.80000000000007</v>
      </c>
      <c r="C312" s="13">
        <f t="shared" ref="C312:E312" si="56">C313+C314+C315+C316</f>
        <v>942.80000000000007</v>
      </c>
      <c r="D312" s="13">
        <f t="shared" si="56"/>
        <v>814.2</v>
      </c>
      <c r="E312" s="13">
        <f t="shared" si="56"/>
        <v>2</v>
      </c>
    </row>
    <row r="313" spans="1:6" x14ac:dyDescent="0.25">
      <c r="A313" s="19" t="s">
        <v>253</v>
      </c>
      <c r="B313" s="11">
        <f>C313+E313</f>
        <v>265.39999999999998</v>
      </c>
      <c r="C313" s="9">
        <v>263.39999999999998</v>
      </c>
      <c r="D313" s="12">
        <v>196.1</v>
      </c>
      <c r="E313" s="9">
        <v>2</v>
      </c>
    </row>
    <row r="314" spans="1:6" x14ac:dyDescent="0.25">
      <c r="A314" s="30" t="s">
        <v>23</v>
      </c>
      <c r="B314" s="11">
        <v>40</v>
      </c>
      <c r="C314" s="9">
        <v>40</v>
      </c>
      <c r="D314" s="12">
        <v>17.5</v>
      </c>
      <c r="E314" s="9"/>
    </row>
    <row r="315" spans="1:6" x14ac:dyDescent="0.25">
      <c r="A315" s="108" t="s">
        <v>224</v>
      </c>
      <c r="B315" s="11">
        <v>626.70000000000005</v>
      </c>
      <c r="C315" s="9">
        <v>626.70000000000005</v>
      </c>
      <c r="D315" s="12">
        <v>599.1</v>
      </c>
      <c r="E315" s="9"/>
    </row>
    <row r="316" spans="1:6" x14ac:dyDescent="0.25">
      <c r="A316" s="108" t="s">
        <v>233</v>
      </c>
      <c r="B316" s="11">
        <v>12.7</v>
      </c>
      <c r="C316" s="11">
        <v>12.7</v>
      </c>
      <c r="D316" s="35">
        <v>1.5</v>
      </c>
      <c r="E316" s="11"/>
    </row>
    <row r="317" spans="1:6" ht="15.75" x14ac:dyDescent="0.25">
      <c r="A317" s="32" t="s">
        <v>129</v>
      </c>
      <c r="B317" s="13">
        <f>SUM(B318:B322)</f>
        <v>959.3</v>
      </c>
      <c r="C317" s="13">
        <f t="shared" ref="C317:E317" si="57">SUM(C318:C322)</f>
        <v>957.3</v>
      </c>
      <c r="D317" s="13">
        <f t="shared" si="57"/>
        <v>847.5</v>
      </c>
      <c r="E317" s="13">
        <f t="shared" si="57"/>
        <v>2</v>
      </c>
    </row>
    <row r="318" spans="1:6" x14ac:dyDescent="0.25">
      <c r="A318" s="19" t="s">
        <v>253</v>
      </c>
      <c r="B318" s="11">
        <f>C318+E318</f>
        <v>276.8</v>
      </c>
      <c r="C318" s="9">
        <v>274.8</v>
      </c>
      <c r="D318" s="12">
        <v>214.7</v>
      </c>
      <c r="E318" s="9">
        <v>2</v>
      </c>
    </row>
    <row r="319" spans="1:6" x14ac:dyDescent="0.25">
      <c r="A319" s="30" t="s">
        <v>23</v>
      </c>
      <c r="B319" s="11">
        <v>8.9</v>
      </c>
      <c r="C319" s="9">
        <v>8.9</v>
      </c>
      <c r="D319" s="12">
        <v>2.6</v>
      </c>
      <c r="E319" s="9"/>
    </row>
    <row r="320" spans="1:6" ht="27" customHeight="1" x14ac:dyDescent="0.25">
      <c r="A320" s="19" t="s">
        <v>67</v>
      </c>
      <c r="B320" s="11">
        <v>25</v>
      </c>
      <c r="C320" s="9">
        <v>25</v>
      </c>
      <c r="D320" s="12">
        <v>14</v>
      </c>
      <c r="E320" s="9"/>
    </row>
    <row r="321" spans="1:7" x14ac:dyDescent="0.25">
      <c r="A321" s="108" t="s">
        <v>224</v>
      </c>
      <c r="B321" s="11">
        <v>632.9</v>
      </c>
      <c r="C321" s="9">
        <v>632.9</v>
      </c>
      <c r="D321" s="12">
        <v>608.70000000000005</v>
      </c>
      <c r="E321" s="9"/>
    </row>
    <row r="322" spans="1:7" x14ac:dyDescent="0.25">
      <c r="A322" s="107" t="s">
        <v>233</v>
      </c>
      <c r="B322" s="11">
        <v>15.7</v>
      </c>
      <c r="C322" s="11">
        <v>15.7</v>
      </c>
      <c r="D322" s="35">
        <v>7.5</v>
      </c>
      <c r="E322" s="11"/>
    </row>
    <row r="323" spans="1:7" ht="15.75" x14ac:dyDescent="0.25">
      <c r="A323" s="33" t="s">
        <v>182</v>
      </c>
      <c r="B323" s="13">
        <f>B324+B325+B326+B327</f>
        <v>1468.2</v>
      </c>
      <c r="C323" s="13">
        <f>C324+C325+C326+C327</f>
        <v>1464.2</v>
      </c>
      <c r="D323" s="13">
        <f t="shared" ref="D323:E323" si="58">D324+D325+D326+D327</f>
        <v>1304.7</v>
      </c>
      <c r="E323" s="13">
        <f t="shared" si="58"/>
        <v>4</v>
      </c>
    </row>
    <row r="324" spans="1:7" x14ac:dyDescent="0.25">
      <c r="A324" s="19" t="s">
        <v>253</v>
      </c>
      <c r="B324" s="11">
        <f>C324+E324</f>
        <v>333.8</v>
      </c>
      <c r="C324" s="9">
        <v>329.8</v>
      </c>
      <c r="D324" s="12">
        <v>249.6</v>
      </c>
      <c r="E324" s="9">
        <v>4</v>
      </c>
    </row>
    <row r="325" spans="1:7" ht="15.6" customHeight="1" x14ac:dyDescent="0.25">
      <c r="A325" s="30" t="s">
        <v>23</v>
      </c>
      <c r="B325" s="11">
        <v>11</v>
      </c>
      <c r="C325" s="9">
        <v>11</v>
      </c>
      <c r="D325" s="12">
        <v>5.3</v>
      </c>
      <c r="E325" s="9"/>
    </row>
    <row r="326" spans="1:7" ht="15" customHeight="1" x14ac:dyDescent="0.25">
      <c r="A326" s="108" t="s">
        <v>224</v>
      </c>
      <c r="B326" s="11">
        <v>1095</v>
      </c>
      <c r="C326" s="9">
        <v>1095</v>
      </c>
      <c r="D326" s="12">
        <v>1043.5999999999999</v>
      </c>
      <c r="E326" s="9"/>
    </row>
    <row r="327" spans="1:7" ht="15" customHeight="1" x14ac:dyDescent="0.25">
      <c r="A327" s="108" t="s">
        <v>233</v>
      </c>
      <c r="B327" s="11">
        <v>28.4</v>
      </c>
      <c r="C327" s="11">
        <v>28.4</v>
      </c>
      <c r="D327" s="35">
        <v>6.2</v>
      </c>
      <c r="E327" s="11"/>
    </row>
    <row r="328" spans="1:7" x14ac:dyDescent="0.25">
      <c r="A328" s="34" t="s">
        <v>73</v>
      </c>
      <c r="B328" s="13">
        <f>B329+B330+B331+B333+B332</f>
        <v>1859.9</v>
      </c>
      <c r="C328" s="13">
        <f t="shared" ref="C328:E328" si="59">C329+C330+C331+C333+C332</f>
        <v>1852.8000000000002</v>
      </c>
      <c r="D328" s="13">
        <f t="shared" si="59"/>
        <v>1647.3000000000002</v>
      </c>
      <c r="E328" s="13">
        <f t="shared" si="59"/>
        <v>7.1</v>
      </c>
    </row>
    <row r="329" spans="1:7" x14ac:dyDescent="0.25">
      <c r="A329" s="19" t="s">
        <v>253</v>
      </c>
      <c r="B329" s="11">
        <f>C329+E329</f>
        <v>266.60000000000002</v>
      </c>
      <c r="C329" s="9">
        <v>262.60000000000002</v>
      </c>
      <c r="D329" s="12">
        <v>215.2</v>
      </c>
      <c r="E329" s="9">
        <v>4</v>
      </c>
    </row>
    <row r="330" spans="1:7" x14ac:dyDescent="0.25">
      <c r="A330" s="30" t="s">
        <v>23</v>
      </c>
      <c r="B330" s="11">
        <v>27.4</v>
      </c>
      <c r="C330" s="9">
        <v>27.4</v>
      </c>
      <c r="D330" s="12">
        <v>10</v>
      </c>
      <c r="E330" s="9"/>
    </row>
    <row r="331" spans="1:7" x14ac:dyDescent="0.25">
      <c r="A331" s="108" t="s">
        <v>224</v>
      </c>
      <c r="B331" s="11">
        <v>1357.2</v>
      </c>
      <c r="C331" s="9">
        <v>1357.2</v>
      </c>
      <c r="D331" s="12">
        <v>1310.7</v>
      </c>
      <c r="E331" s="9"/>
    </row>
    <row r="332" spans="1:7" x14ac:dyDescent="0.25">
      <c r="A332" s="108" t="s">
        <v>233</v>
      </c>
      <c r="B332" s="11">
        <v>19.3</v>
      </c>
      <c r="C332" s="11">
        <v>16.2</v>
      </c>
      <c r="D332" s="35">
        <v>2</v>
      </c>
      <c r="E332" s="11">
        <v>3.1</v>
      </c>
      <c r="G332" s="147"/>
    </row>
    <row r="333" spans="1:7" ht="25.5" x14ac:dyDescent="0.25">
      <c r="A333" s="23" t="s">
        <v>239</v>
      </c>
      <c r="B333" s="11">
        <v>189.4</v>
      </c>
      <c r="C333" s="11">
        <v>189.4</v>
      </c>
      <c r="D333" s="35">
        <v>109.4</v>
      </c>
      <c r="E333" s="11"/>
    </row>
    <row r="334" spans="1:7" ht="15.75" x14ac:dyDescent="0.25">
      <c r="A334" s="33" t="s">
        <v>183</v>
      </c>
      <c r="B334" s="13">
        <f>B335+B336+B337+B338</f>
        <v>1867.8999999999999</v>
      </c>
      <c r="C334" s="13">
        <f t="shared" ref="C334:E334" si="60">C335+C336+C337+C338</f>
        <v>1828.6</v>
      </c>
      <c r="D334" s="13">
        <f t="shared" si="60"/>
        <v>1554</v>
      </c>
      <c r="E334" s="13">
        <f t="shared" si="60"/>
        <v>39.299999999999997</v>
      </c>
    </row>
    <row r="335" spans="1:7" x14ac:dyDescent="0.25">
      <c r="A335" s="19" t="s">
        <v>253</v>
      </c>
      <c r="B335" s="11">
        <f>C335+E335</f>
        <v>799.6</v>
      </c>
      <c r="C335" s="9">
        <v>765.6</v>
      </c>
      <c r="D335" s="12">
        <v>596.79999999999995</v>
      </c>
      <c r="E335" s="9">
        <v>34</v>
      </c>
    </row>
    <row r="336" spans="1:7" x14ac:dyDescent="0.25">
      <c r="A336" s="30" t="s">
        <v>23</v>
      </c>
      <c r="B336" s="11">
        <v>71.900000000000006</v>
      </c>
      <c r="C336" s="9">
        <v>69.099999999999994</v>
      </c>
      <c r="D336" s="12">
        <v>25.5</v>
      </c>
      <c r="E336" s="9">
        <v>2.8</v>
      </c>
    </row>
    <row r="337" spans="1:7" x14ac:dyDescent="0.25">
      <c r="A337" s="108" t="s">
        <v>224</v>
      </c>
      <c r="B337" s="11">
        <v>969.3</v>
      </c>
      <c r="C337" s="9">
        <v>969.3</v>
      </c>
      <c r="D337" s="12">
        <v>922.8</v>
      </c>
      <c r="E337" s="9"/>
    </row>
    <row r="338" spans="1:7" x14ac:dyDescent="0.25">
      <c r="A338" s="108" t="s">
        <v>233</v>
      </c>
      <c r="B338" s="11">
        <v>27.1</v>
      </c>
      <c r="C338" s="11">
        <v>24.6</v>
      </c>
      <c r="D338" s="35">
        <v>8.9</v>
      </c>
      <c r="E338" s="11">
        <v>2.5</v>
      </c>
    </row>
    <row r="339" spans="1:7" ht="15.75" x14ac:dyDescent="0.25">
      <c r="A339" s="32" t="s">
        <v>184</v>
      </c>
      <c r="B339" s="13">
        <f>B340+B341+B342+B343</f>
        <v>1554.6999999999998</v>
      </c>
      <c r="C339" s="13">
        <f t="shared" ref="C339:E339" si="61">C340+C341+C342+C343</f>
        <v>1542.6999999999998</v>
      </c>
      <c r="D339" s="13">
        <f t="shared" si="61"/>
        <v>1376.6</v>
      </c>
      <c r="E339" s="13">
        <f t="shared" si="61"/>
        <v>12</v>
      </c>
    </row>
    <row r="340" spans="1:7" x14ac:dyDescent="0.25">
      <c r="A340" s="19" t="s">
        <v>253</v>
      </c>
      <c r="B340" s="11">
        <f>C340+E340</f>
        <v>356.2</v>
      </c>
      <c r="C340" s="9">
        <v>352.2</v>
      </c>
      <c r="D340" s="12">
        <v>271</v>
      </c>
      <c r="E340" s="9">
        <v>4</v>
      </c>
    </row>
    <row r="341" spans="1:7" x14ac:dyDescent="0.25">
      <c r="A341" s="30" t="s">
        <v>23</v>
      </c>
      <c r="B341" s="11">
        <v>10.4</v>
      </c>
      <c r="C341" s="9">
        <v>10.4</v>
      </c>
      <c r="D341" s="12">
        <v>3.3</v>
      </c>
      <c r="E341" s="9"/>
    </row>
    <row r="342" spans="1:7" x14ac:dyDescent="0.25">
      <c r="A342" s="108" t="s">
        <v>224</v>
      </c>
      <c r="B342" s="11">
        <v>1155.8</v>
      </c>
      <c r="C342" s="9">
        <v>1154.5</v>
      </c>
      <c r="D342" s="12">
        <v>1092.8</v>
      </c>
      <c r="E342" s="9">
        <v>1.3</v>
      </c>
    </row>
    <row r="343" spans="1:7" x14ac:dyDescent="0.25">
      <c r="A343" s="108" t="s">
        <v>233</v>
      </c>
      <c r="B343" s="11">
        <v>32.299999999999997</v>
      </c>
      <c r="C343" s="9">
        <v>25.6</v>
      </c>
      <c r="D343" s="12">
        <v>9.5</v>
      </c>
      <c r="E343" s="9">
        <v>6.7</v>
      </c>
    </row>
    <row r="344" spans="1:7" ht="15.75" x14ac:dyDescent="0.25">
      <c r="A344" s="32" t="s">
        <v>74</v>
      </c>
      <c r="B344" s="13">
        <f>B345+B346+B347+B348</f>
        <v>895.40000000000009</v>
      </c>
      <c r="C344" s="13">
        <f t="shared" ref="C344:E344" si="62">C345+C346+C347+C348</f>
        <v>891</v>
      </c>
      <c r="D344" s="13">
        <f t="shared" si="62"/>
        <v>776.90000000000009</v>
      </c>
      <c r="E344" s="13">
        <f t="shared" si="62"/>
        <v>4.4000000000000004</v>
      </c>
    </row>
    <row r="345" spans="1:7" x14ac:dyDescent="0.25">
      <c r="A345" s="19" t="s">
        <v>253</v>
      </c>
      <c r="B345" s="11">
        <f>C345+E345</f>
        <v>267.8</v>
      </c>
      <c r="C345" s="9">
        <v>265.8</v>
      </c>
      <c r="D345" s="12">
        <v>189.6</v>
      </c>
      <c r="E345" s="9">
        <v>2</v>
      </c>
    </row>
    <row r="346" spans="1:7" x14ac:dyDescent="0.25">
      <c r="A346" s="30" t="s">
        <v>23</v>
      </c>
      <c r="B346" s="11">
        <v>6.8</v>
      </c>
      <c r="C346" s="9">
        <v>6.8</v>
      </c>
      <c r="D346" s="12">
        <v>3</v>
      </c>
      <c r="E346" s="9"/>
    </row>
    <row r="347" spans="1:7" x14ac:dyDescent="0.25">
      <c r="A347" s="108" t="s">
        <v>224</v>
      </c>
      <c r="B347" s="11">
        <v>605.70000000000005</v>
      </c>
      <c r="C347" s="9">
        <v>603.29999999999995</v>
      </c>
      <c r="D347" s="12">
        <v>579.70000000000005</v>
      </c>
      <c r="E347" s="9">
        <v>2.4</v>
      </c>
      <c r="G347" s="147"/>
    </row>
    <row r="348" spans="1:7" x14ac:dyDescent="0.25">
      <c r="A348" s="108" t="s">
        <v>233</v>
      </c>
      <c r="B348" s="11">
        <v>15.1</v>
      </c>
      <c r="C348" s="9">
        <v>15.1</v>
      </c>
      <c r="D348" s="12">
        <v>4.5999999999999996</v>
      </c>
      <c r="E348" s="9"/>
    </row>
    <row r="349" spans="1:7" ht="15.75" x14ac:dyDescent="0.25">
      <c r="A349" s="32" t="s">
        <v>185</v>
      </c>
      <c r="B349" s="13">
        <f>B350+B351+B352+B353</f>
        <v>1185.6000000000001</v>
      </c>
      <c r="C349" s="13">
        <f t="shared" ref="C349:E349" si="63">C350+C351+C352+C353</f>
        <v>1181.6000000000001</v>
      </c>
      <c r="D349" s="13">
        <f t="shared" si="63"/>
        <v>1051.4000000000001</v>
      </c>
      <c r="E349" s="13">
        <f t="shared" si="63"/>
        <v>4</v>
      </c>
    </row>
    <row r="350" spans="1:7" x14ac:dyDescent="0.25">
      <c r="A350" s="19" t="s">
        <v>253</v>
      </c>
      <c r="B350" s="11">
        <f>C350+E350</f>
        <v>301.10000000000002</v>
      </c>
      <c r="C350" s="9">
        <v>297.10000000000002</v>
      </c>
      <c r="D350" s="12">
        <v>233.8</v>
      </c>
      <c r="E350" s="9">
        <v>4</v>
      </c>
    </row>
    <row r="351" spans="1:7" x14ac:dyDescent="0.25">
      <c r="A351" s="30" t="s">
        <v>23</v>
      </c>
      <c r="B351" s="11">
        <v>11.6</v>
      </c>
      <c r="C351" s="9">
        <v>11.6</v>
      </c>
      <c r="D351" s="12">
        <v>2.6</v>
      </c>
      <c r="E351" s="9"/>
    </row>
    <row r="352" spans="1:7" x14ac:dyDescent="0.25">
      <c r="A352" s="108" t="s">
        <v>224</v>
      </c>
      <c r="B352" s="11">
        <v>854</v>
      </c>
      <c r="C352" s="9">
        <v>854</v>
      </c>
      <c r="D352" s="12">
        <v>812.8</v>
      </c>
      <c r="E352" s="9"/>
    </row>
    <row r="353" spans="1:7" x14ac:dyDescent="0.25">
      <c r="A353" s="108" t="s">
        <v>233</v>
      </c>
      <c r="B353" s="11">
        <v>18.899999999999999</v>
      </c>
      <c r="C353" s="9">
        <v>18.899999999999999</v>
      </c>
      <c r="D353" s="12">
        <v>2.2000000000000002</v>
      </c>
      <c r="E353" s="9"/>
    </row>
    <row r="354" spans="1:7" ht="15.75" x14ac:dyDescent="0.25">
      <c r="A354" s="32" t="s">
        <v>186</v>
      </c>
      <c r="B354" s="13">
        <f>B355+B356+B357+B358</f>
        <v>1142.8</v>
      </c>
      <c r="C354" s="13">
        <f t="shared" ref="C354:E354" si="64">C355+C356+C357+C358</f>
        <v>1133.5</v>
      </c>
      <c r="D354" s="13">
        <f t="shared" si="64"/>
        <v>986.80000000000007</v>
      </c>
      <c r="E354" s="13">
        <f t="shared" si="64"/>
        <v>9.3000000000000007</v>
      </c>
    </row>
    <row r="355" spans="1:7" x14ac:dyDescent="0.25">
      <c r="A355" s="19" t="s">
        <v>253</v>
      </c>
      <c r="B355" s="11">
        <f>C355+E355</f>
        <v>337.1</v>
      </c>
      <c r="C355" s="9">
        <v>333.1</v>
      </c>
      <c r="D355" s="12">
        <v>242.8</v>
      </c>
      <c r="E355" s="9">
        <v>4</v>
      </c>
    </row>
    <row r="356" spans="1:7" x14ac:dyDescent="0.25">
      <c r="A356" s="30" t="s">
        <v>23</v>
      </c>
      <c r="B356" s="11">
        <v>9.1999999999999993</v>
      </c>
      <c r="C356" s="9">
        <v>9.1999999999999993</v>
      </c>
      <c r="D356" s="12">
        <v>2.9</v>
      </c>
      <c r="E356" s="9"/>
      <c r="G356" s="147"/>
    </row>
    <row r="357" spans="1:7" x14ac:dyDescent="0.25">
      <c r="A357" s="108" t="s">
        <v>224</v>
      </c>
      <c r="B357" s="11">
        <v>775.4</v>
      </c>
      <c r="C357" s="9">
        <v>773.1</v>
      </c>
      <c r="D357" s="12">
        <v>736.1</v>
      </c>
      <c r="E357" s="9">
        <v>2.2999999999999998</v>
      </c>
    </row>
    <row r="358" spans="1:7" x14ac:dyDescent="0.25">
      <c r="A358" s="108" t="s">
        <v>233</v>
      </c>
      <c r="B358" s="11">
        <v>21.1</v>
      </c>
      <c r="C358" s="9">
        <v>18.100000000000001</v>
      </c>
      <c r="D358" s="12">
        <v>5</v>
      </c>
      <c r="E358" s="9">
        <v>3</v>
      </c>
    </row>
    <row r="359" spans="1:7" ht="15.75" x14ac:dyDescent="0.25">
      <c r="A359" s="32" t="s">
        <v>6</v>
      </c>
      <c r="B359" s="13">
        <f>B360+B361+B362+B363</f>
        <v>635.29999999999995</v>
      </c>
      <c r="C359" s="13">
        <f t="shared" ref="C359:E359" si="65">C360+C361+C362+C363</f>
        <v>633.29999999999995</v>
      </c>
      <c r="D359" s="13">
        <f t="shared" si="65"/>
        <v>555.29999999999995</v>
      </c>
      <c r="E359" s="13">
        <f t="shared" si="65"/>
        <v>2</v>
      </c>
    </row>
    <row r="360" spans="1:7" x14ac:dyDescent="0.25">
      <c r="A360" s="19" t="s">
        <v>253</v>
      </c>
      <c r="B360" s="11">
        <f>C360+E360</f>
        <v>209.9</v>
      </c>
      <c r="C360" s="9">
        <v>207.9</v>
      </c>
      <c r="D360" s="12">
        <v>169.8</v>
      </c>
      <c r="E360" s="9">
        <v>2</v>
      </c>
    </row>
    <row r="361" spans="1:7" x14ac:dyDescent="0.25">
      <c r="A361" s="30" t="s">
        <v>23</v>
      </c>
      <c r="B361" s="11">
        <v>7</v>
      </c>
      <c r="C361" s="9">
        <v>7</v>
      </c>
      <c r="D361" s="12">
        <v>5.0999999999999996</v>
      </c>
      <c r="E361" s="9"/>
    </row>
    <row r="362" spans="1:7" ht="16.5" customHeight="1" x14ac:dyDescent="0.25">
      <c r="A362" s="108" t="s">
        <v>224</v>
      </c>
      <c r="B362" s="11">
        <v>403.1</v>
      </c>
      <c r="C362" s="9">
        <v>403.1</v>
      </c>
      <c r="D362" s="12">
        <v>374.4</v>
      </c>
      <c r="E362" s="9"/>
    </row>
    <row r="363" spans="1:7" ht="16.5" customHeight="1" x14ac:dyDescent="0.25">
      <c r="A363" s="107" t="s">
        <v>233</v>
      </c>
      <c r="B363" s="11">
        <v>15.3</v>
      </c>
      <c r="C363" s="11">
        <v>15.3</v>
      </c>
      <c r="D363" s="35">
        <v>6</v>
      </c>
      <c r="E363" s="11"/>
    </row>
    <row r="364" spans="1:7" ht="20.25" customHeight="1" x14ac:dyDescent="0.25">
      <c r="A364" s="29" t="s">
        <v>240</v>
      </c>
      <c r="B364" s="13">
        <f>B365+B367+B366+B368</f>
        <v>1667.3</v>
      </c>
      <c r="C364" s="13">
        <f t="shared" ref="C364:D364" si="66">C365+C367+C366+C368</f>
        <v>1667.3</v>
      </c>
      <c r="D364" s="13">
        <f t="shared" si="66"/>
        <v>1492.6</v>
      </c>
      <c r="E364" s="13"/>
    </row>
    <row r="365" spans="1:7" ht="27" customHeight="1" x14ac:dyDescent="0.25">
      <c r="A365" s="19" t="s">
        <v>187</v>
      </c>
      <c r="B365" s="11">
        <v>689.8</v>
      </c>
      <c r="C365" s="9">
        <v>689.8</v>
      </c>
      <c r="D365" s="12">
        <v>563.70000000000005</v>
      </c>
      <c r="E365" s="9"/>
    </row>
    <row r="366" spans="1:7" ht="15.75" customHeight="1" x14ac:dyDescent="0.25">
      <c r="A366" s="30" t="s">
        <v>188</v>
      </c>
      <c r="B366" s="11">
        <v>17</v>
      </c>
      <c r="C366" s="9">
        <v>17</v>
      </c>
      <c r="D366" s="12"/>
      <c r="E366" s="9"/>
    </row>
    <row r="367" spans="1:7" ht="17.25" customHeight="1" x14ac:dyDescent="0.25">
      <c r="A367" s="108" t="s">
        <v>224</v>
      </c>
      <c r="B367" s="11">
        <v>954.8</v>
      </c>
      <c r="C367" s="9">
        <v>954.8</v>
      </c>
      <c r="D367" s="12">
        <v>928.4</v>
      </c>
      <c r="E367" s="9"/>
    </row>
    <row r="368" spans="1:7" ht="17.25" customHeight="1" x14ac:dyDescent="0.25">
      <c r="A368" s="107" t="s">
        <v>233</v>
      </c>
      <c r="B368" s="11">
        <v>5.7</v>
      </c>
      <c r="C368" s="11">
        <v>5.7</v>
      </c>
      <c r="D368" s="35">
        <v>0.5</v>
      </c>
      <c r="E368" s="11"/>
    </row>
    <row r="369" spans="1:5" ht="33" customHeight="1" x14ac:dyDescent="0.25">
      <c r="A369" s="28" t="s">
        <v>18</v>
      </c>
      <c r="B369" s="13">
        <f>B371+B373+B372+B370+B374</f>
        <v>749.59999999999991</v>
      </c>
      <c r="C369" s="13">
        <f t="shared" ref="C369:D369" si="67">C371+C373+C372+C370+C374</f>
        <v>749.59999999999991</v>
      </c>
      <c r="D369" s="13">
        <f t="shared" si="67"/>
        <v>673.5</v>
      </c>
      <c r="E369" s="13"/>
    </row>
    <row r="370" spans="1:5" ht="21" customHeight="1" x14ac:dyDescent="0.25">
      <c r="A370" s="30" t="s">
        <v>253</v>
      </c>
      <c r="B370" s="11">
        <v>31.8</v>
      </c>
      <c r="C370" s="11">
        <v>31.8</v>
      </c>
      <c r="D370" s="11">
        <v>31.3</v>
      </c>
      <c r="E370" s="13"/>
    </row>
    <row r="371" spans="1:5" ht="27.75" customHeight="1" x14ac:dyDescent="0.25">
      <c r="A371" s="19" t="s">
        <v>58</v>
      </c>
      <c r="B371" s="11">
        <v>325.2</v>
      </c>
      <c r="C371" s="9">
        <v>325.2</v>
      </c>
      <c r="D371" s="12">
        <v>264</v>
      </c>
      <c r="E371" s="9"/>
    </row>
    <row r="372" spans="1:5" ht="14.45" customHeight="1" x14ac:dyDescent="0.25">
      <c r="A372" s="30" t="s">
        <v>23</v>
      </c>
      <c r="B372" s="11">
        <v>4.3</v>
      </c>
      <c r="C372" s="9">
        <v>4.3</v>
      </c>
      <c r="D372" s="12"/>
      <c r="E372" s="9"/>
    </row>
    <row r="373" spans="1:5" ht="15.6" customHeight="1" x14ac:dyDescent="0.25">
      <c r="A373" s="108" t="s">
        <v>224</v>
      </c>
      <c r="B373" s="11">
        <v>386.8</v>
      </c>
      <c r="C373" s="9">
        <v>386.8</v>
      </c>
      <c r="D373" s="12">
        <v>378</v>
      </c>
      <c r="E373" s="9"/>
    </row>
    <row r="374" spans="1:5" ht="15.6" customHeight="1" x14ac:dyDescent="0.25">
      <c r="A374" s="107" t="s">
        <v>233</v>
      </c>
      <c r="B374" s="11">
        <v>1.5</v>
      </c>
      <c r="C374" s="11">
        <v>1.5</v>
      </c>
      <c r="D374" s="35">
        <v>0.2</v>
      </c>
      <c r="E374" s="11"/>
    </row>
    <row r="375" spans="1:5" ht="20.25" customHeight="1" x14ac:dyDescent="0.25">
      <c r="A375" s="29" t="s">
        <v>120</v>
      </c>
      <c r="B375" s="13">
        <f>B376+B377+B379+B378+B380</f>
        <v>722.1</v>
      </c>
      <c r="C375" s="13">
        <f t="shared" ref="C375:D375" si="68">C376+C377+C379+C378+C380</f>
        <v>722.1</v>
      </c>
      <c r="D375" s="13">
        <f t="shared" si="68"/>
        <v>637.30000000000007</v>
      </c>
      <c r="E375" s="13"/>
    </row>
    <row r="376" spans="1:5" x14ac:dyDescent="0.25">
      <c r="A376" s="19" t="s">
        <v>253</v>
      </c>
      <c r="B376" s="11">
        <v>230.9</v>
      </c>
      <c r="C376" s="9">
        <v>230.9</v>
      </c>
      <c r="D376" s="12">
        <v>175.6</v>
      </c>
      <c r="E376" s="9"/>
    </row>
    <row r="377" spans="1:5" x14ac:dyDescent="0.25">
      <c r="A377" s="30" t="s">
        <v>23</v>
      </c>
      <c r="B377" s="11">
        <v>1</v>
      </c>
      <c r="C377" s="9">
        <v>1</v>
      </c>
      <c r="D377" s="12"/>
      <c r="E377" s="9"/>
    </row>
    <row r="378" spans="1:5" ht="28.5" customHeight="1" x14ac:dyDescent="0.25">
      <c r="A378" s="19" t="s">
        <v>67</v>
      </c>
      <c r="B378" s="11">
        <v>4.2</v>
      </c>
      <c r="C378" s="9">
        <v>4.2</v>
      </c>
      <c r="D378" s="12">
        <v>4.2</v>
      </c>
      <c r="E378" s="9"/>
    </row>
    <row r="379" spans="1:5" x14ac:dyDescent="0.25">
      <c r="A379" s="108" t="s">
        <v>224</v>
      </c>
      <c r="B379" s="11">
        <v>475.6</v>
      </c>
      <c r="C379" s="9">
        <v>475.6</v>
      </c>
      <c r="D379" s="12">
        <v>455</v>
      </c>
      <c r="E379" s="9"/>
    </row>
    <row r="380" spans="1:5" x14ac:dyDescent="0.25">
      <c r="A380" s="107" t="s">
        <v>233</v>
      </c>
      <c r="B380" s="11">
        <v>10.4</v>
      </c>
      <c r="C380" s="11">
        <v>10.4</v>
      </c>
      <c r="D380" s="35">
        <v>2.5</v>
      </c>
      <c r="E380" s="11"/>
    </row>
    <row r="381" spans="1:5" ht="20.25" customHeight="1" x14ac:dyDescent="0.25">
      <c r="A381" s="32" t="s">
        <v>9</v>
      </c>
      <c r="B381" s="13">
        <f>B382+B383+B384</f>
        <v>1250.5</v>
      </c>
      <c r="C381" s="13">
        <f t="shared" ref="C381:E381" si="69">C382+C383+C384</f>
        <v>1240</v>
      </c>
      <c r="D381" s="13">
        <f t="shared" si="69"/>
        <v>1140.0999999999999</v>
      </c>
      <c r="E381" s="13">
        <f t="shared" si="69"/>
        <v>10.5</v>
      </c>
    </row>
    <row r="382" spans="1:5" x14ac:dyDescent="0.25">
      <c r="A382" s="19" t="s">
        <v>253</v>
      </c>
      <c r="B382" s="11">
        <v>1007.5</v>
      </c>
      <c r="C382" s="9">
        <v>1007.5</v>
      </c>
      <c r="D382" s="12">
        <v>967.2</v>
      </c>
      <c r="E382" s="9"/>
    </row>
    <row r="383" spans="1:5" x14ac:dyDescent="0.25">
      <c r="A383" s="30" t="s">
        <v>23</v>
      </c>
      <c r="B383" s="11">
        <v>110</v>
      </c>
      <c r="C383" s="9">
        <v>99.5</v>
      </c>
      <c r="D383" s="12">
        <v>41.8</v>
      </c>
      <c r="E383" s="9">
        <v>10.5</v>
      </c>
    </row>
    <row r="384" spans="1:5" ht="16.5" customHeight="1" x14ac:dyDescent="0.25">
      <c r="A384" s="108" t="s">
        <v>224</v>
      </c>
      <c r="B384" s="11">
        <v>133</v>
      </c>
      <c r="C384" s="9">
        <v>133</v>
      </c>
      <c r="D384" s="12">
        <v>131.1</v>
      </c>
      <c r="E384" s="9"/>
    </row>
    <row r="385" spans="1:5" ht="18.75" customHeight="1" x14ac:dyDescent="0.25">
      <c r="A385" s="32" t="s">
        <v>10</v>
      </c>
      <c r="B385" s="13">
        <f>B386+B387+B388</f>
        <v>359.79999999999995</v>
      </c>
      <c r="C385" s="13">
        <f>C386+C387+C388</f>
        <v>355.79999999999995</v>
      </c>
      <c r="D385" s="13">
        <f>D386+D387+D388</f>
        <v>314.7</v>
      </c>
      <c r="E385" s="13">
        <f>E386+E387+E388</f>
        <v>4</v>
      </c>
    </row>
    <row r="386" spans="1:5" ht="16.5" customHeight="1" x14ac:dyDescent="0.25">
      <c r="A386" s="19" t="s">
        <v>253</v>
      </c>
      <c r="B386" s="11">
        <v>223.2</v>
      </c>
      <c r="C386" s="9">
        <v>223.2</v>
      </c>
      <c r="D386" s="12">
        <v>215.5</v>
      </c>
      <c r="E386" s="9"/>
    </row>
    <row r="387" spans="1:5" x14ac:dyDescent="0.25">
      <c r="A387" s="30" t="s">
        <v>23</v>
      </c>
      <c r="B387" s="11">
        <v>60</v>
      </c>
      <c r="C387" s="9">
        <v>56</v>
      </c>
      <c r="D387" s="12">
        <v>23.7</v>
      </c>
      <c r="E387" s="9">
        <v>4</v>
      </c>
    </row>
    <row r="388" spans="1:5" x14ac:dyDescent="0.25">
      <c r="A388" s="108" t="s">
        <v>224</v>
      </c>
      <c r="B388" s="11">
        <v>76.599999999999994</v>
      </c>
      <c r="C388" s="9">
        <v>76.599999999999994</v>
      </c>
      <c r="D388" s="12">
        <v>75.5</v>
      </c>
      <c r="E388" s="9"/>
    </row>
    <row r="389" spans="1:5" ht="18.75" customHeight="1" x14ac:dyDescent="0.25">
      <c r="A389" s="32" t="s">
        <v>1</v>
      </c>
      <c r="B389" s="13">
        <f>B390+B391</f>
        <v>326.39999999999998</v>
      </c>
      <c r="C389" s="13">
        <f>C390+C391</f>
        <v>326.39999999999998</v>
      </c>
      <c r="D389" s="13">
        <f>D390+D391</f>
        <v>299.7</v>
      </c>
      <c r="E389" s="13"/>
    </row>
    <row r="390" spans="1:5" ht="15.75" customHeight="1" x14ac:dyDescent="0.25">
      <c r="A390" s="19" t="s">
        <v>253</v>
      </c>
      <c r="B390" s="11">
        <v>324.39999999999998</v>
      </c>
      <c r="C390" s="9">
        <v>324.39999999999998</v>
      </c>
      <c r="D390" s="12">
        <v>299.7</v>
      </c>
      <c r="E390" s="9"/>
    </row>
    <row r="391" spans="1:5" x14ac:dyDescent="0.25">
      <c r="A391" s="30" t="s">
        <v>23</v>
      </c>
      <c r="B391" s="11">
        <v>2</v>
      </c>
      <c r="C391" s="9">
        <v>2</v>
      </c>
      <c r="D391" s="12"/>
      <c r="E391" s="9"/>
    </row>
    <row r="392" spans="1:5" ht="18" customHeight="1" x14ac:dyDescent="0.25">
      <c r="A392" s="32" t="s">
        <v>7</v>
      </c>
      <c r="B392" s="13">
        <f>B393+B394</f>
        <v>391.1</v>
      </c>
      <c r="C392" s="13">
        <f>C393+C394</f>
        <v>388.1</v>
      </c>
      <c r="D392" s="13">
        <f>D393+D394</f>
        <v>342.1</v>
      </c>
      <c r="E392" s="13">
        <f>E393+E394</f>
        <v>3</v>
      </c>
    </row>
    <row r="393" spans="1:5" x14ac:dyDescent="0.25">
      <c r="A393" s="19" t="s">
        <v>253</v>
      </c>
      <c r="B393" s="11">
        <v>376.1</v>
      </c>
      <c r="C393" s="9">
        <v>376.1</v>
      </c>
      <c r="D393" s="12">
        <v>342.1</v>
      </c>
      <c r="E393" s="9"/>
    </row>
    <row r="394" spans="1:5" ht="15.6" customHeight="1" x14ac:dyDescent="0.25">
      <c r="A394" s="30" t="s">
        <v>23</v>
      </c>
      <c r="B394" s="36">
        <v>15</v>
      </c>
      <c r="C394" s="199">
        <v>12</v>
      </c>
      <c r="D394" s="200"/>
      <c r="E394" s="199">
        <v>3</v>
      </c>
    </row>
    <row r="395" spans="1:5" ht="18" customHeight="1" x14ac:dyDescent="0.25">
      <c r="A395" s="32" t="s">
        <v>222</v>
      </c>
      <c r="B395" s="13">
        <f>B396+B397</f>
        <v>446</v>
      </c>
      <c r="C395" s="13">
        <f>C396+C397</f>
        <v>446</v>
      </c>
      <c r="D395" s="13">
        <f>D396+D397</f>
        <v>374.5</v>
      </c>
      <c r="E395" s="13"/>
    </row>
    <row r="396" spans="1:5" ht="15" customHeight="1" x14ac:dyDescent="0.25">
      <c r="A396" s="19" t="s">
        <v>253</v>
      </c>
      <c r="B396" s="180">
        <v>434</v>
      </c>
      <c r="C396" s="153">
        <v>434</v>
      </c>
      <c r="D396" s="12">
        <v>374.5</v>
      </c>
      <c r="E396" s="9"/>
    </row>
    <row r="397" spans="1:5" ht="15.6" customHeight="1" x14ac:dyDescent="0.25">
      <c r="A397" s="30" t="s">
        <v>23</v>
      </c>
      <c r="B397" s="11">
        <v>12</v>
      </c>
      <c r="C397" s="9">
        <v>12</v>
      </c>
      <c r="D397" s="12"/>
      <c r="E397" s="9"/>
    </row>
    <row r="398" spans="1:5" ht="16.899999999999999" customHeight="1" x14ac:dyDescent="0.25">
      <c r="A398" s="32" t="s">
        <v>13</v>
      </c>
      <c r="B398" s="13">
        <f>B399+B400</f>
        <v>315.39999999999998</v>
      </c>
      <c r="C398" s="13">
        <f t="shared" ref="C398:D398" si="70">C399+C400</f>
        <v>315.39999999999998</v>
      </c>
      <c r="D398" s="13">
        <f t="shared" si="70"/>
        <v>298.10000000000002</v>
      </c>
      <c r="E398" s="13"/>
    </row>
    <row r="399" spans="1:5" ht="15" customHeight="1" x14ac:dyDescent="0.25">
      <c r="A399" s="19" t="s">
        <v>253</v>
      </c>
      <c r="B399" s="11">
        <v>121.3</v>
      </c>
      <c r="C399" s="9">
        <v>121.3</v>
      </c>
      <c r="D399" s="12">
        <v>106.8</v>
      </c>
      <c r="E399" s="9"/>
    </row>
    <row r="400" spans="1:5" ht="16.899999999999999" customHeight="1" x14ac:dyDescent="0.25">
      <c r="A400" s="107" t="s">
        <v>224</v>
      </c>
      <c r="B400" s="11">
        <v>194.1</v>
      </c>
      <c r="C400" s="9">
        <v>194.1</v>
      </c>
      <c r="D400" s="12">
        <v>191.3</v>
      </c>
      <c r="E400" s="9"/>
    </row>
    <row r="401" spans="1:7" ht="15.75" x14ac:dyDescent="0.25">
      <c r="A401" s="26" t="s">
        <v>117</v>
      </c>
      <c r="B401" s="13">
        <f>B402+B403</f>
        <v>58.7</v>
      </c>
      <c r="C401" s="13">
        <f t="shared" ref="C401:E401" si="71">C402+C403</f>
        <v>54.9</v>
      </c>
      <c r="D401" s="13">
        <f t="shared" si="71"/>
        <v>41.6</v>
      </c>
      <c r="E401" s="13">
        <f t="shared" si="71"/>
        <v>3.8</v>
      </c>
    </row>
    <row r="402" spans="1:7" ht="16.149999999999999" customHeight="1" x14ac:dyDescent="0.25">
      <c r="A402" s="19" t="s">
        <v>253</v>
      </c>
      <c r="B402" s="11">
        <v>53.5</v>
      </c>
      <c r="C402" s="11">
        <v>53.5</v>
      </c>
      <c r="D402" s="102">
        <v>41.6</v>
      </c>
      <c r="E402" s="11"/>
    </row>
    <row r="403" spans="1:7" ht="15.6" customHeight="1" x14ac:dyDescent="0.25">
      <c r="A403" s="100" t="s">
        <v>121</v>
      </c>
      <c r="B403" s="11">
        <v>5.2</v>
      </c>
      <c r="C403" s="11">
        <v>1.4</v>
      </c>
      <c r="D403" s="102">
        <v>0</v>
      </c>
      <c r="E403" s="11">
        <v>3.8</v>
      </c>
    </row>
    <row r="404" spans="1:7" ht="15.75" x14ac:dyDescent="0.25">
      <c r="A404" s="32" t="s">
        <v>26</v>
      </c>
      <c r="B404" s="13">
        <f>B133+B138+B143+B147+B152+B157+B162+B166+B170+B175+B180+B185+B189+B194+B199+B203+B208+B212+B217+B222+B226+B231+B235+B240+B244+B249+B253+B258+B262+B267+B271+B276+B281+B286+B291+B296+B302+B307+B312+B317+B323+B328+B334+B339+B344+B349+B354+B359+B364+B369+B375+B381+B385+B389+B392+B395+B398+B401</f>
        <v>53183.300000000017</v>
      </c>
      <c r="C404" s="13">
        <f>C133+C138+C143+C147+C152+C157+C162+C166+C170+C175+C180+C185+C189+C194+C199+C203+C208+C212+C217+C222+C226+C231+C235+C240+C244+C249+C253+C258+C262+C267+C271+C276+C281+C286+C291+C296+C302+C307+C312+C317+C323+C328+C334+C339+C344+C349+C354+C359+C364+C369+C375+C381+C385+C389+C392+C395+C398+C401</f>
        <v>52977.400000000016</v>
      </c>
      <c r="D404" s="13">
        <f>D133+D138+D143+D147+D152+D157+D162+D166+D170+D175+D180+D185+D189+D194+D199+D203+D208+D212+D217+D222+D226+D231+D235+D240+D244+D249+D253+D258+D262+D267+D271+D276+D281+D286+D291+D296+D302+D307+D312+D317+D323+D328+D334+D339+D344+D349+D354+D359+D364+D369+D375+D381+D385+D389+D392+D395+D398+D401</f>
        <v>43249.299999999996</v>
      </c>
      <c r="E404" s="13">
        <f>E133+E138+E143+E147+E152+E157+E162+E166+E170+E175+E180+E185+E189+E194+E199+E203+E208+E212+E217+E222+E226+E231+E235+E240+E244+E249+E253+E258+E262+E267+E271+E276+E281+E286+E291+E296+E302+E307+E312+E317+E323+E328+E334+E339+E344+E349+E354+E359+E364+E369+E375+E381+E385+E389+E392+E395+E398+E401</f>
        <v>205.9</v>
      </c>
      <c r="G404" s="147"/>
    </row>
    <row r="405" spans="1:7" ht="16.899999999999999" customHeight="1" x14ac:dyDescent="0.25">
      <c r="A405" s="19" t="s">
        <v>253</v>
      </c>
      <c r="B405" s="11">
        <f>B134+B139+B144+B148+B153+B158+B163+B167+B171+B176+B181+B186+B190+B195+B200+B204+B209+B213+B218+B223+B227+B232+B236+B241+B245+B250+B254+B259+B263+B268+B272+B277+B282+B287+B292+B297+B303+B308+B313+B318+B324+B329+B335+B340+B345+B350+B355+B360+B370+B376+B382+B386+B390+B393+B396+B399+B402</f>
        <v>19028.900000000001</v>
      </c>
      <c r="C405" s="11">
        <f>C134+C139+C144+C148+C153+C158+C163+C167+C171+C176+C181+C186+C190+C195+C200+C204+C209+C213+C218+C223+C227+C232+C236+C241+C245+C250+C254+C259+C263+C268+C272+C277+C282+C287+C292+C297+C303+C308+C313+C318+C324+C329+C335+C340+C345+C350+C355+C360+C370+C376+C382+C386+C390+C393+C396+C399+C402</f>
        <v>18938.900000000001</v>
      </c>
      <c r="D405" s="11">
        <f>D134+D139+D144+D148+D153+D158+D163+D167+D171+D176+D181+D186+D190+D195+D200+D204+D209+D213+D218+D223+D227+D232+D236+D241+D245+D250+D254+D259+D263+D268+D272+D277+D282+D287+D292+D297+D303+D308+D313+D318+D324+D329+D335+D340+D345+D350+D355+D360+D370+D376+D382+D386+D390+D393+D396+D399+D402</f>
        <v>15982.999999999996</v>
      </c>
      <c r="E405" s="11">
        <f>E134+E139+E144+E148+E153+E158+E163+E167+E171+E176+E181+E186+E190+E195+E200+E204+E209+E213+E218+E223+E227+E232+E236+E241+E245+E250+E254+E259+E263+E268+E272+E277+E282+E287+E292+E297+E303+E308+E313+E318+E324+E329+E335+E340+E345+E350+E355+E360+E370+E376+E382+E386+E390+E393+E396+E399+E402</f>
        <v>90</v>
      </c>
      <c r="G405" s="147"/>
    </row>
    <row r="406" spans="1:7" ht="15.6" customHeight="1" x14ac:dyDescent="0.25">
      <c r="A406" s="30" t="s">
        <v>24</v>
      </c>
      <c r="B406" s="11">
        <f>B140+B145+B149+B154+B159+B164+B168+B172+B177+B182+B187+B191+B196+B201+B205+B210+B214+B219+B224+B228+B233+B237+B242+B246+B251+B255+B260+B264+B269+B273+B278+B283+B288+B293+B298+B304+B309+B314+B319+B325+B330+B336+B341+B346+B351+B356+B361+B366+B372+B377+B383+B387+B391+B394+B397</f>
        <v>2281.4000000000005</v>
      </c>
      <c r="C406" s="11">
        <f>C140+C145+C149+C154+C159+C164+C168+C172+C177+C182+C187+C191+C196+C201+C205+C210+C214+C219+C224+C228+C233+C237+C242+C246+C251+C255+C260+C264+C269+C273+C278+C283+C288+C293+C298+C304+C309+C314+C319+C325+C330+C336+C341+C346+C351+C356+C361+C366+C372+C377+C383+C387+C391+C394+C397</f>
        <v>2221.1</v>
      </c>
      <c r="D406" s="11">
        <f>D140+D145+D149+D154+D159+D164+D168+D172+D177+D182+D187+D191+D196+D201+D205+D210+D214+D219+D224+D228+D233+D237+D242+D246+D251+D255+D260+D264+D269+D273+D278+D283+D288+D293+D298+D304+D309+D314+D319+D325+D330+D336+D341+D346+D351+D356+D361+D366+D372+D377+D383+D387+D391+D394+D397</f>
        <v>157.69999999999999</v>
      </c>
      <c r="E406" s="11">
        <f>E140+E145+E149+E154+E159+E164+E168+E172+E177+E182+E187+E191+E196+E201+E205+E210+E214+E219+E224+E228+E233+E237+E242+E246+E251+E255+E260+E264+E269+E273+E278+E283+E288+E293+E298+E304+E309+E314+E319+E325+E330+E336+E341+E346+E351+E356+E361+E366+E372+E377+E383+E387+E391+E394+E397</f>
        <v>60.3</v>
      </c>
      <c r="G406" s="147"/>
    </row>
    <row r="407" spans="1:7" ht="16.149999999999999" customHeight="1" x14ac:dyDescent="0.25">
      <c r="A407" s="108" t="s">
        <v>224</v>
      </c>
      <c r="B407" s="11">
        <f>B136+B141+B146+B150+B155+B160+B165+B169+B173+B178+B183+B188+B192+B197+B202+B206+B211+B215+B220+B225+B229+B234+B238+B243+B247+B252+B256+B261+B265+B270+B274+B279+B284+B289+B294+B299+B305+B310+B315+B321+B326+B331+B337+B342+B347+B352+B357+B362+B367+B373+B379+B384+B388+B400</f>
        <v>28670.999999999996</v>
      </c>
      <c r="C407" s="11">
        <f>C136+C141+C146+C150+C155+C160+C165+C169+C173+C178+C183+C188+C192+C197+C202+C206+C211+C215+C220+C225+C229+C234+C238+C243+C247+C252+C256+C261+C265+C270+C274+C279+C284+C289+C294+C299+C305+C310+C315+C321+C326+C331+C337+C342+C347+C352+C357+C362+C367+C373+C379+C384+C388+C400</f>
        <v>28658.499999999993</v>
      </c>
      <c r="D407" s="11">
        <f>D136+D141+D146+D150+D155+D160+D165+D169+D173+D178+D183+D188+D192+D197+D202+D206+D211+D215+D220+D225+D229+D234+D238+D243+D247+D252+D256+D261+D265+D270+D274+D279+D284+D289+D294+D299+D305+D310+D315+D321+D326+D331+D337+D342+D347+D352+D357+D362+D367+D373+D379+D384+D388+D400</f>
        <v>25547</v>
      </c>
      <c r="E407" s="11">
        <f>E136+E141+E146+E150+E155+E160+E165+E169+E173+E178+E183+E188+E192+E197+E202+E206+E211+E215+E220+E225+E229+E234+E238+E243+E247+E252+E256+E261+E265+E270+E274+E279+E284+E289+E294+E299+E305+E310+E315+E321+E326+E331+E337+E342+E347+E352+E357+E362+E367+E373+E379+E384+E388+E400</f>
        <v>12.5</v>
      </c>
      <c r="G407" s="147"/>
    </row>
    <row r="408" spans="1:7" ht="16.149999999999999" customHeight="1" x14ac:dyDescent="0.25">
      <c r="A408" s="108" t="s">
        <v>233</v>
      </c>
      <c r="B408" s="36">
        <f>B135+B142+B151+B156+B161+B174+B179+B198+B207+B221+B230+B239+B248+B257+B266+B275+B280+B285+B290+B295+B300+B306+B316+B322+B327+B332+B338+B343+B348+B353+B358+B363+B368+B374+B380+B311+B216+B193+B184</f>
        <v>1066.9000000000003</v>
      </c>
      <c r="C408" s="36">
        <f t="shared" ref="C408:E408" si="72">C135+C142+C151+C156+C161+C174+C179+C198+C207+C221+C230+C239+C248+C257+C266+C275+C280+C285+C290+C295+C300+C306+C316+C322+C327+C332+C338+C343+C348+C353+C358+C363+C368+C374+C380+C311+C216+C193+C184</f>
        <v>1027.6000000000001</v>
      </c>
      <c r="D408" s="36">
        <f t="shared" si="72"/>
        <v>153.09999999999997</v>
      </c>
      <c r="E408" s="36">
        <f t="shared" si="72"/>
        <v>39.300000000000004</v>
      </c>
      <c r="G408" s="147"/>
    </row>
    <row r="409" spans="1:7" ht="29.45" customHeight="1" x14ac:dyDescent="0.25">
      <c r="A409" s="19" t="s">
        <v>281</v>
      </c>
      <c r="B409" s="36">
        <f>SUM(B301+B320+B333+B365+B371+B378)</f>
        <v>1962.1</v>
      </c>
      <c r="C409" s="36">
        <f>SUM(C301+C320+C333+C365+C371+C378)</f>
        <v>1962.1</v>
      </c>
      <c r="D409" s="36">
        <f>SUM(D301+D320+D333+D365+D371+D378)</f>
        <v>1408.5000000000002</v>
      </c>
      <c r="E409" s="36"/>
      <c r="G409" s="147"/>
    </row>
    <row r="410" spans="1:7" ht="19.149999999999999" customHeight="1" x14ac:dyDescent="0.25">
      <c r="A410" s="100" t="s">
        <v>121</v>
      </c>
      <c r="B410" s="11">
        <f>B137+B403</f>
        <v>173</v>
      </c>
      <c r="C410" s="11">
        <f>C137+C403</f>
        <v>169.20000000000002</v>
      </c>
      <c r="D410" s="11">
        <f>D137+D403</f>
        <v>0</v>
      </c>
      <c r="E410" s="11">
        <f>E137+E403</f>
        <v>3.8</v>
      </c>
      <c r="G410" s="147"/>
    </row>
    <row r="411" spans="1:7" ht="36" customHeight="1" x14ac:dyDescent="0.25">
      <c r="A411" s="262" t="s">
        <v>278</v>
      </c>
      <c r="B411" s="263"/>
      <c r="C411" s="263"/>
      <c r="D411" s="263"/>
      <c r="E411" s="264"/>
    </row>
    <row r="412" spans="1:7" ht="15.75" x14ac:dyDescent="0.25">
      <c r="A412" s="177" t="s">
        <v>17</v>
      </c>
      <c r="B412" s="178">
        <f>B413+B414</f>
        <v>88</v>
      </c>
      <c r="C412" s="178">
        <f t="shared" ref="C412:D412" si="73">C413+C414</f>
        <v>88</v>
      </c>
      <c r="D412" s="178">
        <f t="shared" si="73"/>
        <v>1.4</v>
      </c>
      <c r="E412" s="179"/>
    </row>
    <row r="413" spans="1:7" x14ac:dyDescent="0.25">
      <c r="A413" s="156" t="s">
        <v>253</v>
      </c>
      <c r="B413" s="180">
        <v>78</v>
      </c>
      <c r="C413" s="153">
        <v>78</v>
      </c>
      <c r="D413" s="153"/>
      <c r="E413" s="153"/>
    </row>
    <row r="414" spans="1:7" x14ac:dyDescent="0.25">
      <c r="A414" s="108" t="s">
        <v>233</v>
      </c>
      <c r="B414" s="180">
        <v>10</v>
      </c>
      <c r="C414" s="180">
        <v>10</v>
      </c>
      <c r="D414" s="180">
        <v>1.4</v>
      </c>
      <c r="E414" s="180"/>
    </row>
    <row r="415" spans="1:7" ht="15.75" x14ac:dyDescent="0.25">
      <c r="A415" s="177" t="s">
        <v>27</v>
      </c>
      <c r="B415" s="182">
        <f>B416+B417</f>
        <v>88</v>
      </c>
      <c r="C415" s="182">
        <f t="shared" ref="C415:D415" si="74">C416+C417</f>
        <v>88</v>
      </c>
      <c r="D415" s="182">
        <f t="shared" si="74"/>
        <v>1.4</v>
      </c>
      <c r="E415" s="182"/>
    </row>
    <row r="416" spans="1:7" x14ac:dyDescent="0.25">
      <c r="A416" s="184" t="s">
        <v>253</v>
      </c>
      <c r="B416" s="180">
        <f>B413</f>
        <v>78</v>
      </c>
      <c r="C416" s="153">
        <f>C413</f>
        <v>78</v>
      </c>
      <c r="D416" s="153"/>
      <c r="E416" s="153"/>
    </row>
    <row r="417" spans="1:5" x14ac:dyDescent="0.25">
      <c r="A417" s="107" t="s">
        <v>233</v>
      </c>
      <c r="B417" s="180">
        <f>B414</f>
        <v>10</v>
      </c>
      <c r="C417" s="180">
        <f t="shared" ref="C417:D417" si="75">C414</f>
        <v>10</v>
      </c>
      <c r="D417" s="180">
        <f t="shared" si="75"/>
        <v>1.4</v>
      </c>
      <c r="E417" s="153"/>
    </row>
    <row r="418" spans="1:5" ht="31.15" customHeight="1" x14ac:dyDescent="0.25">
      <c r="A418" s="259" t="s">
        <v>279</v>
      </c>
      <c r="B418" s="260"/>
      <c r="C418" s="260"/>
      <c r="D418" s="260"/>
      <c r="E418" s="261"/>
    </row>
    <row r="419" spans="1:5" ht="31.5" x14ac:dyDescent="0.25">
      <c r="A419" s="96" t="s">
        <v>114</v>
      </c>
      <c r="B419" s="97">
        <f>B420+B421+B422</f>
        <v>8311.9</v>
      </c>
      <c r="C419" s="97">
        <f>C420+C421+C422</f>
        <v>8311.9</v>
      </c>
      <c r="D419" s="97"/>
      <c r="E419" s="97"/>
    </row>
    <row r="420" spans="1:5" x14ac:dyDescent="0.25">
      <c r="A420" s="83" t="s">
        <v>253</v>
      </c>
      <c r="B420" s="81">
        <v>5585.4</v>
      </c>
      <c r="C420" s="98">
        <v>5585.4</v>
      </c>
      <c r="D420" s="99"/>
      <c r="E420" s="98"/>
    </row>
    <row r="421" spans="1:5" ht="39" customHeight="1" x14ac:dyDescent="0.25">
      <c r="A421" s="83" t="s">
        <v>56</v>
      </c>
      <c r="B421" s="81">
        <v>2642.5</v>
      </c>
      <c r="C421" s="98">
        <v>2642.5</v>
      </c>
      <c r="D421" s="99"/>
      <c r="E421" s="98"/>
    </row>
    <row r="422" spans="1:5" ht="15.6" customHeight="1" x14ac:dyDescent="0.25">
      <c r="A422" s="108" t="s">
        <v>225</v>
      </c>
      <c r="B422" s="81">
        <v>84</v>
      </c>
      <c r="C422" s="98">
        <v>84</v>
      </c>
      <c r="D422" s="99"/>
      <c r="E422" s="98"/>
    </row>
    <row r="423" spans="1:5" ht="17.25" customHeight="1" x14ac:dyDescent="0.25">
      <c r="A423" s="32" t="s">
        <v>17</v>
      </c>
      <c r="B423" s="13">
        <f>B424+B425</f>
        <v>957.6</v>
      </c>
      <c r="C423" s="13">
        <f t="shared" ref="C423:D423" si="76">C424+C425</f>
        <v>957.6</v>
      </c>
      <c r="D423" s="13">
        <f t="shared" si="76"/>
        <v>15.1</v>
      </c>
      <c r="E423" s="13"/>
    </row>
    <row r="424" spans="1:5" ht="16.5" customHeight="1" x14ac:dyDescent="0.25">
      <c r="A424" s="19" t="s">
        <v>253</v>
      </c>
      <c r="B424" s="77">
        <v>877.6</v>
      </c>
      <c r="C424" s="65">
        <v>877.6</v>
      </c>
      <c r="D424" s="80"/>
      <c r="E424" s="65"/>
    </row>
    <row r="425" spans="1:5" ht="16.5" customHeight="1" x14ac:dyDescent="0.25">
      <c r="A425" s="100" t="s">
        <v>121</v>
      </c>
      <c r="B425" s="77">
        <v>80</v>
      </c>
      <c r="C425" s="77">
        <v>80</v>
      </c>
      <c r="D425" s="35">
        <v>15.1</v>
      </c>
      <c r="E425" s="77"/>
    </row>
    <row r="426" spans="1:5" ht="18" customHeight="1" x14ac:dyDescent="0.25">
      <c r="A426" s="32" t="s">
        <v>14</v>
      </c>
      <c r="B426" s="13">
        <f>B427+B428+B430+B431+B429</f>
        <v>3259.4000000000005</v>
      </c>
      <c r="C426" s="13">
        <f t="shared" ref="C426:E426" si="77">C427+C428+C430+C431+C429</f>
        <v>3231.4000000000005</v>
      </c>
      <c r="D426" s="13">
        <f t="shared" si="77"/>
        <v>2687.6</v>
      </c>
      <c r="E426" s="13">
        <f t="shared" si="77"/>
        <v>28</v>
      </c>
    </row>
    <row r="427" spans="1:5" ht="17.25" customHeight="1" x14ac:dyDescent="0.25">
      <c r="A427" s="19" t="s">
        <v>253</v>
      </c>
      <c r="B427" s="11">
        <v>2377.4</v>
      </c>
      <c r="C427" s="9">
        <v>2365.4</v>
      </c>
      <c r="D427" s="12">
        <v>1956.8</v>
      </c>
      <c r="E427" s="9">
        <v>12</v>
      </c>
    </row>
    <row r="428" spans="1:5" ht="38.25" x14ac:dyDescent="0.25">
      <c r="A428" s="19" t="s">
        <v>241</v>
      </c>
      <c r="B428" s="11">
        <v>671.2</v>
      </c>
      <c r="C428" s="9">
        <v>671.2</v>
      </c>
      <c r="D428" s="12">
        <v>624.29999999999995</v>
      </c>
      <c r="E428" s="9"/>
    </row>
    <row r="429" spans="1:5" x14ac:dyDescent="0.25">
      <c r="A429" s="108" t="s">
        <v>225</v>
      </c>
      <c r="B429" s="11">
        <v>31.5</v>
      </c>
      <c r="C429" s="9">
        <v>31.5</v>
      </c>
      <c r="D429" s="12">
        <v>30.5</v>
      </c>
      <c r="E429" s="9"/>
    </row>
    <row r="430" spans="1:5" ht="16.5" customHeight="1" x14ac:dyDescent="0.25">
      <c r="A430" s="30" t="s">
        <v>24</v>
      </c>
      <c r="B430" s="11">
        <v>110</v>
      </c>
      <c r="C430" s="9">
        <v>94</v>
      </c>
      <c r="D430" s="12">
        <v>12</v>
      </c>
      <c r="E430" s="9">
        <v>16</v>
      </c>
    </row>
    <row r="431" spans="1:5" ht="16.5" customHeight="1" x14ac:dyDescent="0.25">
      <c r="A431" s="100" t="s">
        <v>121</v>
      </c>
      <c r="B431" s="11">
        <v>69.3</v>
      </c>
      <c r="C431" s="9">
        <v>69.3</v>
      </c>
      <c r="D431" s="12">
        <v>64</v>
      </c>
      <c r="E431" s="9"/>
    </row>
    <row r="432" spans="1:5" ht="15.75" x14ac:dyDescent="0.25">
      <c r="A432" s="33" t="s">
        <v>11</v>
      </c>
      <c r="B432" s="13">
        <f>B433+B434+B435</f>
        <v>672.4</v>
      </c>
      <c r="C432" s="17">
        <f>C433+C434+C435</f>
        <v>672</v>
      </c>
      <c r="D432" s="17">
        <f>D433+D434+D435</f>
        <v>565.79999999999995</v>
      </c>
      <c r="E432" s="17">
        <f>E433+E434+E435</f>
        <v>0.4</v>
      </c>
    </row>
    <row r="433" spans="1:7" x14ac:dyDescent="0.25">
      <c r="A433" s="19" t="s">
        <v>253</v>
      </c>
      <c r="B433" s="11">
        <v>208</v>
      </c>
      <c r="C433" s="9">
        <v>208</v>
      </c>
      <c r="D433" s="12">
        <v>190.5</v>
      </c>
      <c r="E433" s="9"/>
    </row>
    <row r="434" spans="1:7" ht="38.25" x14ac:dyDescent="0.25">
      <c r="A434" s="19" t="s">
        <v>56</v>
      </c>
      <c r="B434" s="11">
        <v>403.9</v>
      </c>
      <c r="C434" s="9">
        <v>403.9</v>
      </c>
      <c r="D434" s="12">
        <v>343</v>
      </c>
      <c r="E434" s="9"/>
    </row>
    <row r="435" spans="1:7" x14ac:dyDescent="0.25">
      <c r="A435" s="27" t="s">
        <v>24</v>
      </c>
      <c r="B435" s="11">
        <v>60.5</v>
      </c>
      <c r="C435" s="9">
        <v>60.1</v>
      </c>
      <c r="D435" s="12">
        <v>32.299999999999997</v>
      </c>
      <c r="E435" s="9">
        <v>0.4</v>
      </c>
    </row>
    <row r="436" spans="1:7" ht="18" customHeight="1" x14ac:dyDescent="0.25">
      <c r="A436" s="38" t="s">
        <v>66</v>
      </c>
      <c r="B436" s="13">
        <f>B437+B438+B441+B442+B439+B440</f>
        <v>662.4</v>
      </c>
      <c r="C436" s="13">
        <f t="shared" ref="C436:E436" si="78">C437+C438+C441+C442+C439+C440</f>
        <v>653.5</v>
      </c>
      <c r="D436" s="13">
        <f t="shared" si="78"/>
        <v>572.1</v>
      </c>
      <c r="E436" s="13">
        <f t="shared" si="78"/>
        <v>8.9</v>
      </c>
    </row>
    <row r="437" spans="1:7" ht="17.25" customHeight="1" x14ac:dyDescent="0.25">
      <c r="A437" s="19" t="s">
        <v>253</v>
      </c>
      <c r="B437" s="11">
        <v>166</v>
      </c>
      <c r="C437" s="9">
        <v>157.1</v>
      </c>
      <c r="D437" s="12">
        <v>123.7</v>
      </c>
      <c r="E437" s="9">
        <v>8.9</v>
      </c>
    </row>
    <row r="438" spans="1:7" ht="38.25" x14ac:dyDescent="0.25">
      <c r="A438" s="19" t="s">
        <v>56</v>
      </c>
      <c r="B438" s="11">
        <v>240</v>
      </c>
      <c r="C438" s="9">
        <v>240</v>
      </c>
      <c r="D438" s="12">
        <v>216.1</v>
      </c>
      <c r="E438" s="9"/>
    </row>
    <row r="439" spans="1:7" ht="25.5" x14ac:dyDescent="0.25">
      <c r="A439" s="19" t="s">
        <v>189</v>
      </c>
      <c r="B439" s="11">
        <v>62.9</v>
      </c>
      <c r="C439" s="9">
        <v>62.9</v>
      </c>
      <c r="D439" s="12">
        <v>56.4</v>
      </c>
      <c r="E439" s="9"/>
    </row>
    <row r="440" spans="1:7" x14ac:dyDescent="0.25">
      <c r="A440" s="108" t="s">
        <v>225</v>
      </c>
      <c r="B440" s="11">
        <v>1</v>
      </c>
      <c r="C440" s="9">
        <v>1</v>
      </c>
      <c r="D440" s="12">
        <v>0.5</v>
      </c>
      <c r="E440" s="9"/>
    </row>
    <row r="441" spans="1:7" ht="17.25" customHeight="1" x14ac:dyDescent="0.25">
      <c r="A441" s="30" t="s">
        <v>151</v>
      </c>
      <c r="B441" s="11">
        <v>60.1</v>
      </c>
      <c r="C441" s="9">
        <v>60.1</v>
      </c>
      <c r="D441" s="12">
        <v>45.7</v>
      </c>
      <c r="E441" s="9"/>
    </row>
    <row r="442" spans="1:7" ht="14.45" customHeight="1" x14ac:dyDescent="0.25">
      <c r="A442" s="108" t="s">
        <v>224</v>
      </c>
      <c r="B442" s="11">
        <v>132.4</v>
      </c>
      <c r="C442" s="9">
        <v>132.4</v>
      </c>
      <c r="D442" s="12">
        <v>129.69999999999999</v>
      </c>
      <c r="E442" s="9"/>
    </row>
    <row r="443" spans="1:7" ht="14.45" customHeight="1" x14ac:dyDescent="0.25">
      <c r="A443" s="238" t="s">
        <v>117</v>
      </c>
      <c r="B443" s="13">
        <f>B444+B445</f>
        <v>105.6</v>
      </c>
      <c r="C443" s="13">
        <f t="shared" ref="C443:E443" si="79">C444+C445</f>
        <v>105.5</v>
      </c>
      <c r="D443" s="13">
        <f t="shared" si="79"/>
        <v>72.100000000000009</v>
      </c>
      <c r="E443" s="13">
        <f t="shared" si="79"/>
        <v>0.1</v>
      </c>
    </row>
    <row r="444" spans="1:7" ht="14.45" customHeight="1" x14ac:dyDescent="0.25">
      <c r="A444" s="19" t="s">
        <v>253</v>
      </c>
      <c r="B444" s="11">
        <v>90.8</v>
      </c>
      <c r="C444" s="11">
        <v>90.8</v>
      </c>
      <c r="D444" s="35">
        <v>70.400000000000006</v>
      </c>
      <c r="E444" s="11"/>
    </row>
    <row r="445" spans="1:7" ht="14.45" customHeight="1" x14ac:dyDescent="0.25">
      <c r="A445" s="100" t="s">
        <v>121</v>
      </c>
      <c r="B445" s="11">
        <v>14.8</v>
      </c>
      <c r="C445" s="11">
        <v>14.7</v>
      </c>
      <c r="D445" s="35">
        <v>1.7</v>
      </c>
      <c r="E445" s="11">
        <v>0.1</v>
      </c>
    </row>
    <row r="446" spans="1:7" ht="18" customHeight="1" x14ac:dyDescent="0.25">
      <c r="A446" s="32" t="s">
        <v>28</v>
      </c>
      <c r="B446" s="13">
        <f>B419+B423+B426+B432+B436+B443</f>
        <v>13969.300000000001</v>
      </c>
      <c r="C446" s="13">
        <f t="shared" ref="C446:E446" si="80">C419+C423+C426+C432+C436+C443</f>
        <v>13931.900000000001</v>
      </c>
      <c r="D446" s="13">
        <f t="shared" si="80"/>
        <v>3912.7</v>
      </c>
      <c r="E446" s="13">
        <f t="shared" si="80"/>
        <v>37.4</v>
      </c>
      <c r="G446" s="147"/>
    </row>
    <row r="447" spans="1:7" x14ac:dyDescent="0.25">
      <c r="A447" s="19" t="s">
        <v>253</v>
      </c>
      <c r="B447" s="11">
        <f>B420+B424+B427+B433+B437+B444</f>
        <v>9305.1999999999989</v>
      </c>
      <c r="C447" s="11">
        <f t="shared" ref="C447:E447" si="81">C420+C424+C427+C433+C437+C444</f>
        <v>9284.2999999999993</v>
      </c>
      <c r="D447" s="11">
        <f t="shared" si="81"/>
        <v>2341.4</v>
      </c>
      <c r="E447" s="11">
        <f t="shared" si="81"/>
        <v>20.9</v>
      </c>
      <c r="G447" s="147"/>
    </row>
    <row r="448" spans="1:7" ht="38.25" x14ac:dyDescent="0.25">
      <c r="A448" s="19" t="s">
        <v>242</v>
      </c>
      <c r="B448" s="11">
        <f>B421+B428+B434+B438</f>
        <v>3957.6</v>
      </c>
      <c r="C448" s="11">
        <f>C421+C428+C434+C438</f>
        <v>3957.6</v>
      </c>
      <c r="D448" s="11">
        <f>D421+D428+D434+D438</f>
        <v>1183.3999999999999</v>
      </c>
      <c r="E448" s="11"/>
    </row>
    <row r="449" spans="1:7" ht="25.5" x14ac:dyDescent="0.25">
      <c r="A449" s="19" t="s">
        <v>58</v>
      </c>
      <c r="B449" s="11">
        <f>B439</f>
        <v>62.9</v>
      </c>
      <c r="C449" s="11">
        <f>C439</f>
        <v>62.9</v>
      </c>
      <c r="D449" s="11">
        <f>D439</f>
        <v>56.4</v>
      </c>
      <c r="E449" s="11"/>
    </row>
    <row r="450" spans="1:7" x14ac:dyDescent="0.25">
      <c r="A450" s="108" t="s">
        <v>225</v>
      </c>
      <c r="B450" s="11">
        <f>B440+B429+B422</f>
        <v>116.5</v>
      </c>
      <c r="C450" s="11">
        <f>C440+C429+C422</f>
        <v>116.5</v>
      </c>
      <c r="D450" s="11">
        <f>D440+D429+D422</f>
        <v>31</v>
      </c>
      <c r="E450" s="11"/>
    </row>
    <row r="451" spans="1:7" x14ac:dyDescent="0.25">
      <c r="A451" s="30" t="s">
        <v>151</v>
      </c>
      <c r="B451" s="11">
        <f>B430+B435+B441</f>
        <v>230.6</v>
      </c>
      <c r="C451" s="11">
        <f>C430+C435+C441</f>
        <v>214.2</v>
      </c>
      <c r="D451" s="11">
        <f>D430+D435+D441</f>
        <v>90</v>
      </c>
      <c r="E451" s="11">
        <f>E430+E435+E441</f>
        <v>16.399999999999999</v>
      </c>
    </row>
    <row r="452" spans="1:7" x14ac:dyDescent="0.25">
      <c r="A452" s="108" t="s">
        <v>244</v>
      </c>
      <c r="B452" s="36">
        <f>B442</f>
        <v>132.4</v>
      </c>
      <c r="C452" s="36">
        <f t="shared" ref="C452:D452" si="82">C442</f>
        <v>132.4</v>
      </c>
      <c r="D452" s="36">
        <f t="shared" si="82"/>
        <v>129.69999999999999</v>
      </c>
      <c r="E452" s="36"/>
    </row>
    <row r="453" spans="1:7" x14ac:dyDescent="0.25">
      <c r="A453" s="100" t="s">
        <v>143</v>
      </c>
      <c r="B453" s="11">
        <f>B754+B425+B431+B445</f>
        <v>164.10000000000002</v>
      </c>
      <c r="C453" s="11">
        <f t="shared" ref="C453:E453" si="83">C754+C425+C431+C445</f>
        <v>164</v>
      </c>
      <c r="D453" s="11">
        <f t="shared" si="83"/>
        <v>80.8</v>
      </c>
      <c r="E453" s="11">
        <f t="shared" si="83"/>
        <v>0.1</v>
      </c>
    </row>
    <row r="454" spans="1:7" ht="28.9" customHeight="1" x14ac:dyDescent="0.25">
      <c r="A454" s="259" t="s">
        <v>280</v>
      </c>
      <c r="B454" s="260"/>
      <c r="C454" s="260"/>
      <c r="D454" s="260"/>
      <c r="E454" s="261"/>
    </row>
    <row r="455" spans="1:7" ht="17.25" customHeight="1" x14ac:dyDescent="0.25">
      <c r="A455" s="32" t="s">
        <v>17</v>
      </c>
      <c r="B455" s="37">
        <f>B457+B456+B458</f>
        <v>303.79999999999995</v>
      </c>
      <c r="C455" s="37">
        <f t="shared" ref="C455:E455" si="84">C457+C456+C458</f>
        <v>295.5</v>
      </c>
      <c r="D455" s="37">
        <f t="shared" si="84"/>
        <v>25.700000000000003</v>
      </c>
      <c r="E455" s="37">
        <f t="shared" si="84"/>
        <v>8.3000000000000007</v>
      </c>
      <c r="G455" s="227"/>
    </row>
    <row r="456" spans="1:7" ht="17.25" customHeight="1" x14ac:dyDescent="0.25">
      <c r="A456" s="184" t="s">
        <v>253</v>
      </c>
      <c r="B456" s="185">
        <v>150</v>
      </c>
      <c r="C456" s="185">
        <v>150</v>
      </c>
      <c r="D456" s="185"/>
      <c r="E456" s="185"/>
    </row>
    <row r="457" spans="1:7" ht="38.25" x14ac:dyDescent="0.25">
      <c r="A457" s="19" t="s">
        <v>56</v>
      </c>
      <c r="B457" s="137">
        <v>9.1999999999999993</v>
      </c>
      <c r="C457" s="137">
        <v>9.1999999999999993</v>
      </c>
      <c r="D457" s="138">
        <v>8.4</v>
      </c>
      <c r="E457" s="11"/>
    </row>
    <row r="458" spans="1:7" x14ac:dyDescent="0.25">
      <c r="A458" s="19" t="s">
        <v>225</v>
      </c>
      <c r="B458" s="137">
        <v>144.6</v>
      </c>
      <c r="C458" s="137">
        <v>136.30000000000001</v>
      </c>
      <c r="D458" s="138">
        <v>17.3</v>
      </c>
      <c r="E458" s="11">
        <v>8.3000000000000007</v>
      </c>
    </row>
    <row r="459" spans="1:7" ht="16.5" customHeight="1" x14ac:dyDescent="0.25">
      <c r="A459" s="32" t="s">
        <v>29</v>
      </c>
      <c r="B459" s="13">
        <f>B462+B460+B461+B464+B463</f>
        <v>976.2</v>
      </c>
      <c r="C459" s="13">
        <f t="shared" ref="C459:D459" si="85">C462+C460+C461+C464+C463</f>
        <v>976.2</v>
      </c>
      <c r="D459" s="13">
        <f t="shared" si="85"/>
        <v>650.80000000000007</v>
      </c>
      <c r="E459" s="13"/>
    </row>
    <row r="460" spans="1:7" x14ac:dyDescent="0.25">
      <c r="A460" s="19" t="s">
        <v>253</v>
      </c>
      <c r="B460" s="11">
        <v>71</v>
      </c>
      <c r="C460" s="11">
        <v>71</v>
      </c>
      <c r="D460" s="11">
        <v>20.6</v>
      </c>
      <c r="E460" s="13"/>
    </row>
    <row r="461" spans="1:7" x14ac:dyDescent="0.25">
      <c r="A461" s="30" t="s">
        <v>151</v>
      </c>
      <c r="B461" s="11">
        <v>0.8</v>
      </c>
      <c r="C461" s="11">
        <v>0.8</v>
      </c>
      <c r="D461" s="11"/>
      <c r="E461" s="13"/>
    </row>
    <row r="462" spans="1:7" ht="38.25" x14ac:dyDescent="0.25">
      <c r="A462" s="19" t="s">
        <v>56</v>
      </c>
      <c r="B462" s="11">
        <v>815.2</v>
      </c>
      <c r="C462" s="11">
        <v>815.2</v>
      </c>
      <c r="D462" s="35">
        <v>625.1</v>
      </c>
      <c r="E462" s="11"/>
    </row>
    <row r="463" spans="1:7" x14ac:dyDescent="0.25">
      <c r="A463" s="19" t="s">
        <v>225</v>
      </c>
      <c r="B463" s="11">
        <v>3.1</v>
      </c>
      <c r="C463" s="11">
        <v>3.1</v>
      </c>
      <c r="D463" s="35">
        <v>3</v>
      </c>
      <c r="E463" s="11"/>
    </row>
    <row r="464" spans="1:7" x14ac:dyDescent="0.25">
      <c r="A464" s="151" t="s">
        <v>121</v>
      </c>
      <c r="B464" s="180">
        <f>C464</f>
        <v>86.1</v>
      </c>
      <c r="C464" s="180">
        <v>86.1</v>
      </c>
      <c r="D464" s="102">
        <v>2.1</v>
      </c>
      <c r="E464" s="180"/>
    </row>
    <row r="465" spans="1:11" ht="15.75" x14ac:dyDescent="0.25">
      <c r="A465" s="33" t="s">
        <v>60</v>
      </c>
      <c r="B465" s="13">
        <f>B455+B459</f>
        <v>1280</v>
      </c>
      <c r="C465" s="13">
        <f>C455+C459</f>
        <v>1271.7</v>
      </c>
      <c r="D465" s="13">
        <f>D455+D459</f>
        <v>676.50000000000011</v>
      </c>
      <c r="E465" s="13">
        <f>E455+E459</f>
        <v>8.3000000000000007</v>
      </c>
    </row>
    <row r="466" spans="1:11" x14ac:dyDescent="0.25">
      <c r="A466" s="39" t="s">
        <v>253</v>
      </c>
      <c r="B466" s="11">
        <f>B460+B456</f>
        <v>221</v>
      </c>
      <c r="C466" s="11">
        <f>C460+C456</f>
        <v>221</v>
      </c>
      <c r="D466" s="11">
        <f t="shared" ref="D466" si="86">D460+D456</f>
        <v>20.6</v>
      </c>
      <c r="E466" s="11"/>
      <c r="G466" s="147"/>
    </row>
    <row r="467" spans="1:11" x14ac:dyDescent="0.25">
      <c r="A467" s="30" t="s">
        <v>24</v>
      </c>
      <c r="B467" s="11">
        <f>B461</f>
        <v>0.8</v>
      </c>
      <c r="C467" s="11">
        <f t="shared" ref="C467" si="87">C461</f>
        <v>0.8</v>
      </c>
      <c r="D467" s="11"/>
      <c r="E467" s="11"/>
    </row>
    <row r="468" spans="1:11" ht="38.25" x14ac:dyDescent="0.25">
      <c r="A468" s="19" t="s">
        <v>242</v>
      </c>
      <c r="B468" s="11">
        <f>B457+B462</f>
        <v>824.40000000000009</v>
      </c>
      <c r="C468" s="11">
        <f t="shared" ref="C468:D468" si="88">C462+C457</f>
        <v>824.40000000000009</v>
      </c>
      <c r="D468" s="11">
        <f t="shared" si="88"/>
        <v>633.5</v>
      </c>
      <c r="E468" s="11"/>
    </row>
    <row r="469" spans="1:11" x14ac:dyDescent="0.25">
      <c r="A469" s="19" t="s">
        <v>233</v>
      </c>
      <c r="B469" s="11">
        <f>B458+B463</f>
        <v>147.69999999999999</v>
      </c>
      <c r="C469" s="11">
        <f t="shared" ref="C469:E469" si="89">C458+C463</f>
        <v>139.4</v>
      </c>
      <c r="D469" s="11">
        <f t="shared" si="89"/>
        <v>20.3</v>
      </c>
      <c r="E469" s="11">
        <f t="shared" si="89"/>
        <v>8.3000000000000007</v>
      </c>
    </row>
    <row r="470" spans="1:11" x14ac:dyDescent="0.25">
      <c r="A470" s="100" t="s">
        <v>121</v>
      </c>
      <c r="B470" s="11">
        <f>B464</f>
        <v>86.1</v>
      </c>
      <c r="C470" s="11">
        <f t="shared" ref="C470" si="90">C464</f>
        <v>86.1</v>
      </c>
      <c r="D470" s="11">
        <f>D464</f>
        <v>2.1</v>
      </c>
      <c r="E470" s="11"/>
    </row>
    <row r="471" spans="1:11" ht="20.25" customHeight="1" x14ac:dyDescent="0.25">
      <c r="A471" s="32" t="s">
        <v>243</v>
      </c>
      <c r="B471" s="101">
        <f>B22+B35+B43+B48+B53+B59+B65+B70+B77+B119+B129+B404+B415+B446+B465</f>
        <v>126882.10000000002</v>
      </c>
      <c r="C471" s="101">
        <f t="shared" ref="C471:E471" si="91">C22+C35+C43+C48+C53+C59+C65+C70+C77+C119+C129+C404+C415+C446+C465</f>
        <v>92852.000000000015</v>
      </c>
      <c r="D471" s="101">
        <f t="shared" si="91"/>
        <v>59390.799999999996</v>
      </c>
      <c r="E471" s="101">
        <f t="shared" si="91"/>
        <v>34030.1</v>
      </c>
      <c r="G471" s="147"/>
      <c r="H471" s="147"/>
    </row>
    <row r="472" spans="1:11" x14ac:dyDescent="0.25">
      <c r="A472" s="19" t="s">
        <v>253</v>
      </c>
      <c r="B472" s="180">
        <f>B23+B36+B44+B49+B54+B60+B66+B78+B120+B130+B405+B416+B447+B466+B71</f>
        <v>57798.3</v>
      </c>
      <c r="C472" s="81">
        <f>C23+C36+C44+C49+C54+C60+C66+C78+C120+C130+C405+C416+C447+C466+C71</f>
        <v>49588.400000000009</v>
      </c>
      <c r="D472" s="81">
        <f>D23+D36+D44+D49+D54+D60+D66+D78+D120+D130+D405+D416+D447+D466+D71</f>
        <v>29397.999999999996</v>
      </c>
      <c r="E472" s="81">
        <f>E23+E36+E44+E49+E54+E60+E66+E78+E120+E130+E405+E416+E447+E466+E71</f>
        <v>8209.9</v>
      </c>
      <c r="G472" s="147"/>
      <c r="H472" s="147"/>
      <c r="I472" s="147"/>
      <c r="J472" s="147"/>
      <c r="K472" s="147"/>
    </row>
    <row r="473" spans="1:11" ht="38.25" x14ac:dyDescent="0.25">
      <c r="A473" s="19" t="s">
        <v>56</v>
      </c>
      <c r="B473" s="180">
        <f>B24+B448+B468</f>
        <v>5203.1000000000004</v>
      </c>
      <c r="C473" s="180">
        <f>C24+C448+C468</f>
        <v>5197.1000000000004</v>
      </c>
      <c r="D473" s="180">
        <f>D24+D448+D468</f>
        <v>2163.1</v>
      </c>
      <c r="E473" s="180">
        <f>E24+E448+E468</f>
        <v>6</v>
      </c>
      <c r="G473" s="147"/>
      <c r="H473" s="147"/>
      <c r="I473" s="147"/>
      <c r="J473" s="147"/>
      <c r="K473" s="147"/>
    </row>
    <row r="474" spans="1:11" x14ac:dyDescent="0.25">
      <c r="A474" s="39" t="s">
        <v>151</v>
      </c>
      <c r="B474" s="180">
        <f>B61+B122+B131+B406+B451+B467</f>
        <v>3237.6000000000008</v>
      </c>
      <c r="C474" s="180">
        <f>C61+C122+C131+C406+C451+C467</f>
        <v>3099.6</v>
      </c>
      <c r="D474" s="180">
        <f>D61+D122+D131+D406+D451+D467</f>
        <v>252.6</v>
      </c>
      <c r="E474" s="180">
        <f>E61+E122+E131+E406+E451+E467</f>
        <v>138</v>
      </c>
      <c r="G474" s="147"/>
      <c r="H474" s="147"/>
      <c r="I474" s="147"/>
      <c r="J474" s="147"/>
      <c r="K474" s="147"/>
    </row>
    <row r="475" spans="1:11" x14ac:dyDescent="0.25">
      <c r="A475" s="108" t="s">
        <v>244</v>
      </c>
      <c r="B475" s="180">
        <f>B407+B452</f>
        <v>28803.399999999998</v>
      </c>
      <c r="C475" s="180">
        <f t="shared" ref="C475:E475" si="92">C407+C452</f>
        <v>28790.899999999994</v>
      </c>
      <c r="D475" s="180">
        <f t="shared" si="92"/>
        <v>25676.7</v>
      </c>
      <c r="E475" s="180">
        <f t="shared" si="92"/>
        <v>12.5</v>
      </c>
      <c r="G475" s="147"/>
      <c r="H475" s="147"/>
      <c r="I475" s="147"/>
      <c r="J475" s="147"/>
      <c r="K475" s="147"/>
    </row>
    <row r="476" spans="1:11" ht="25.5" x14ac:dyDescent="0.25">
      <c r="A476" s="19" t="s">
        <v>190</v>
      </c>
      <c r="B476" s="180">
        <f>B409+B449</f>
        <v>2025</v>
      </c>
      <c r="C476" s="180">
        <f>C409+C449</f>
        <v>2025</v>
      </c>
      <c r="D476" s="180">
        <f>D409+D449</f>
        <v>1464.9000000000003</v>
      </c>
      <c r="E476" s="180"/>
      <c r="G476" s="147"/>
      <c r="H476" s="147"/>
      <c r="I476" s="147"/>
      <c r="J476" s="147"/>
      <c r="K476" s="147"/>
    </row>
    <row r="477" spans="1:11" x14ac:dyDescent="0.25">
      <c r="A477" s="19" t="s">
        <v>249</v>
      </c>
      <c r="B477" s="180">
        <f>B37+B79</f>
        <v>1292</v>
      </c>
      <c r="C477" s="180"/>
      <c r="D477" s="180"/>
      <c r="E477" s="180">
        <f t="shared" ref="E477" si="93">E37+E79</f>
        <v>1292</v>
      </c>
      <c r="G477" s="147"/>
      <c r="H477" s="147"/>
    </row>
    <row r="478" spans="1:11" ht="38.25" x14ac:dyDescent="0.25">
      <c r="A478" s="19" t="s">
        <v>145</v>
      </c>
      <c r="B478" s="180">
        <f>B80</f>
        <v>2422.1</v>
      </c>
      <c r="C478" s="180">
        <f>C80</f>
        <v>728.9</v>
      </c>
      <c r="D478" s="180"/>
      <c r="E478" s="180">
        <f>E80</f>
        <v>1693.2</v>
      </c>
      <c r="G478" s="147"/>
      <c r="H478" s="147"/>
    </row>
    <row r="479" spans="1:11" ht="18" customHeight="1" x14ac:dyDescent="0.25">
      <c r="A479" s="19" t="s">
        <v>191</v>
      </c>
      <c r="B479" s="186">
        <f>B38</f>
        <v>4776.5</v>
      </c>
      <c r="C479" s="186"/>
      <c r="D479" s="186"/>
      <c r="E479" s="186">
        <f>E38</f>
        <v>4776.5</v>
      </c>
      <c r="G479" s="147"/>
      <c r="H479" s="147"/>
    </row>
    <row r="480" spans="1:11" ht="18" customHeight="1" x14ac:dyDescent="0.25">
      <c r="A480" s="19" t="s">
        <v>225</v>
      </c>
      <c r="B480" s="186">
        <f>B408+B25+B121+B450+B469+B417</f>
        <v>3885.6</v>
      </c>
      <c r="C480" s="186">
        <f t="shared" ref="C480:E480" si="94">C408+C25+C121+C450+C469+C417</f>
        <v>1403.3000000000004</v>
      </c>
      <c r="D480" s="186">
        <f t="shared" si="94"/>
        <v>282.49999999999994</v>
      </c>
      <c r="E480" s="186">
        <f t="shared" si="94"/>
        <v>2482.3000000000002</v>
      </c>
      <c r="G480" s="147"/>
      <c r="H480" s="147"/>
      <c r="I480" s="147"/>
      <c r="J480" s="147"/>
      <c r="K480" s="147"/>
    </row>
    <row r="481" spans="1:11" ht="18" customHeight="1" x14ac:dyDescent="0.25">
      <c r="A481" s="19" t="s">
        <v>143</v>
      </c>
      <c r="B481" s="186">
        <f>SUM(B39+B453+B470+B410)</f>
        <v>17438.499999999996</v>
      </c>
      <c r="C481" s="186">
        <f t="shared" ref="C481:E481" si="95">SUM(C39+C453+C470+C410)</f>
        <v>2018.8</v>
      </c>
      <c r="D481" s="186">
        <f t="shared" si="95"/>
        <v>152.99999999999997</v>
      </c>
      <c r="E481" s="186">
        <f t="shared" si="95"/>
        <v>15419.699999999999</v>
      </c>
      <c r="G481" s="147"/>
      <c r="H481" s="147"/>
      <c r="I481" s="147"/>
      <c r="J481" s="147"/>
      <c r="K481" s="147"/>
    </row>
    <row r="482" spans="1:11" ht="30.75" customHeight="1" x14ac:dyDescent="0.25">
      <c r="A482" s="240" t="s">
        <v>283</v>
      </c>
      <c r="B482" s="241">
        <f>B471-B19-B20</f>
        <v>120612.80000000002</v>
      </c>
      <c r="C482" s="241">
        <f t="shared" ref="C482:E482" si="96">C471-C19-C20</f>
        <v>92852.000000000015</v>
      </c>
      <c r="D482" s="241">
        <f t="shared" si="96"/>
        <v>59390.799999999996</v>
      </c>
      <c r="E482" s="241">
        <f t="shared" si="96"/>
        <v>27760.799999999999</v>
      </c>
      <c r="G482" s="147"/>
      <c r="H482" s="147"/>
    </row>
    <row r="483" spans="1:11" x14ac:dyDescent="0.25">
      <c r="G483" s="147"/>
    </row>
    <row r="485" spans="1:11" x14ac:dyDescent="0.25">
      <c r="B485" s="147"/>
      <c r="G485" s="147"/>
    </row>
    <row r="486" spans="1:11" x14ac:dyDescent="0.25">
      <c r="B486" s="147"/>
    </row>
    <row r="488" spans="1:11" x14ac:dyDescent="0.25">
      <c r="B488" s="147"/>
    </row>
    <row r="489" spans="1:11" x14ac:dyDescent="0.25">
      <c r="B489" s="147"/>
    </row>
    <row r="492" spans="1:11" x14ac:dyDescent="0.25">
      <c r="B492" s="147"/>
    </row>
    <row r="493" spans="1:11" x14ac:dyDescent="0.25">
      <c r="B493" s="147"/>
    </row>
  </sheetData>
  <mergeCells count="21">
    <mergeCell ref="A454:E454"/>
    <mergeCell ref="A418:E418"/>
    <mergeCell ref="A411:E411"/>
    <mergeCell ref="A132:E132"/>
    <mergeCell ref="A40:E40"/>
    <mergeCell ref="A45:E45"/>
    <mergeCell ref="A81:E81"/>
    <mergeCell ref="A55:E55"/>
    <mergeCell ref="A72:E72"/>
    <mergeCell ref="A123:E123"/>
    <mergeCell ref="A50:E50"/>
    <mergeCell ref="A62:E62"/>
    <mergeCell ref="A67:E67"/>
    <mergeCell ref="A3:E3"/>
    <mergeCell ref="A26:E26"/>
    <mergeCell ref="A5:A7"/>
    <mergeCell ref="B5:B7"/>
    <mergeCell ref="C5:E5"/>
    <mergeCell ref="C6:D6"/>
    <mergeCell ref="A8:E8"/>
    <mergeCell ref="E6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workbookViewId="0">
      <selection activeCell="J20" sqref="J20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5" x14ac:dyDescent="0.2">
      <c r="A1" s="43"/>
      <c r="B1" s="8"/>
      <c r="C1" s="8"/>
      <c r="D1" s="8"/>
    </row>
    <row r="2" spans="1:5" ht="15" x14ac:dyDescent="0.25">
      <c r="A2" s="43"/>
      <c r="B2" s="5"/>
      <c r="C2" s="5"/>
      <c r="D2" s="5"/>
    </row>
    <row r="3" spans="1:5" ht="15" x14ac:dyDescent="0.25">
      <c r="A3" s="43"/>
      <c r="B3" s="5"/>
      <c r="C3" s="5"/>
      <c r="D3" s="5"/>
    </row>
    <row r="4" spans="1:5" ht="15" x14ac:dyDescent="0.25">
      <c r="A4" s="43"/>
      <c r="B4" s="5"/>
      <c r="C4" s="5"/>
      <c r="D4" s="5"/>
    </row>
    <row r="5" spans="1:5" ht="15" x14ac:dyDescent="0.25">
      <c r="A5" s="43"/>
      <c r="B5" s="5"/>
      <c r="C5" s="5"/>
      <c r="D5" s="5"/>
    </row>
    <row r="6" spans="1:5" ht="15" x14ac:dyDescent="0.25">
      <c r="A6" s="43"/>
      <c r="B6" s="5"/>
      <c r="C6" s="5"/>
      <c r="D6" s="5"/>
    </row>
    <row r="7" spans="1:5" ht="15" x14ac:dyDescent="0.25">
      <c r="A7" s="43"/>
      <c r="B7" s="5"/>
      <c r="C7" s="5"/>
      <c r="D7" s="5"/>
    </row>
    <row r="8" spans="1:5" ht="15" x14ac:dyDescent="0.25">
      <c r="A8" s="43"/>
      <c r="B8" s="5"/>
      <c r="C8" s="5"/>
      <c r="D8" s="5"/>
    </row>
    <row r="9" spans="1:5" ht="15" x14ac:dyDescent="0.25">
      <c r="A9" s="43"/>
      <c r="B9" s="5"/>
      <c r="C9" s="5"/>
      <c r="D9" s="5"/>
    </row>
    <row r="10" spans="1:5" x14ac:dyDescent="0.2">
      <c r="A10" s="43"/>
      <c r="B10" s="8"/>
      <c r="C10" s="8"/>
      <c r="D10" s="8"/>
    </row>
    <row r="11" spans="1:5" ht="15.75" x14ac:dyDescent="0.25">
      <c r="A11" s="42" t="s">
        <v>263</v>
      </c>
      <c r="B11" s="42"/>
      <c r="C11" s="42"/>
      <c r="D11" s="42"/>
    </row>
    <row r="12" spans="1:5" ht="2.25" customHeight="1" x14ac:dyDescent="0.25">
      <c r="A12" s="42"/>
      <c r="B12" s="42"/>
      <c r="C12" s="42"/>
      <c r="D12" s="42"/>
    </row>
    <row r="13" spans="1:5" ht="15.75" x14ac:dyDescent="0.25">
      <c r="A13" s="44" t="s">
        <v>105</v>
      </c>
      <c r="B13" s="44"/>
      <c r="C13" s="44"/>
      <c r="D13" s="44"/>
    </row>
    <row r="14" spans="1:5" ht="15.75" x14ac:dyDescent="0.25">
      <c r="A14" s="44"/>
      <c r="B14" s="44"/>
      <c r="C14" s="44"/>
      <c r="D14" s="44"/>
    </row>
    <row r="15" spans="1:5" ht="15.75" customHeight="1" x14ac:dyDescent="0.2">
      <c r="A15" s="242" t="s">
        <v>140</v>
      </c>
      <c r="B15" s="242"/>
      <c r="C15" s="242"/>
      <c r="D15" s="242"/>
      <c r="E15" s="242"/>
    </row>
    <row r="16" spans="1:5" ht="15.75" x14ac:dyDescent="0.25">
      <c r="A16" s="45"/>
      <c r="B16" s="45"/>
      <c r="C16" s="45"/>
      <c r="D16" s="44"/>
    </row>
    <row r="17" spans="1:7" ht="15" x14ac:dyDescent="0.2">
      <c r="A17" s="286" t="s">
        <v>106</v>
      </c>
      <c r="B17" s="286" t="s">
        <v>107</v>
      </c>
      <c r="C17" s="289" t="s">
        <v>108</v>
      </c>
      <c r="D17" s="290"/>
      <c r="E17" s="46"/>
    </row>
    <row r="18" spans="1:7" ht="15.75" x14ac:dyDescent="0.2">
      <c r="A18" s="287"/>
      <c r="B18" s="287"/>
      <c r="C18" s="291" t="s">
        <v>109</v>
      </c>
      <c r="D18" s="292"/>
      <c r="E18" s="293" t="s">
        <v>122</v>
      </c>
    </row>
    <row r="19" spans="1:7" ht="54.75" customHeight="1" x14ac:dyDescent="0.2">
      <c r="A19" s="288"/>
      <c r="B19" s="288"/>
      <c r="C19" s="47" t="s">
        <v>110</v>
      </c>
      <c r="D19" s="48" t="s">
        <v>103</v>
      </c>
      <c r="E19" s="294"/>
    </row>
    <row r="20" spans="1:7" ht="30.75" customHeight="1" x14ac:dyDescent="0.25">
      <c r="A20" s="84" t="s">
        <v>138</v>
      </c>
      <c r="B20" s="49"/>
      <c r="C20" s="50"/>
      <c r="D20" s="51"/>
      <c r="E20" s="52"/>
    </row>
    <row r="21" spans="1:7" ht="19.5" customHeight="1" x14ac:dyDescent="0.25">
      <c r="A21" s="53" t="s">
        <v>5</v>
      </c>
      <c r="B21" s="114">
        <f>C21+E21</f>
        <v>1431086.21</v>
      </c>
      <c r="C21" s="134">
        <v>36000</v>
      </c>
      <c r="D21" s="92">
        <v>9000</v>
      </c>
      <c r="E21" s="92">
        <v>1395086.21</v>
      </c>
      <c r="G21" s="144"/>
    </row>
    <row r="22" spans="1:7" ht="18.75" customHeight="1" x14ac:dyDescent="0.25">
      <c r="A22" s="2" t="s">
        <v>198</v>
      </c>
      <c r="B22" s="51">
        <f>B21</f>
        <v>1431086.21</v>
      </c>
      <c r="C22" s="51">
        <f t="shared" ref="C22:D22" si="0">C21</f>
        <v>36000</v>
      </c>
      <c r="D22" s="51">
        <f t="shared" si="0"/>
        <v>9000</v>
      </c>
      <c r="E22" s="51">
        <f>E21</f>
        <v>1395086.21</v>
      </c>
    </row>
    <row r="23" spans="1:7" ht="34.5" customHeight="1" x14ac:dyDescent="0.25">
      <c r="A23" s="201" t="s">
        <v>137</v>
      </c>
      <c r="B23" s="202"/>
      <c r="C23" s="193"/>
      <c r="D23" s="194"/>
      <c r="E23" s="203"/>
    </row>
    <row r="24" spans="1:7" ht="20.25" customHeight="1" x14ac:dyDescent="0.25">
      <c r="A24" s="204" t="s">
        <v>5</v>
      </c>
      <c r="B24" s="205">
        <f>C24+E24</f>
        <v>105000</v>
      </c>
      <c r="C24" s="192">
        <v>20000</v>
      </c>
      <c r="D24" s="198"/>
      <c r="E24" s="206">
        <v>85000</v>
      </c>
    </row>
    <row r="25" spans="1:7" ht="23.25" customHeight="1" x14ac:dyDescent="0.25">
      <c r="A25" s="207" t="s">
        <v>199</v>
      </c>
      <c r="B25" s="197">
        <f>B24</f>
        <v>105000</v>
      </c>
      <c r="C25" s="197">
        <f>C24</f>
        <v>20000</v>
      </c>
      <c r="D25" s="197"/>
      <c r="E25" s="197">
        <f>E24</f>
        <v>85000</v>
      </c>
    </row>
    <row r="26" spans="1:7" ht="45.75" customHeight="1" x14ac:dyDescent="0.25">
      <c r="A26" s="208" t="s">
        <v>136</v>
      </c>
      <c r="B26" s="209"/>
      <c r="C26" s="210"/>
      <c r="D26" s="206"/>
      <c r="E26" s="203"/>
    </row>
    <row r="27" spans="1:7" ht="18.75" customHeight="1" x14ac:dyDescent="0.25">
      <c r="A27" s="204" t="s">
        <v>5</v>
      </c>
      <c r="B27" s="211">
        <v>103226.42</v>
      </c>
      <c r="C27" s="211">
        <v>88726.42</v>
      </c>
      <c r="D27" s="212"/>
      <c r="E27" s="213">
        <v>14500</v>
      </c>
    </row>
    <row r="28" spans="1:7" ht="21" customHeight="1" x14ac:dyDescent="0.25">
      <c r="A28" s="207" t="s">
        <v>200</v>
      </c>
      <c r="B28" s="214">
        <f>B27</f>
        <v>103226.42</v>
      </c>
      <c r="C28" s="214">
        <f>C27</f>
        <v>88726.42</v>
      </c>
      <c r="D28" s="214"/>
      <c r="E28" s="214">
        <f t="shared" ref="E28" si="1">E27</f>
        <v>14500</v>
      </c>
    </row>
    <row r="29" spans="1:7" ht="32.25" customHeight="1" x14ac:dyDescent="0.25">
      <c r="A29" s="85" t="s">
        <v>226</v>
      </c>
      <c r="B29" s="89"/>
      <c r="C29" s="71"/>
      <c r="D29" s="57"/>
      <c r="E29" s="52"/>
    </row>
    <row r="30" spans="1:7" ht="19.5" customHeight="1" x14ac:dyDescent="0.25">
      <c r="A30" s="2" t="s">
        <v>5</v>
      </c>
      <c r="B30" s="71">
        <f>C30+E30</f>
        <v>547880.35</v>
      </c>
      <c r="C30" s="71">
        <v>236980.35</v>
      </c>
      <c r="D30" s="57"/>
      <c r="E30" s="56">
        <v>310900</v>
      </c>
    </row>
    <row r="31" spans="1:7" ht="21" customHeight="1" x14ac:dyDescent="0.25">
      <c r="A31" s="2" t="s">
        <v>215</v>
      </c>
      <c r="B31" s="68">
        <f>B30</f>
        <v>547880.35</v>
      </c>
      <c r="C31" s="68">
        <f t="shared" ref="C31:E31" si="2">C30</f>
        <v>236980.35</v>
      </c>
      <c r="D31" s="68"/>
      <c r="E31" s="68">
        <f t="shared" si="2"/>
        <v>310900</v>
      </c>
    </row>
    <row r="32" spans="1:7" ht="61.5" customHeight="1" x14ac:dyDescent="0.25">
      <c r="A32" s="74" t="s">
        <v>135</v>
      </c>
      <c r="B32" s="68"/>
      <c r="C32" s="69"/>
      <c r="D32" s="56"/>
      <c r="E32" s="70"/>
    </row>
    <row r="33" spans="1:5" ht="19.5" customHeight="1" x14ac:dyDescent="0.25">
      <c r="A33" s="2" t="s">
        <v>5</v>
      </c>
      <c r="B33" s="89">
        <f>C33+E33</f>
        <v>180963.44</v>
      </c>
      <c r="C33" s="90">
        <v>7996.76</v>
      </c>
      <c r="D33" s="91"/>
      <c r="E33" s="90">
        <v>172966.68</v>
      </c>
    </row>
    <row r="34" spans="1:5" ht="18" customHeight="1" x14ac:dyDescent="0.25">
      <c r="A34" s="2" t="s">
        <v>216</v>
      </c>
      <c r="B34" s="68">
        <f>B33</f>
        <v>180963.44</v>
      </c>
      <c r="C34" s="68">
        <f>C33</f>
        <v>7996.76</v>
      </c>
      <c r="D34" s="68"/>
      <c r="E34" s="68">
        <f t="shared" ref="E34" si="3">E33</f>
        <v>172966.68</v>
      </c>
    </row>
    <row r="35" spans="1:5" ht="33.75" customHeight="1" x14ac:dyDescent="0.25">
      <c r="A35" s="85" t="s">
        <v>134</v>
      </c>
      <c r="B35" s="71"/>
      <c r="C35" s="56"/>
      <c r="D35" s="56"/>
      <c r="E35" s="70"/>
    </row>
    <row r="36" spans="1:5" ht="18.75" customHeight="1" x14ac:dyDescent="0.25">
      <c r="A36" s="2" t="s">
        <v>259</v>
      </c>
      <c r="B36" s="71">
        <f>C36+E36</f>
        <v>2002.76</v>
      </c>
      <c r="C36" s="56">
        <v>1202.76</v>
      </c>
      <c r="D36" s="56"/>
      <c r="E36" s="70">
        <v>800</v>
      </c>
    </row>
    <row r="37" spans="1:5" ht="15.75" customHeight="1" x14ac:dyDescent="0.25">
      <c r="A37" s="2" t="s">
        <v>8</v>
      </c>
      <c r="B37" s="71">
        <f t="shared" ref="B37:B42" si="4">C37+E37</f>
        <v>730.78</v>
      </c>
      <c r="C37" s="56"/>
      <c r="D37" s="56"/>
      <c r="E37" s="70">
        <v>730.78</v>
      </c>
    </row>
    <row r="38" spans="1:5" ht="15.75" x14ac:dyDescent="0.25">
      <c r="A38" s="53" t="s">
        <v>12</v>
      </c>
      <c r="B38" s="71">
        <f t="shared" si="4"/>
        <v>4888.78</v>
      </c>
      <c r="C38" s="56">
        <v>4888.78</v>
      </c>
      <c r="D38" s="56"/>
      <c r="E38" s="70"/>
    </row>
    <row r="39" spans="1:5" ht="19.5" customHeight="1" x14ac:dyDescent="0.25">
      <c r="A39" s="2" t="s">
        <v>4</v>
      </c>
      <c r="B39" s="71">
        <f t="shared" si="4"/>
        <v>16679</v>
      </c>
      <c r="C39" s="56">
        <v>16679</v>
      </c>
      <c r="D39" s="56">
        <v>4000</v>
      </c>
      <c r="E39" s="70"/>
    </row>
    <row r="40" spans="1:5" ht="17.25" customHeight="1" x14ac:dyDescent="0.25">
      <c r="A40" s="2" t="s">
        <v>3</v>
      </c>
      <c r="B40" s="71">
        <f t="shared" si="4"/>
        <v>3462.22</v>
      </c>
      <c r="C40" s="56">
        <v>3462.22</v>
      </c>
      <c r="D40" s="56"/>
      <c r="E40" s="70"/>
    </row>
    <row r="41" spans="1:5" ht="33.75" customHeight="1" x14ac:dyDescent="0.25">
      <c r="A41" s="2" t="s">
        <v>16</v>
      </c>
      <c r="B41" s="71">
        <f t="shared" si="4"/>
        <v>13582.5</v>
      </c>
      <c r="C41" s="56">
        <v>582.5</v>
      </c>
      <c r="D41" s="56"/>
      <c r="E41" s="56">
        <v>13000</v>
      </c>
    </row>
    <row r="42" spans="1:5" ht="18.600000000000001" customHeight="1" x14ac:dyDescent="0.25">
      <c r="A42" s="2" t="s">
        <v>221</v>
      </c>
      <c r="B42" s="71">
        <f t="shared" si="4"/>
        <v>117</v>
      </c>
      <c r="C42" s="56">
        <v>117</v>
      </c>
      <c r="D42" s="56"/>
      <c r="E42" s="70"/>
    </row>
    <row r="43" spans="1:5" ht="20.25" customHeight="1" x14ac:dyDescent="0.25">
      <c r="A43" s="2" t="s">
        <v>201</v>
      </c>
      <c r="B43" s="68">
        <f>SUM(B36:B42)</f>
        <v>41463.040000000001</v>
      </c>
      <c r="C43" s="68">
        <f>SUM(C36:C42)</f>
        <v>26932.260000000002</v>
      </c>
      <c r="D43" s="68">
        <f>SUM(D36:D42)</f>
        <v>4000</v>
      </c>
      <c r="E43" s="68">
        <f>SUM(E36:E42)</f>
        <v>14530.78</v>
      </c>
    </row>
    <row r="44" spans="1:5" ht="21.75" customHeight="1" x14ac:dyDescent="0.25">
      <c r="A44" s="85" t="s">
        <v>227</v>
      </c>
      <c r="B44" s="71"/>
      <c r="C44" s="56"/>
      <c r="D44" s="56"/>
      <c r="E44" s="70"/>
    </row>
    <row r="45" spans="1:5" ht="20.25" customHeight="1" x14ac:dyDescent="0.25">
      <c r="A45" s="59" t="s">
        <v>245</v>
      </c>
      <c r="B45" s="71">
        <f>C45+E45</f>
        <v>10469.44</v>
      </c>
      <c r="C45" s="56">
        <v>10469.44</v>
      </c>
      <c r="D45" s="56"/>
      <c r="E45" s="70"/>
    </row>
    <row r="46" spans="1:5" ht="19.5" customHeight="1" x14ac:dyDescent="0.25">
      <c r="A46" s="2" t="s">
        <v>202</v>
      </c>
      <c r="B46" s="69">
        <f>B45</f>
        <v>10469.44</v>
      </c>
      <c r="C46" s="69">
        <f>C45</f>
        <v>10469.44</v>
      </c>
      <c r="D46" s="69"/>
      <c r="E46" s="69"/>
    </row>
    <row r="47" spans="1:5" ht="35.25" customHeight="1" x14ac:dyDescent="0.25">
      <c r="A47" s="85" t="s">
        <v>133</v>
      </c>
      <c r="B47" s="71"/>
      <c r="C47" s="56"/>
      <c r="D47" s="56"/>
      <c r="E47" s="70"/>
    </row>
    <row r="48" spans="1:5" ht="19.5" customHeight="1" x14ac:dyDescent="0.25">
      <c r="A48" s="2" t="s">
        <v>15</v>
      </c>
      <c r="B48" s="145">
        <f>C48+E48</f>
        <v>7118.93</v>
      </c>
      <c r="C48" s="71">
        <v>7118.93</v>
      </c>
      <c r="D48" s="56"/>
      <c r="E48" s="70"/>
    </row>
    <row r="49" spans="1:5" ht="18" customHeight="1" x14ac:dyDescent="0.25">
      <c r="A49" s="2" t="s">
        <v>31</v>
      </c>
      <c r="B49" s="145">
        <f t="shared" ref="B49:B101" si="5">C49+E49</f>
        <v>5010.6000000000004</v>
      </c>
      <c r="C49" s="71">
        <v>3010.6</v>
      </c>
      <c r="D49" s="56"/>
      <c r="E49" s="70">
        <v>2000</v>
      </c>
    </row>
    <row r="50" spans="1:5" ht="18" customHeight="1" x14ac:dyDescent="0.25">
      <c r="A50" s="2" t="s">
        <v>30</v>
      </c>
      <c r="B50" s="145">
        <f t="shared" si="5"/>
        <v>4655.12</v>
      </c>
      <c r="C50" s="71">
        <v>4655.12</v>
      </c>
      <c r="D50" s="56"/>
      <c r="E50" s="70"/>
    </row>
    <row r="51" spans="1:5" ht="19.5" customHeight="1" x14ac:dyDescent="0.25">
      <c r="A51" s="2" t="s">
        <v>32</v>
      </c>
      <c r="B51" s="145">
        <f t="shared" si="5"/>
        <v>6725.74</v>
      </c>
      <c r="C51" s="71">
        <v>6725.74</v>
      </c>
      <c r="D51" s="56"/>
      <c r="E51" s="70"/>
    </row>
    <row r="52" spans="1:5" ht="18.75" customHeight="1" x14ac:dyDescent="0.25">
      <c r="A52" s="2" t="s">
        <v>34</v>
      </c>
      <c r="B52" s="145">
        <f t="shared" si="5"/>
        <v>5966.87</v>
      </c>
      <c r="C52" s="71">
        <v>5966.87</v>
      </c>
      <c r="D52" s="56"/>
      <c r="E52" s="70"/>
    </row>
    <row r="53" spans="1:5" ht="18" customHeight="1" x14ac:dyDescent="0.25">
      <c r="A53" s="2" t="s">
        <v>75</v>
      </c>
      <c r="B53" s="145">
        <f t="shared" si="5"/>
        <v>2362.23</v>
      </c>
      <c r="C53" s="71">
        <v>2362.23</v>
      </c>
      <c r="D53" s="56"/>
      <c r="E53" s="70"/>
    </row>
    <row r="54" spans="1:5" ht="15.75" customHeight="1" x14ac:dyDescent="0.25">
      <c r="A54" s="2" t="s">
        <v>33</v>
      </c>
      <c r="B54" s="145">
        <f t="shared" si="5"/>
        <v>2272.29</v>
      </c>
      <c r="C54" s="71">
        <v>2272.29</v>
      </c>
      <c r="D54" s="56"/>
      <c r="E54" s="70"/>
    </row>
    <row r="55" spans="1:5" ht="18" customHeight="1" x14ac:dyDescent="0.25">
      <c r="A55" s="2" t="s">
        <v>35</v>
      </c>
      <c r="B55" s="145">
        <f t="shared" si="5"/>
        <v>8208.64</v>
      </c>
      <c r="C55" s="71">
        <v>8208.64</v>
      </c>
      <c r="D55" s="56"/>
      <c r="E55" s="70"/>
    </row>
    <row r="56" spans="1:5" ht="16.5" customHeight="1" x14ac:dyDescent="0.25">
      <c r="A56" s="2" t="s">
        <v>40</v>
      </c>
      <c r="B56" s="71">
        <f t="shared" si="5"/>
        <v>6080.53</v>
      </c>
      <c r="C56" s="71">
        <v>6080.53</v>
      </c>
      <c r="D56" s="56"/>
      <c r="E56" s="70"/>
    </row>
    <row r="57" spans="1:5" ht="18" customHeight="1" x14ac:dyDescent="0.25">
      <c r="A57" s="2" t="s">
        <v>43</v>
      </c>
      <c r="B57" s="71">
        <f t="shared" si="5"/>
        <v>7400</v>
      </c>
      <c r="C57" s="71">
        <v>7400</v>
      </c>
      <c r="D57" s="56"/>
      <c r="E57" s="70"/>
    </row>
    <row r="58" spans="1:5" ht="15.75" customHeight="1" x14ac:dyDescent="0.25">
      <c r="A58" s="2" t="s">
        <v>64</v>
      </c>
      <c r="B58" s="71">
        <f t="shared" si="5"/>
        <v>4672.04</v>
      </c>
      <c r="C58" s="71">
        <v>4672.04</v>
      </c>
      <c r="D58" s="56"/>
      <c r="E58" s="70"/>
    </row>
    <row r="59" spans="1:5" ht="15.75" customHeight="1" x14ac:dyDescent="0.25">
      <c r="A59" s="2" t="s">
        <v>48</v>
      </c>
      <c r="B59" s="71">
        <f t="shared" si="5"/>
        <v>15676.52</v>
      </c>
      <c r="C59" s="71">
        <v>15676.52</v>
      </c>
      <c r="D59" s="56"/>
      <c r="E59" s="70"/>
    </row>
    <row r="60" spans="1:5" ht="16.5" customHeight="1" x14ac:dyDescent="0.25">
      <c r="A60" s="2" t="s">
        <v>49</v>
      </c>
      <c r="B60" s="71">
        <f t="shared" si="5"/>
        <v>23976.26</v>
      </c>
      <c r="C60" s="71">
        <v>18976.259999999998</v>
      </c>
      <c r="D60" s="56"/>
      <c r="E60" s="70">
        <v>5000</v>
      </c>
    </row>
    <row r="61" spans="1:5" ht="18" customHeight="1" x14ac:dyDescent="0.25">
      <c r="A61" s="2" t="s">
        <v>51</v>
      </c>
      <c r="B61" s="71">
        <f t="shared" si="5"/>
        <v>3966.57</v>
      </c>
      <c r="C61" s="71">
        <v>3966.57</v>
      </c>
      <c r="D61" s="56"/>
      <c r="E61" s="70"/>
    </row>
    <row r="62" spans="1:5" ht="16.5" customHeight="1" x14ac:dyDescent="0.25">
      <c r="A62" s="2" t="s">
        <v>37</v>
      </c>
      <c r="B62" s="71">
        <f t="shared" si="5"/>
        <v>4895.42</v>
      </c>
      <c r="C62" s="71">
        <v>4895.42</v>
      </c>
      <c r="D62" s="56"/>
      <c r="E62" s="70"/>
    </row>
    <row r="63" spans="1:5" ht="17.25" customHeight="1" x14ac:dyDescent="0.25">
      <c r="A63" s="2" t="s">
        <v>36</v>
      </c>
      <c r="B63" s="71">
        <f t="shared" si="5"/>
        <v>4606.3900000000003</v>
      </c>
      <c r="C63" s="71">
        <v>4606.3900000000003</v>
      </c>
      <c r="D63" s="56"/>
      <c r="E63" s="70"/>
    </row>
    <row r="64" spans="1:5" ht="17.25" customHeight="1" x14ac:dyDescent="0.25">
      <c r="A64" s="2" t="s">
        <v>38</v>
      </c>
      <c r="B64" s="71">
        <f t="shared" si="5"/>
        <v>4814.8099999999995</v>
      </c>
      <c r="C64" s="71">
        <v>3314.81</v>
      </c>
      <c r="D64" s="56"/>
      <c r="E64" s="70">
        <v>1500</v>
      </c>
    </row>
    <row r="65" spans="1:5" ht="16.5" customHeight="1" x14ac:dyDescent="0.25">
      <c r="A65" s="2" t="s">
        <v>39</v>
      </c>
      <c r="B65" s="71">
        <f t="shared" si="5"/>
        <v>2339.5</v>
      </c>
      <c r="C65" s="71">
        <v>2339.5</v>
      </c>
      <c r="D65" s="56"/>
      <c r="E65" s="70"/>
    </row>
    <row r="66" spans="1:5" ht="16.5" customHeight="1" x14ac:dyDescent="0.25">
      <c r="A66" s="2" t="s">
        <v>41</v>
      </c>
      <c r="B66" s="71">
        <f t="shared" si="5"/>
        <v>11416.58</v>
      </c>
      <c r="C66" s="71">
        <v>11416.58</v>
      </c>
      <c r="D66" s="56"/>
      <c r="E66" s="70"/>
    </row>
    <row r="67" spans="1:5" ht="15.75" customHeight="1" x14ac:dyDescent="0.25">
      <c r="A67" s="2" t="s">
        <v>42</v>
      </c>
      <c r="B67" s="71">
        <f t="shared" si="5"/>
        <v>22163.78</v>
      </c>
      <c r="C67" s="71">
        <v>22163.78</v>
      </c>
      <c r="D67" s="56"/>
      <c r="E67" s="70"/>
    </row>
    <row r="68" spans="1:5" ht="15" customHeight="1" x14ac:dyDescent="0.25">
      <c r="A68" s="2" t="s">
        <v>44</v>
      </c>
      <c r="B68" s="71">
        <f t="shared" si="5"/>
        <v>5085.28</v>
      </c>
      <c r="C68" s="71">
        <v>4385.28</v>
      </c>
      <c r="D68" s="56"/>
      <c r="E68" s="70">
        <v>700</v>
      </c>
    </row>
    <row r="69" spans="1:5" ht="17.25" customHeight="1" x14ac:dyDescent="0.25">
      <c r="A69" s="2" t="s">
        <v>45</v>
      </c>
      <c r="B69" s="71">
        <f t="shared" si="5"/>
        <v>6627.84</v>
      </c>
      <c r="C69" s="71">
        <v>2627.84</v>
      </c>
      <c r="D69" s="56"/>
      <c r="E69" s="70">
        <v>4000</v>
      </c>
    </row>
    <row r="70" spans="1:5" ht="15.75" customHeight="1" x14ac:dyDescent="0.25">
      <c r="A70" s="2" t="s">
        <v>46</v>
      </c>
      <c r="B70" s="71">
        <f t="shared" si="5"/>
        <v>3722.0699999999997</v>
      </c>
      <c r="C70" s="71">
        <v>1722.07</v>
      </c>
      <c r="D70" s="56"/>
      <c r="E70" s="70">
        <v>2000</v>
      </c>
    </row>
    <row r="71" spans="1:5" ht="16.5" customHeight="1" x14ac:dyDescent="0.25">
      <c r="A71" s="2" t="s">
        <v>47</v>
      </c>
      <c r="B71" s="71">
        <f t="shared" si="5"/>
        <v>5155.79</v>
      </c>
      <c r="C71" s="71">
        <v>5155.79</v>
      </c>
      <c r="D71" s="56"/>
      <c r="E71" s="70"/>
    </row>
    <row r="72" spans="1:5" ht="15.75" customHeight="1" x14ac:dyDescent="0.25">
      <c r="A72" s="2" t="s">
        <v>52</v>
      </c>
      <c r="B72" s="71">
        <f t="shared" si="5"/>
        <v>3074.93</v>
      </c>
      <c r="C72" s="71">
        <v>3074.93</v>
      </c>
      <c r="D72" s="56"/>
      <c r="E72" s="70"/>
    </row>
    <row r="73" spans="1:5" ht="15.75" customHeight="1" x14ac:dyDescent="0.25">
      <c r="A73" s="2" t="s">
        <v>53</v>
      </c>
      <c r="B73" s="71">
        <f t="shared" si="5"/>
        <v>4000</v>
      </c>
      <c r="C73" s="71">
        <v>4000</v>
      </c>
      <c r="D73" s="56"/>
      <c r="E73" s="70"/>
    </row>
    <row r="74" spans="1:5" ht="16.5" customHeight="1" x14ac:dyDescent="0.25">
      <c r="A74" s="2" t="s">
        <v>50</v>
      </c>
      <c r="B74" s="71">
        <f t="shared" si="5"/>
        <v>18439.29</v>
      </c>
      <c r="C74" s="71">
        <v>18439.29</v>
      </c>
      <c r="D74" s="56"/>
      <c r="E74" s="70"/>
    </row>
    <row r="75" spans="1:5" ht="15.75" customHeight="1" x14ac:dyDescent="0.25">
      <c r="A75" s="2" t="s">
        <v>54</v>
      </c>
      <c r="B75" s="71">
        <f t="shared" si="5"/>
        <v>7563.59</v>
      </c>
      <c r="C75" s="71">
        <v>7563.59</v>
      </c>
      <c r="D75" s="56"/>
      <c r="E75" s="70"/>
    </row>
    <row r="76" spans="1:5" ht="16.5" customHeight="1" x14ac:dyDescent="0.25">
      <c r="A76" s="2" t="s">
        <v>203</v>
      </c>
      <c r="B76" s="71">
        <f t="shared" si="5"/>
        <v>4626.4799999999996</v>
      </c>
      <c r="C76" s="71">
        <v>4626.4799999999996</v>
      </c>
      <c r="D76" s="56"/>
      <c r="E76" s="70"/>
    </row>
    <row r="77" spans="1:5" ht="16.5" customHeight="1" x14ac:dyDescent="0.25">
      <c r="A77" s="2" t="s">
        <v>70</v>
      </c>
      <c r="B77" s="71">
        <f t="shared" si="5"/>
        <v>1810.71</v>
      </c>
      <c r="C77" s="71">
        <v>1810.71</v>
      </c>
      <c r="D77" s="56"/>
      <c r="E77" s="70"/>
    </row>
    <row r="78" spans="1:5" ht="15.75" customHeight="1" x14ac:dyDescent="0.25">
      <c r="A78" s="2" t="s">
        <v>71</v>
      </c>
      <c r="B78" s="71">
        <f t="shared" si="5"/>
        <v>1545.63</v>
      </c>
      <c r="C78" s="71">
        <v>1545.63</v>
      </c>
      <c r="D78" s="56">
        <v>690.3</v>
      </c>
      <c r="E78" s="70"/>
    </row>
    <row r="79" spans="1:5" ht="15.75" customHeight="1" x14ac:dyDescent="0.25">
      <c r="A79" s="2" t="s">
        <v>25</v>
      </c>
      <c r="B79" s="71">
        <f t="shared" si="5"/>
        <v>549.53</v>
      </c>
      <c r="C79" s="71">
        <v>549.53</v>
      </c>
      <c r="D79" s="56"/>
      <c r="E79" s="70"/>
    </row>
    <row r="80" spans="1:5" ht="16.5" customHeight="1" x14ac:dyDescent="0.25">
      <c r="A80" s="2" t="s">
        <v>72</v>
      </c>
      <c r="B80" s="71">
        <f t="shared" si="5"/>
        <v>1959.69</v>
      </c>
      <c r="C80" s="71">
        <v>1959.69</v>
      </c>
      <c r="D80" s="56"/>
      <c r="E80" s="70"/>
    </row>
    <row r="81" spans="1:5" ht="17.25" customHeight="1" x14ac:dyDescent="0.25">
      <c r="A81" s="2" t="s">
        <v>104</v>
      </c>
      <c r="B81" s="71">
        <f t="shared" si="5"/>
        <v>4347.2</v>
      </c>
      <c r="C81" s="71">
        <v>2347.1999999999998</v>
      </c>
      <c r="D81" s="56"/>
      <c r="E81" s="70">
        <v>2000</v>
      </c>
    </row>
    <row r="82" spans="1:5" ht="17.25" customHeight="1" x14ac:dyDescent="0.25">
      <c r="A82" s="2" t="s">
        <v>197</v>
      </c>
      <c r="B82" s="71">
        <f t="shared" si="5"/>
        <v>4912.63</v>
      </c>
      <c r="C82" s="71">
        <v>4912.63</v>
      </c>
      <c r="D82" s="70"/>
      <c r="E82" s="70"/>
    </row>
    <row r="83" spans="1:5" ht="17.25" customHeight="1" x14ac:dyDescent="0.25">
      <c r="A83" s="2" t="s">
        <v>193</v>
      </c>
      <c r="B83" s="71">
        <f t="shared" si="5"/>
        <v>3926.41</v>
      </c>
      <c r="C83" s="72">
        <v>2926.41</v>
      </c>
      <c r="D83" s="56">
        <v>2384.9</v>
      </c>
      <c r="E83" s="70">
        <v>1000</v>
      </c>
    </row>
    <row r="84" spans="1:5" ht="16.5" customHeight="1" x14ac:dyDescent="0.25">
      <c r="A84" s="2" t="s">
        <v>194</v>
      </c>
      <c r="B84" s="71">
        <f t="shared" si="5"/>
        <v>1103.6400000000001</v>
      </c>
      <c r="C84" s="72">
        <v>1103.6400000000001</v>
      </c>
      <c r="D84" s="56">
        <v>532.28</v>
      </c>
      <c r="E84" s="70"/>
    </row>
    <row r="85" spans="1:5" ht="17.25" customHeight="1" x14ac:dyDescent="0.25">
      <c r="A85" s="2" t="s">
        <v>61</v>
      </c>
      <c r="B85" s="71">
        <f t="shared" si="5"/>
        <v>6610.24</v>
      </c>
      <c r="C85" s="72">
        <v>6610.24</v>
      </c>
      <c r="D85" s="56">
        <v>5500</v>
      </c>
      <c r="E85" s="70"/>
    </row>
    <row r="86" spans="1:5" ht="16.5" customHeight="1" x14ac:dyDescent="0.25">
      <c r="A86" s="2" t="s">
        <v>74</v>
      </c>
      <c r="B86" s="71">
        <f t="shared" si="5"/>
        <v>2925.11</v>
      </c>
      <c r="C86" s="71">
        <v>2925.11</v>
      </c>
      <c r="D86" s="56">
        <v>193.5</v>
      </c>
      <c r="E86" s="70"/>
    </row>
    <row r="87" spans="1:5" ht="16.5" customHeight="1" x14ac:dyDescent="0.25">
      <c r="A87" s="2" t="s">
        <v>65</v>
      </c>
      <c r="B87" s="71">
        <f t="shared" si="5"/>
        <v>1420.7</v>
      </c>
      <c r="C87" s="71">
        <v>1420.7</v>
      </c>
      <c r="D87" s="56">
        <v>90.91</v>
      </c>
      <c r="E87" s="70"/>
    </row>
    <row r="88" spans="1:5" ht="17.25" customHeight="1" x14ac:dyDescent="0.25">
      <c r="A88" s="2" t="s">
        <v>55</v>
      </c>
      <c r="B88" s="71">
        <f t="shared" si="5"/>
        <v>436.13</v>
      </c>
      <c r="C88" s="71">
        <v>436.13</v>
      </c>
      <c r="D88" s="56">
        <v>430</v>
      </c>
      <c r="E88" s="70"/>
    </row>
    <row r="89" spans="1:5" ht="18" customHeight="1" x14ac:dyDescent="0.25">
      <c r="A89" s="2" t="s">
        <v>73</v>
      </c>
      <c r="B89" s="71">
        <f t="shared" si="5"/>
        <v>3999.77</v>
      </c>
      <c r="C89" s="71">
        <v>3999.77</v>
      </c>
      <c r="D89" s="56">
        <v>2495.4899999999998</v>
      </c>
      <c r="E89" s="70"/>
    </row>
    <row r="90" spans="1:5" ht="16.5" customHeight="1" x14ac:dyDescent="0.25">
      <c r="A90" s="2" t="s">
        <v>77</v>
      </c>
      <c r="B90" s="71">
        <f t="shared" si="5"/>
        <v>4554.1499999999996</v>
      </c>
      <c r="C90" s="71">
        <v>4554.1499999999996</v>
      </c>
      <c r="D90" s="56">
        <v>442.76</v>
      </c>
      <c r="E90" s="70"/>
    </row>
    <row r="91" spans="1:5" ht="17.25" customHeight="1" x14ac:dyDescent="0.25">
      <c r="A91" s="2" t="s">
        <v>62</v>
      </c>
      <c r="B91" s="71">
        <f t="shared" si="5"/>
        <v>7330.74</v>
      </c>
      <c r="C91" s="71">
        <v>7330.74</v>
      </c>
      <c r="D91" s="56">
        <v>962.88</v>
      </c>
      <c r="E91" s="70"/>
    </row>
    <row r="92" spans="1:5" ht="16.5" customHeight="1" x14ac:dyDescent="0.25">
      <c r="A92" s="2" t="s">
        <v>195</v>
      </c>
      <c r="B92" s="71">
        <f t="shared" si="5"/>
        <v>210</v>
      </c>
      <c r="C92" s="71">
        <v>210</v>
      </c>
      <c r="D92" s="56">
        <v>207</v>
      </c>
      <c r="E92" s="70"/>
    </row>
    <row r="93" spans="1:5" ht="17.25" customHeight="1" x14ac:dyDescent="0.25">
      <c r="A93" s="2" t="s">
        <v>196</v>
      </c>
      <c r="B93" s="71">
        <f t="shared" si="5"/>
        <v>2374.31</v>
      </c>
      <c r="C93" s="71">
        <v>2374.31</v>
      </c>
      <c r="D93" s="56"/>
      <c r="E93" s="70"/>
    </row>
    <row r="94" spans="1:5" ht="33" customHeight="1" x14ac:dyDescent="0.25">
      <c r="A94" s="2" t="s">
        <v>18</v>
      </c>
      <c r="B94" s="71">
        <f t="shared" si="5"/>
        <v>311.37</v>
      </c>
      <c r="C94" s="71">
        <v>311.37</v>
      </c>
      <c r="D94" s="56"/>
      <c r="E94" s="70"/>
    </row>
    <row r="95" spans="1:5" ht="15.75" customHeight="1" x14ac:dyDescent="0.25">
      <c r="A95" s="2" t="s">
        <v>6</v>
      </c>
      <c r="B95" s="71">
        <f t="shared" si="5"/>
        <v>2958.05</v>
      </c>
      <c r="C95" s="71">
        <v>2958.05</v>
      </c>
      <c r="D95" s="56">
        <v>2246.61</v>
      </c>
      <c r="E95" s="70"/>
    </row>
    <row r="96" spans="1:5" ht="15.75" x14ac:dyDescent="0.25">
      <c r="A96" s="2" t="s">
        <v>9</v>
      </c>
      <c r="B96" s="71">
        <f t="shared" si="5"/>
        <v>11950.83</v>
      </c>
      <c r="C96" s="71">
        <v>11950.83</v>
      </c>
      <c r="D96" s="56"/>
      <c r="E96" s="70"/>
    </row>
    <row r="97" spans="1:5" ht="17.25" customHeight="1" x14ac:dyDescent="0.25">
      <c r="A97" s="1" t="s">
        <v>10</v>
      </c>
      <c r="B97" s="71">
        <f t="shared" si="5"/>
        <v>949.2</v>
      </c>
      <c r="C97" s="71">
        <v>949.2</v>
      </c>
      <c r="D97" s="56"/>
      <c r="E97" s="70"/>
    </row>
    <row r="98" spans="1:5" ht="16.5" customHeight="1" x14ac:dyDescent="0.25">
      <c r="A98" s="1" t="s">
        <v>1</v>
      </c>
      <c r="B98" s="71">
        <f t="shared" si="5"/>
        <v>625</v>
      </c>
      <c r="C98" s="71">
        <v>625</v>
      </c>
      <c r="D98" s="56"/>
      <c r="E98" s="70"/>
    </row>
    <row r="99" spans="1:5" ht="15.75" customHeight="1" x14ac:dyDescent="0.25">
      <c r="A99" s="2" t="s">
        <v>7</v>
      </c>
      <c r="B99" s="71">
        <f t="shared" si="5"/>
        <v>160.76</v>
      </c>
      <c r="C99" s="71">
        <v>160.76</v>
      </c>
      <c r="D99" s="56"/>
      <c r="E99" s="70"/>
    </row>
    <row r="100" spans="1:5" ht="15.75" customHeight="1" x14ac:dyDescent="0.25">
      <c r="A100" s="2" t="s">
        <v>13</v>
      </c>
      <c r="B100" s="71">
        <f t="shared" si="5"/>
        <v>78</v>
      </c>
      <c r="C100" s="71">
        <v>78</v>
      </c>
      <c r="D100" s="56"/>
      <c r="E100" s="70"/>
    </row>
    <row r="101" spans="1:5" ht="15" customHeight="1" x14ac:dyDescent="0.25">
      <c r="A101" s="2" t="s">
        <v>222</v>
      </c>
      <c r="B101" s="71">
        <f t="shared" si="5"/>
        <v>4293.41</v>
      </c>
      <c r="C101" s="71">
        <v>4293.41</v>
      </c>
      <c r="D101" s="56"/>
      <c r="E101" s="70"/>
    </row>
    <row r="102" spans="1:5" ht="18.75" customHeight="1" x14ac:dyDescent="0.25">
      <c r="A102" s="2" t="s">
        <v>204</v>
      </c>
      <c r="B102" s="68">
        <f>SUM(B48:B101)</f>
        <v>283967.3</v>
      </c>
      <c r="C102" s="68">
        <f>SUM(C48:C101)</f>
        <v>265767.3</v>
      </c>
      <c r="D102" s="68">
        <f>SUM(D48:D101)</f>
        <v>16176.63</v>
      </c>
      <c r="E102" s="68">
        <f>SUM(E48:E101)</f>
        <v>18200</v>
      </c>
    </row>
    <row r="103" spans="1:5" ht="34.5" customHeight="1" x14ac:dyDescent="0.25">
      <c r="A103" s="86" t="s">
        <v>132</v>
      </c>
      <c r="B103" s="71"/>
      <c r="C103" s="71"/>
      <c r="D103" s="68"/>
      <c r="E103" s="70"/>
    </row>
    <row r="104" spans="1:5" ht="23.25" customHeight="1" x14ac:dyDescent="0.25">
      <c r="A104" s="146" t="s">
        <v>5</v>
      </c>
      <c r="B104" s="113">
        <f>C104+E104</f>
        <v>189414.38</v>
      </c>
      <c r="C104" s="113">
        <v>109414.38</v>
      </c>
      <c r="D104" s="68"/>
      <c r="E104" s="70">
        <v>80000</v>
      </c>
    </row>
    <row r="105" spans="1:5" ht="18.75" customHeight="1" x14ac:dyDescent="0.25">
      <c r="A105" s="1" t="s">
        <v>14</v>
      </c>
      <c r="B105" s="71">
        <f>C105+E105</f>
        <v>3881.25</v>
      </c>
      <c r="C105" s="71">
        <v>3881.25</v>
      </c>
      <c r="D105" s="56"/>
      <c r="E105" s="70"/>
    </row>
    <row r="106" spans="1:5" ht="31.15" customHeight="1" x14ac:dyDescent="0.25">
      <c r="A106" s="1" t="s">
        <v>66</v>
      </c>
      <c r="B106" s="71">
        <f>C106+E106</f>
        <v>4334.1499999999996</v>
      </c>
      <c r="C106" s="71">
        <v>4334.1499999999996</v>
      </c>
      <c r="D106" s="56"/>
      <c r="E106" s="70"/>
    </row>
    <row r="107" spans="1:5" ht="21.75" customHeight="1" x14ac:dyDescent="0.25">
      <c r="A107" s="60" t="s">
        <v>11</v>
      </c>
      <c r="B107" s="71">
        <f>C107+E107</f>
        <v>6807.53</v>
      </c>
      <c r="C107" s="71">
        <v>6807.53</v>
      </c>
      <c r="D107" s="56"/>
      <c r="E107" s="70"/>
    </row>
    <row r="108" spans="1:5" ht="21.75" customHeight="1" x14ac:dyDescent="0.25">
      <c r="A108" s="1" t="s">
        <v>205</v>
      </c>
      <c r="B108" s="68">
        <f>B105+B106+B104+B107</f>
        <v>204437.31</v>
      </c>
      <c r="C108" s="68">
        <f>C105+C106+C104+C107</f>
        <v>124437.31</v>
      </c>
      <c r="D108" s="68"/>
      <c r="E108" s="68">
        <f t="shared" ref="E108" si="6">E105+E106+E104+E107</f>
        <v>80000</v>
      </c>
    </row>
    <row r="109" spans="1:5" ht="53.25" customHeight="1" x14ac:dyDescent="0.25">
      <c r="A109" s="215" t="s">
        <v>131</v>
      </c>
      <c r="B109" s="145"/>
      <c r="C109" s="206"/>
      <c r="D109" s="216"/>
      <c r="E109" s="213"/>
    </row>
    <row r="110" spans="1:5" ht="16.5" customHeight="1" x14ac:dyDescent="0.25">
      <c r="A110" s="217" t="s">
        <v>5</v>
      </c>
      <c r="B110" s="139">
        <f>C110+E110</f>
        <v>17000</v>
      </c>
      <c r="C110" s="206">
        <v>17000</v>
      </c>
      <c r="D110" s="216"/>
      <c r="E110" s="213"/>
    </row>
    <row r="111" spans="1:5" ht="16.5" customHeight="1" x14ac:dyDescent="0.25">
      <c r="A111" s="217" t="s">
        <v>29</v>
      </c>
      <c r="B111" s="139">
        <f>C111+E111</f>
        <v>30937.53</v>
      </c>
      <c r="C111" s="206">
        <v>30937.53</v>
      </c>
      <c r="D111" s="216"/>
      <c r="E111" s="213"/>
    </row>
    <row r="112" spans="1:5" ht="16.5" customHeight="1" x14ac:dyDescent="0.25">
      <c r="A112" s="1" t="s">
        <v>206</v>
      </c>
      <c r="B112" s="69">
        <f>B110+B111</f>
        <v>47937.53</v>
      </c>
      <c r="C112" s="69">
        <f>C110+C111</f>
        <v>47937.53</v>
      </c>
      <c r="D112" s="69"/>
      <c r="E112" s="69"/>
    </row>
    <row r="113" spans="1:5" ht="20.25" customHeight="1" x14ac:dyDescent="0.25">
      <c r="A113" s="61" t="s">
        <v>207</v>
      </c>
      <c r="B113" s="69">
        <f>B22+B25+B28+B31+B34+B43+B46+B102+B108+B112</f>
        <v>2956431.0399999996</v>
      </c>
      <c r="C113" s="69">
        <f>C22+C25+C28+C31+C34+C43+C46+C102+C108+C112</f>
        <v>865247.37000000011</v>
      </c>
      <c r="D113" s="69">
        <f>D22+D25+D28+D31+D34+D43+D46+D102+D108+D112</f>
        <v>29176.629999999997</v>
      </c>
      <c r="E113" s="69">
        <f>E22+E25+E28+E31+E34+E43+E46+E102+E108+E112</f>
        <v>2091183.67</v>
      </c>
    </row>
    <row r="115" spans="1:5" ht="20.25" customHeight="1" x14ac:dyDescent="0.2">
      <c r="A115" s="112" t="s">
        <v>262</v>
      </c>
      <c r="B115" s="112"/>
      <c r="C115" s="112"/>
      <c r="D115" s="112"/>
      <c r="E115" s="112"/>
    </row>
    <row r="117" spans="1:5" ht="15" x14ac:dyDescent="0.2">
      <c r="A117" s="286" t="s">
        <v>106</v>
      </c>
      <c r="B117" s="286" t="s">
        <v>107</v>
      </c>
      <c r="C117" s="289" t="s">
        <v>108</v>
      </c>
      <c r="D117" s="290"/>
      <c r="E117" s="118"/>
    </row>
    <row r="118" spans="1:5" ht="15.75" x14ac:dyDescent="0.2">
      <c r="A118" s="287"/>
      <c r="B118" s="287"/>
      <c r="C118" s="291" t="s">
        <v>109</v>
      </c>
      <c r="D118" s="292"/>
      <c r="E118" s="293" t="s">
        <v>122</v>
      </c>
    </row>
    <row r="119" spans="1:5" ht="45" customHeight="1" x14ac:dyDescent="0.2">
      <c r="A119" s="288"/>
      <c r="B119" s="288"/>
      <c r="C119" s="47" t="s">
        <v>110</v>
      </c>
      <c r="D119" s="48" t="s">
        <v>103</v>
      </c>
      <c r="E119" s="294"/>
    </row>
    <row r="120" spans="1:5" ht="35.25" customHeight="1" x14ac:dyDescent="0.2">
      <c r="A120" s="74" t="s">
        <v>112</v>
      </c>
      <c r="B120" s="79"/>
      <c r="C120" s="62"/>
      <c r="D120" s="55"/>
      <c r="E120" s="119"/>
    </row>
    <row r="121" spans="1:5" ht="21" customHeight="1" x14ac:dyDescent="0.2">
      <c r="A121" s="115" t="s">
        <v>5</v>
      </c>
      <c r="B121" s="191">
        <f>B122+B123</f>
        <v>16892.829999999998</v>
      </c>
      <c r="C121" s="191">
        <f t="shared" ref="C121" si="7">C122+C123</f>
        <v>16892.829999999998</v>
      </c>
      <c r="D121" s="191"/>
      <c r="E121" s="192"/>
    </row>
    <row r="122" spans="1:5" ht="31.15" customHeight="1" x14ac:dyDescent="0.2">
      <c r="A122" s="75" t="s">
        <v>257</v>
      </c>
      <c r="B122" s="192">
        <f>C122+E122</f>
        <v>973.53</v>
      </c>
      <c r="C122" s="193">
        <v>973.53</v>
      </c>
      <c r="D122" s="194"/>
      <c r="E122" s="195"/>
    </row>
    <row r="123" spans="1:5" ht="33" customHeight="1" x14ac:dyDescent="0.2">
      <c r="A123" s="116" t="s">
        <v>258</v>
      </c>
      <c r="B123" s="192">
        <f>C123+E123</f>
        <v>15919.3</v>
      </c>
      <c r="C123" s="196">
        <v>15919.3</v>
      </c>
      <c r="D123" s="194"/>
      <c r="E123" s="195"/>
    </row>
    <row r="124" spans="1:5" ht="18.75" customHeight="1" x14ac:dyDescent="0.25">
      <c r="A124" s="63" t="s">
        <v>208</v>
      </c>
      <c r="B124" s="66">
        <f>B121</f>
        <v>16892.829999999998</v>
      </c>
      <c r="C124" s="66">
        <f>C121</f>
        <v>16892.829999999998</v>
      </c>
      <c r="D124" s="66"/>
      <c r="E124" s="66"/>
    </row>
    <row r="125" spans="1:5" ht="18.75" customHeight="1" x14ac:dyDescent="0.25">
      <c r="A125" s="73" t="s">
        <v>265</v>
      </c>
      <c r="B125" s="66"/>
      <c r="C125" s="66"/>
      <c r="D125" s="66"/>
      <c r="E125" s="66"/>
    </row>
    <row r="126" spans="1:5" ht="18.75" customHeight="1" x14ac:dyDescent="0.25">
      <c r="A126" s="63" t="s">
        <v>5</v>
      </c>
      <c r="B126" s="54">
        <f>C126</f>
        <v>859.48</v>
      </c>
      <c r="C126" s="54">
        <v>859.48</v>
      </c>
      <c r="D126" s="66"/>
      <c r="E126" s="66"/>
    </row>
    <row r="127" spans="1:5" ht="18.75" customHeight="1" x14ac:dyDescent="0.25">
      <c r="A127" s="73" t="s">
        <v>266</v>
      </c>
      <c r="B127" s="66">
        <f>B126</f>
        <v>859.48</v>
      </c>
      <c r="C127" s="66">
        <f>C126</f>
        <v>859.48</v>
      </c>
      <c r="D127" s="66"/>
      <c r="E127" s="66"/>
    </row>
    <row r="128" spans="1:5" ht="59.25" customHeight="1" x14ac:dyDescent="0.2">
      <c r="A128" s="84" t="s">
        <v>139</v>
      </c>
      <c r="B128" s="191"/>
      <c r="C128" s="191"/>
      <c r="D128" s="197"/>
      <c r="E128" s="197"/>
    </row>
    <row r="129" spans="1:5" ht="18.75" customHeight="1" x14ac:dyDescent="0.25">
      <c r="A129" s="63" t="s">
        <v>5</v>
      </c>
      <c r="B129" s="192">
        <f>C129+E129</f>
        <v>92308.74</v>
      </c>
      <c r="C129" s="192">
        <v>89408.74</v>
      </c>
      <c r="D129" s="197"/>
      <c r="E129" s="218">
        <v>2900</v>
      </c>
    </row>
    <row r="130" spans="1:5" ht="18.75" customHeight="1" x14ac:dyDescent="0.25">
      <c r="A130" s="73" t="s">
        <v>209</v>
      </c>
      <c r="B130" s="66">
        <f>B129</f>
        <v>92308.74</v>
      </c>
      <c r="C130" s="66">
        <f>C129</f>
        <v>89408.74</v>
      </c>
      <c r="D130" s="66"/>
      <c r="E130" s="219">
        <f t="shared" ref="E130" si="8">E129</f>
        <v>2900</v>
      </c>
    </row>
    <row r="131" spans="1:5" ht="39.75" customHeight="1" x14ac:dyDescent="0.25">
      <c r="A131" s="87" t="s">
        <v>115</v>
      </c>
      <c r="B131" s="67"/>
      <c r="C131" s="67"/>
      <c r="D131" s="67"/>
      <c r="E131" s="67"/>
    </row>
    <row r="132" spans="1:5" ht="15.75" x14ac:dyDescent="0.25">
      <c r="A132" s="78" t="s">
        <v>259</v>
      </c>
      <c r="B132" s="56">
        <f>C132+E132</f>
        <v>1689.42</v>
      </c>
      <c r="C132" s="56">
        <v>1689.42</v>
      </c>
      <c r="D132" s="56"/>
      <c r="E132" s="56"/>
    </row>
    <row r="133" spans="1:5" ht="15.75" x14ac:dyDescent="0.25">
      <c r="A133" s="78" t="s">
        <v>8</v>
      </c>
      <c r="B133" s="56">
        <f t="shared" ref="B133:B139" si="9">C133+E133</f>
        <v>1713.87</v>
      </c>
      <c r="C133" s="56">
        <v>1713.87</v>
      </c>
      <c r="D133" s="56"/>
      <c r="E133" s="56"/>
    </row>
    <row r="134" spans="1:5" ht="15.75" x14ac:dyDescent="0.25">
      <c r="A134" s="78" t="s">
        <v>2</v>
      </c>
      <c r="B134" s="56">
        <f t="shared" si="9"/>
        <v>1291.69</v>
      </c>
      <c r="C134" s="56">
        <v>1291.69</v>
      </c>
      <c r="D134" s="56"/>
      <c r="E134" s="56"/>
    </row>
    <row r="135" spans="1:5" ht="15.75" x14ac:dyDescent="0.25">
      <c r="A135" s="78" t="s">
        <v>3</v>
      </c>
      <c r="B135" s="56">
        <f t="shared" si="9"/>
        <v>69.62</v>
      </c>
      <c r="C135" s="56">
        <v>69.62</v>
      </c>
      <c r="D135" s="56"/>
      <c r="E135" s="56"/>
    </row>
    <row r="136" spans="1:5" ht="15.75" x14ac:dyDescent="0.25">
      <c r="A136" s="78" t="s">
        <v>4</v>
      </c>
      <c r="B136" s="56">
        <f t="shared" si="9"/>
        <v>511.33</v>
      </c>
      <c r="C136" s="56">
        <v>511.33</v>
      </c>
      <c r="D136" s="56"/>
      <c r="E136" s="56"/>
    </row>
    <row r="137" spans="1:5" ht="15.75" x14ac:dyDescent="0.25">
      <c r="A137" s="78" t="s">
        <v>221</v>
      </c>
      <c r="B137" s="56">
        <f t="shared" si="9"/>
        <v>605.95000000000005</v>
      </c>
      <c r="C137" s="56">
        <v>605.95000000000005</v>
      </c>
      <c r="D137" s="56"/>
      <c r="E137" s="56"/>
    </row>
    <row r="138" spans="1:5" ht="31.5" x14ac:dyDescent="0.25">
      <c r="A138" s="58" t="s">
        <v>16</v>
      </c>
      <c r="B138" s="56">
        <f t="shared" si="9"/>
        <v>1643.52</v>
      </c>
      <c r="C138" s="56">
        <v>1643.52</v>
      </c>
      <c r="D138" s="56"/>
      <c r="E138" s="56"/>
    </row>
    <row r="139" spans="1:5" ht="15.75" x14ac:dyDescent="0.25">
      <c r="A139" s="78" t="s">
        <v>12</v>
      </c>
      <c r="B139" s="56">
        <f t="shared" si="9"/>
        <v>489.54</v>
      </c>
      <c r="C139" s="56">
        <v>489.54</v>
      </c>
      <c r="D139" s="56"/>
      <c r="E139" s="56"/>
    </row>
    <row r="140" spans="1:5" ht="21" customHeight="1" x14ac:dyDescent="0.25">
      <c r="A140" s="61" t="s">
        <v>217</v>
      </c>
      <c r="B140" s="69">
        <f>SUM(B132:B139)</f>
        <v>8014.94</v>
      </c>
      <c r="C140" s="69">
        <f>SUM(C132:C139)</f>
        <v>8014.94</v>
      </c>
      <c r="D140" s="69"/>
      <c r="E140" s="56"/>
    </row>
    <row r="141" spans="1:5" ht="24.75" customHeight="1" x14ac:dyDescent="0.25">
      <c r="A141" s="88" t="s">
        <v>228</v>
      </c>
      <c r="B141" s="56"/>
      <c r="C141" s="56"/>
      <c r="D141" s="56"/>
      <c r="E141" s="56"/>
    </row>
    <row r="142" spans="1:5" ht="15.75" x14ac:dyDescent="0.25">
      <c r="A142" s="78" t="s">
        <v>245</v>
      </c>
      <c r="B142" s="220">
        <f>C142+E142</f>
        <v>10206.200000000001</v>
      </c>
      <c r="C142" s="220">
        <v>10206.200000000001</v>
      </c>
      <c r="D142" s="56"/>
      <c r="E142" s="56"/>
    </row>
    <row r="143" spans="1:5" ht="15.75" x14ac:dyDescent="0.25">
      <c r="A143" s="61" t="s">
        <v>210</v>
      </c>
      <c r="B143" s="221">
        <f>B142</f>
        <v>10206.200000000001</v>
      </c>
      <c r="C143" s="221">
        <f>C142</f>
        <v>10206.200000000001</v>
      </c>
      <c r="D143" s="69"/>
      <c r="E143" s="56"/>
    </row>
    <row r="144" spans="1:5" ht="34.5" customHeight="1" x14ac:dyDescent="0.25">
      <c r="A144" s="88" t="s">
        <v>116</v>
      </c>
      <c r="B144" s="56"/>
      <c r="C144" s="56"/>
      <c r="D144" s="56"/>
      <c r="E144" s="56"/>
    </row>
    <row r="145" spans="1:5" ht="15.75" x14ac:dyDescent="0.25">
      <c r="A145" s="58" t="s">
        <v>15</v>
      </c>
      <c r="B145" s="145">
        <f t="shared" ref="B145:B196" si="10">C145+E145</f>
        <v>624.07000000000005</v>
      </c>
      <c r="C145" s="71">
        <v>624.07000000000005</v>
      </c>
      <c r="D145" s="56"/>
      <c r="E145" s="56"/>
    </row>
    <row r="146" spans="1:5" ht="15.75" x14ac:dyDescent="0.25">
      <c r="A146" s="58" t="s">
        <v>31</v>
      </c>
      <c r="B146" s="145">
        <f t="shared" si="10"/>
        <v>604.47</v>
      </c>
      <c r="C146" s="71">
        <v>604.47</v>
      </c>
      <c r="D146" s="56"/>
      <c r="E146" s="56"/>
    </row>
    <row r="147" spans="1:5" ht="15.75" x14ac:dyDescent="0.25">
      <c r="A147" s="58" t="s">
        <v>30</v>
      </c>
      <c r="B147" s="145">
        <f t="shared" si="10"/>
        <v>936.24</v>
      </c>
      <c r="C147" s="71">
        <v>936.24</v>
      </c>
      <c r="D147" s="56"/>
      <c r="E147" s="56"/>
    </row>
    <row r="148" spans="1:5" ht="15.75" x14ac:dyDescent="0.25">
      <c r="A148" s="58" t="s">
        <v>32</v>
      </c>
      <c r="B148" s="145">
        <f t="shared" si="10"/>
        <v>906.12</v>
      </c>
      <c r="C148" s="71">
        <v>906.12</v>
      </c>
      <c r="D148" s="56"/>
      <c r="E148" s="56"/>
    </row>
    <row r="149" spans="1:5" ht="15.75" x14ac:dyDescent="0.25">
      <c r="A149" s="58" t="s">
        <v>34</v>
      </c>
      <c r="B149" s="145">
        <f t="shared" si="10"/>
        <v>370.97</v>
      </c>
      <c r="C149" s="71">
        <v>370.97</v>
      </c>
      <c r="D149" s="56"/>
      <c r="E149" s="56"/>
    </row>
    <row r="150" spans="1:5" ht="15.75" x14ac:dyDescent="0.25">
      <c r="A150" s="58" t="s">
        <v>75</v>
      </c>
      <c r="B150" s="145">
        <f t="shared" si="10"/>
        <v>563.20000000000005</v>
      </c>
      <c r="C150" s="71">
        <v>563.20000000000005</v>
      </c>
      <c r="D150" s="56"/>
      <c r="E150" s="56"/>
    </row>
    <row r="151" spans="1:5" ht="15.75" x14ac:dyDescent="0.25">
      <c r="A151" s="58" t="s">
        <v>33</v>
      </c>
      <c r="B151" s="145">
        <f t="shared" si="10"/>
        <v>1198.52</v>
      </c>
      <c r="C151" s="71">
        <v>1198.52</v>
      </c>
      <c r="D151" s="56"/>
      <c r="E151" s="56"/>
    </row>
    <row r="152" spans="1:5" ht="15.75" x14ac:dyDescent="0.25">
      <c r="A152" s="58" t="s">
        <v>35</v>
      </c>
      <c r="B152" s="145">
        <f t="shared" si="10"/>
        <v>1026.3399999999999</v>
      </c>
      <c r="C152" s="71">
        <v>1026.3399999999999</v>
      </c>
      <c r="D152" s="56"/>
      <c r="E152" s="56"/>
    </row>
    <row r="153" spans="1:5" ht="15.75" x14ac:dyDescent="0.25">
      <c r="A153" s="58" t="s">
        <v>39</v>
      </c>
      <c r="B153" s="145">
        <f t="shared" si="10"/>
        <v>394.6</v>
      </c>
      <c r="C153" s="71">
        <v>394.6</v>
      </c>
      <c r="D153" s="56"/>
      <c r="E153" s="56"/>
    </row>
    <row r="154" spans="1:5" ht="15.75" x14ac:dyDescent="0.25">
      <c r="A154" s="58" t="s">
        <v>40</v>
      </c>
      <c r="B154" s="145">
        <f t="shared" si="10"/>
        <v>266.39999999999998</v>
      </c>
      <c r="C154" s="71">
        <v>266.39999999999998</v>
      </c>
      <c r="D154" s="56"/>
      <c r="E154" s="56"/>
    </row>
    <row r="155" spans="1:5" ht="15.75" x14ac:dyDescent="0.25">
      <c r="A155" s="58" t="s">
        <v>43</v>
      </c>
      <c r="B155" s="145">
        <f t="shared" si="10"/>
        <v>779.62</v>
      </c>
      <c r="C155" s="71">
        <v>779.62</v>
      </c>
      <c r="D155" s="56"/>
      <c r="E155" s="56"/>
    </row>
    <row r="156" spans="1:5" ht="15.75" x14ac:dyDescent="0.25">
      <c r="A156" s="58" t="s">
        <v>64</v>
      </c>
      <c r="B156" s="71">
        <f t="shared" si="10"/>
        <v>1169.3499999999999</v>
      </c>
      <c r="C156" s="71">
        <v>1169.3499999999999</v>
      </c>
      <c r="D156" s="56"/>
      <c r="E156" s="56"/>
    </row>
    <row r="157" spans="1:5" ht="15.75" x14ac:dyDescent="0.25">
      <c r="A157" s="58" t="s">
        <v>48</v>
      </c>
      <c r="B157" s="71">
        <f t="shared" si="10"/>
        <v>618.49</v>
      </c>
      <c r="C157" s="71">
        <v>618.49</v>
      </c>
      <c r="D157" s="56"/>
      <c r="E157" s="56"/>
    </row>
    <row r="158" spans="1:5" ht="15.75" x14ac:dyDescent="0.25">
      <c r="A158" s="58" t="s">
        <v>49</v>
      </c>
      <c r="B158" s="71">
        <f t="shared" si="10"/>
        <v>1137.8900000000001</v>
      </c>
      <c r="C158" s="71">
        <v>1137.8900000000001</v>
      </c>
      <c r="D158" s="56"/>
      <c r="E158" s="56"/>
    </row>
    <row r="159" spans="1:5" ht="15.75" x14ac:dyDescent="0.25">
      <c r="A159" s="58" t="s">
        <v>51</v>
      </c>
      <c r="B159" s="71">
        <f t="shared" si="10"/>
        <v>1126.1199999999999</v>
      </c>
      <c r="C159" s="71">
        <v>1126.1199999999999</v>
      </c>
      <c r="D159" s="56"/>
      <c r="E159" s="56"/>
    </row>
    <row r="160" spans="1:5" ht="15.75" x14ac:dyDescent="0.25">
      <c r="A160" s="58" t="s">
        <v>37</v>
      </c>
      <c r="B160" s="71">
        <f t="shared" si="10"/>
        <v>722.03</v>
      </c>
      <c r="C160" s="71">
        <v>722.03</v>
      </c>
      <c r="D160" s="56"/>
      <c r="E160" s="56"/>
    </row>
    <row r="161" spans="1:5" ht="15.75" x14ac:dyDescent="0.25">
      <c r="A161" s="58" t="s">
        <v>53</v>
      </c>
      <c r="B161" s="71">
        <f t="shared" si="10"/>
        <v>641.69000000000005</v>
      </c>
      <c r="C161" s="71">
        <v>641.69000000000005</v>
      </c>
      <c r="D161" s="56"/>
      <c r="E161" s="56"/>
    </row>
    <row r="162" spans="1:5" ht="15.75" x14ac:dyDescent="0.25">
      <c r="A162" s="58" t="s">
        <v>36</v>
      </c>
      <c r="B162" s="71">
        <f t="shared" si="10"/>
        <v>983.11</v>
      </c>
      <c r="C162" s="71">
        <v>983.11</v>
      </c>
      <c r="D162" s="56"/>
      <c r="E162" s="56"/>
    </row>
    <row r="163" spans="1:5" ht="15.75" x14ac:dyDescent="0.25">
      <c r="A163" s="58" t="s">
        <v>38</v>
      </c>
      <c r="B163" s="71">
        <f t="shared" si="10"/>
        <v>973.63</v>
      </c>
      <c r="C163" s="71">
        <v>973.63</v>
      </c>
      <c r="D163" s="56"/>
      <c r="E163" s="56"/>
    </row>
    <row r="164" spans="1:5" ht="15.75" x14ac:dyDescent="0.25">
      <c r="A164" s="58" t="s">
        <v>41</v>
      </c>
      <c r="B164" s="71">
        <f t="shared" si="10"/>
        <v>734.45</v>
      </c>
      <c r="C164" s="71">
        <v>734.45</v>
      </c>
      <c r="D164" s="56"/>
      <c r="E164" s="56"/>
    </row>
    <row r="165" spans="1:5" ht="15.75" x14ac:dyDescent="0.25">
      <c r="A165" s="58" t="s">
        <v>42</v>
      </c>
      <c r="B165" s="71">
        <f t="shared" si="10"/>
        <v>753.53</v>
      </c>
      <c r="C165" s="71">
        <v>753.53</v>
      </c>
      <c r="D165" s="56"/>
      <c r="E165" s="56"/>
    </row>
    <row r="166" spans="1:5" ht="15.75" x14ac:dyDescent="0.25">
      <c r="A166" s="58" t="s">
        <v>44</v>
      </c>
      <c r="B166" s="71">
        <f t="shared" si="10"/>
        <v>733.54</v>
      </c>
      <c r="C166" s="71">
        <v>733.54</v>
      </c>
      <c r="D166" s="56"/>
      <c r="E166" s="56"/>
    </row>
    <row r="167" spans="1:5" ht="15.75" x14ac:dyDescent="0.25">
      <c r="A167" s="58" t="s">
        <v>45</v>
      </c>
      <c r="B167" s="71">
        <f t="shared" si="10"/>
        <v>780.93</v>
      </c>
      <c r="C167" s="71">
        <v>780.93</v>
      </c>
      <c r="D167" s="56"/>
      <c r="E167" s="56"/>
    </row>
    <row r="168" spans="1:5" ht="15.75" x14ac:dyDescent="0.25">
      <c r="A168" s="58" t="s">
        <v>46</v>
      </c>
      <c r="B168" s="71">
        <f t="shared" si="10"/>
        <v>1142.6600000000001</v>
      </c>
      <c r="C168" s="71">
        <v>1142.6600000000001</v>
      </c>
      <c r="D168" s="56"/>
      <c r="E168" s="56"/>
    </row>
    <row r="169" spans="1:5" ht="15.75" x14ac:dyDescent="0.25">
      <c r="A169" s="58" t="s">
        <v>47</v>
      </c>
      <c r="B169" s="71">
        <f t="shared" si="10"/>
        <v>798.53</v>
      </c>
      <c r="C169" s="71">
        <v>798.53</v>
      </c>
      <c r="D169" s="56"/>
      <c r="E169" s="56"/>
    </row>
    <row r="170" spans="1:5" ht="15.75" x14ac:dyDescent="0.25">
      <c r="A170" s="58" t="s">
        <v>52</v>
      </c>
      <c r="B170" s="71">
        <f t="shared" si="10"/>
        <v>774.78</v>
      </c>
      <c r="C170" s="71">
        <v>774.78</v>
      </c>
      <c r="D170" s="56"/>
      <c r="E170" s="56"/>
    </row>
    <row r="171" spans="1:5" ht="15.75" x14ac:dyDescent="0.25">
      <c r="A171" s="58" t="s">
        <v>50</v>
      </c>
      <c r="B171" s="71">
        <f t="shared" si="10"/>
        <v>985.95</v>
      </c>
      <c r="C171" s="71">
        <v>985.95</v>
      </c>
      <c r="D171" s="56"/>
      <c r="E171" s="56"/>
    </row>
    <row r="172" spans="1:5" ht="15.75" x14ac:dyDescent="0.25">
      <c r="A172" s="58" t="s">
        <v>54</v>
      </c>
      <c r="B172" s="71">
        <f t="shared" si="10"/>
        <v>848.35</v>
      </c>
      <c r="C172" s="71">
        <v>848.35</v>
      </c>
      <c r="D172" s="56"/>
      <c r="E172" s="56"/>
    </row>
    <row r="173" spans="1:5" ht="15.75" x14ac:dyDescent="0.25">
      <c r="A173" s="58" t="s">
        <v>203</v>
      </c>
      <c r="B173" s="71">
        <f t="shared" si="10"/>
        <v>503.96</v>
      </c>
      <c r="C173" s="71">
        <v>503.96</v>
      </c>
      <c r="D173" s="56"/>
      <c r="E173" s="56"/>
    </row>
    <row r="174" spans="1:5" ht="15.75" x14ac:dyDescent="0.25">
      <c r="A174" s="58" t="s">
        <v>70</v>
      </c>
      <c r="B174" s="71">
        <f t="shared" si="10"/>
        <v>3714.12</v>
      </c>
      <c r="C174" s="71">
        <v>3714.12</v>
      </c>
      <c r="D174" s="56"/>
      <c r="E174" s="56"/>
    </row>
    <row r="175" spans="1:5" ht="15.75" x14ac:dyDescent="0.25">
      <c r="A175" s="58" t="s">
        <v>71</v>
      </c>
      <c r="B175" s="71">
        <f t="shared" si="10"/>
        <v>2864.6</v>
      </c>
      <c r="C175" s="71">
        <v>2864.6</v>
      </c>
      <c r="D175" s="56"/>
      <c r="E175" s="56"/>
    </row>
    <row r="176" spans="1:5" ht="15.75" x14ac:dyDescent="0.25">
      <c r="A176" s="58" t="s">
        <v>72</v>
      </c>
      <c r="B176" s="71">
        <f t="shared" si="10"/>
        <v>1380.95</v>
      </c>
      <c r="C176" s="71">
        <v>1380.95</v>
      </c>
      <c r="D176" s="56"/>
      <c r="E176" s="56"/>
    </row>
    <row r="177" spans="1:5" ht="15.75" x14ac:dyDescent="0.25">
      <c r="A177" s="58" t="s">
        <v>25</v>
      </c>
      <c r="B177" s="71">
        <f t="shared" si="10"/>
        <v>2772.2</v>
      </c>
      <c r="C177" s="72">
        <v>2772.2</v>
      </c>
      <c r="D177" s="56"/>
      <c r="E177" s="56"/>
    </row>
    <row r="178" spans="1:5" ht="15.75" x14ac:dyDescent="0.25">
      <c r="A178" s="58" t="s">
        <v>197</v>
      </c>
      <c r="B178" s="71">
        <f t="shared" si="10"/>
        <v>2229.42</v>
      </c>
      <c r="C178" s="72">
        <v>2229.42</v>
      </c>
      <c r="D178" s="56"/>
      <c r="E178" s="56"/>
    </row>
    <row r="179" spans="1:5" ht="15.75" x14ac:dyDescent="0.25">
      <c r="A179" s="58" t="s">
        <v>194</v>
      </c>
      <c r="B179" s="71">
        <f t="shared" si="10"/>
        <v>3575.27</v>
      </c>
      <c r="C179" s="71">
        <v>3575.27</v>
      </c>
      <c r="D179" s="56"/>
      <c r="E179" s="56"/>
    </row>
    <row r="180" spans="1:5" ht="15.75" x14ac:dyDescent="0.25">
      <c r="A180" s="58" t="s">
        <v>211</v>
      </c>
      <c r="B180" s="71">
        <f t="shared" si="10"/>
        <v>2034.99</v>
      </c>
      <c r="C180" s="71">
        <v>2034.99</v>
      </c>
      <c r="D180" s="56"/>
      <c r="E180" s="56"/>
    </row>
    <row r="181" spans="1:5" ht="15.75" x14ac:dyDescent="0.25">
      <c r="A181" s="58" t="s">
        <v>61</v>
      </c>
      <c r="B181" s="71">
        <f t="shared" si="10"/>
        <v>322.92</v>
      </c>
      <c r="C181" s="71">
        <v>322.92</v>
      </c>
      <c r="D181" s="56"/>
      <c r="E181" s="56"/>
    </row>
    <row r="182" spans="1:5" ht="15.75" x14ac:dyDescent="0.25">
      <c r="A182" s="58" t="s">
        <v>55</v>
      </c>
      <c r="B182" s="71">
        <f t="shared" si="10"/>
        <v>517.47</v>
      </c>
      <c r="C182" s="71">
        <v>517.47</v>
      </c>
      <c r="D182" s="56"/>
      <c r="E182" s="56"/>
    </row>
    <row r="183" spans="1:5" ht="15.75" x14ac:dyDescent="0.25">
      <c r="A183" s="58" t="s">
        <v>73</v>
      </c>
      <c r="B183" s="71">
        <f t="shared" si="10"/>
        <v>2150.33</v>
      </c>
      <c r="C183" s="71">
        <v>2150.33</v>
      </c>
      <c r="D183" s="56"/>
      <c r="E183" s="56"/>
    </row>
    <row r="184" spans="1:5" ht="15.75" x14ac:dyDescent="0.25">
      <c r="A184" s="2" t="s">
        <v>62</v>
      </c>
      <c r="B184" s="71">
        <f t="shared" si="10"/>
        <v>1243.54</v>
      </c>
      <c r="C184" s="71">
        <v>1243.54</v>
      </c>
      <c r="D184" s="56"/>
      <c r="E184" s="56"/>
    </row>
    <row r="185" spans="1:5" ht="15.75" x14ac:dyDescent="0.25">
      <c r="A185" s="58" t="s">
        <v>195</v>
      </c>
      <c r="B185" s="71">
        <f t="shared" si="10"/>
        <v>1672.62</v>
      </c>
      <c r="C185" s="71">
        <v>1672.62</v>
      </c>
      <c r="D185" s="56"/>
      <c r="E185" s="56"/>
    </row>
    <row r="186" spans="1:5" ht="15.75" x14ac:dyDescent="0.25">
      <c r="A186" s="58" t="s">
        <v>77</v>
      </c>
      <c r="B186" s="71">
        <f t="shared" si="10"/>
        <v>2184.11</v>
      </c>
      <c r="C186" s="71">
        <v>2184.11</v>
      </c>
      <c r="D186" s="56"/>
      <c r="E186" s="56"/>
    </row>
    <row r="187" spans="1:5" ht="15.75" x14ac:dyDescent="0.25">
      <c r="A187" s="2" t="s">
        <v>129</v>
      </c>
      <c r="B187" s="71">
        <f t="shared" si="10"/>
        <v>3035.52</v>
      </c>
      <c r="C187" s="71">
        <v>3035.52</v>
      </c>
      <c r="D187" s="56"/>
      <c r="E187" s="56"/>
    </row>
    <row r="188" spans="1:5" ht="15.75" x14ac:dyDescent="0.25">
      <c r="A188" s="58" t="s">
        <v>65</v>
      </c>
      <c r="B188" s="71">
        <f t="shared" si="10"/>
        <v>2129.9899999999998</v>
      </c>
      <c r="C188" s="71">
        <v>2129.9899999999998</v>
      </c>
      <c r="D188" s="56"/>
      <c r="E188" s="56"/>
    </row>
    <row r="189" spans="1:5" ht="15.75" x14ac:dyDescent="0.25">
      <c r="A189" s="58" t="s">
        <v>6</v>
      </c>
      <c r="B189" s="71">
        <f t="shared" si="10"/>
        <v>43.43</v>
      </c>
      <c r="C189" s="71">
        <v>43.43</v>
      </c>
      <c r="D189" s="56"/>
      <c r="E189" s="56"/>
    </row>
    <row r="190" spans="1:5" ht="15.75" x14ac:dyDescent="0.25">
      <c r="A190" s="58" t="s">
        <v>120</v>
      </c>
      <c r="B190" s="71">
        <f t="shared" si="10"/>
        <v>488.45</v>
      </c>
      <c r="C190" s="71">
        <v>488.45</v>
      </c>
      <c r="D190" s="56"/>
      <c r="E190" s="56"/>
    </row>
    <row r="191" spans="1:5" ht="15.75" x14ac:dyDescent="0.25">
      <c r="A191" s="58" t="s">
        <v>9</v>
      </c>
      <c r="B191" s="71">
        <f t="shared" si="10"/>
        <v>613.67999999999995</v>
      </c>
      <c r="C191" s="71">
        <v>613.67999999999995</v>
      </c>
      <c r="D191" s="56"/>
      <c r="E191" s="56"/>
    </row>
    <row r="192" spans="1:5" ht="15.75" x14ac:dyDescent="0.25">
      <c r="A192" s="58" t="s">
        <v>10</v>
      </c>
      <c r="B192" s="71">
        <f t="shared" si="10"/>
        <v>1587.3</v>
      </c>
      <c r="C192" s="71">
        <v>1587.3</v>
      </c>
      <c r="D192" s="56"/>
      <c r="E192" s="56"/>
    </row>
    <row r="193" spans="1:5" ht="15.75" x14ac:dyDescent="0.25">
      <c r="A193" s="58" t="s">
        <v>7</v>
      </c>
      <c r="B193" s="71">
        <f t="shared" si="10"/>
        <v>1004.28</v>
      </c>
      <c r="C193" s="71">
        <v>1004.28</v>
      </c>
      <c r="D193" s="56"/>
      <c r="E193" s="56"/>
    </row>
    <row r="194" spans="1:5" ht="15.75" x14ac:dyDescent="0.25">
      <c r="A194" s="58" t="s">
        <v>222</v>
      </c>
      <c r="B194" s="71">
        <f t="shared" si="10"/>
        <v>796.17</v>
      </c>
      <c r="C194" s="56">
        <v>796.17</v>
      </c>
      <c r="D194" s="56"/>
      <c r="E194" s="56"/>
    </row>
    <row r="195" spans="1:5" ht="15.75" x14ac:dyDescent="0.25">
      <c r="A195" s="58" t="s">
        <v>13</v>
      </c>
      <c r="B195" s="71">
        <f t="shared" si="10"/>
        <v>215.47</v>
      </c>
      <c r="C195" s="56">
        <v>215.47</v>
      </c>
      <c r="D195" s="56"/>
      <c r="E195" s="56"/>
    </row>
    <row r="196" spans="1:5" ht="15.75" x14ac:dyDescent="0.25">
      <c r="A196" s="58" t="s">
        <v>117</v>
      </c>
      <c r="B196" s="71">
        <f t="shared" si="10"/>
        <v>429.6</v>
      </c>
      <c r="C196" s="56">
        <v>429.6</v>
      </c>
      <c r="D196" s="56"/>
      <c r="E196" s="56"/>
    </row>
    <row r="197" spans="1:5" ht="15.75" x14ac:dyDescent="0.25">
      <c r="A197" s="61" t="s">
        <v>212</v>
      </c>
      <c r="B197" s="69">
        <f>SUM(B145:B196)</f>
        <v>60105.969999999987</v>
      </c>
      <c r="C197" s="69">
        <f>SUM(C145:C196)</f>
        <v>60105.969999999987</v>
      </c>
      <c r="D197" s="69"/>
      <c r="E197" s="56"/>
    </row>
    <row r="198" spans="1:5" ht="36" customHeight="1" x14ac:dyDescent="0.25">
      <c r="A198" s="88" t="s">
        <v>118</v>
      </c>
      <c r="B198" s="117"/>
      <c r="C198" s="117"/>
      <c r="D198" s="117"/>
      <c r="E198" s="117"/>
    </row>
    <row r="199" spans="1:5" ht="31.5" x14ac:dyDescent="0.25">
      <c r="A199" s="58" t="s">
        <v>119</v>
      </c>
      <c r="B199" s="56">
        <f>C199+E199</f>
        <v>188492.09</v>
      </c>
      <c r="C199" s="56">
        <v>188492.09</v>
      </c>
      <c r="D199" s="56"/>
      <c r="E199" s="117"/>
    </row>
    <row r="200" spans="1:5" ht="15.75" x14ac:dyDescent="0.25">
      <c r="A200" s="78" t="s">
        <v>5</v>
      </c>
      <c r="B200" s="56">
        <f t="shared" ref="B200" si="11">C200+E200</f>
        <v>51607.3</v>
      </c>
      <c r="C200" s="90">
        <v>51607.3</v>
      </c>
      <c r="D200" s="56"/>
      <c r="E200" s="117"/>
    </row>
    <row r="201" spans="1:5" ht="15.75" x14ac:dyDescent="0.25">
      <c r="A201" s="61" t="s">
        <v>213</v>
      </c>
      <c r="B201" s="69">
        <f>B199+B200</f>
        <v>240099.39</v>
      </c>
      <c r="C201" s="69">
        <f>C199+C200</f>
        <v>240099.39</v>
      </c>
      <c r="D201" s="56"/>
      <c r="E201" s="117"/>
    </row>
    <row r="202" spans="1:5" ht="46.15" customHeight="1" x14ac:dyDescent="0.25">
      <c r="A202" s="88" t="s">
        <v>131</v>
      </c>
      <c r="B202" s="117"/>
      <c r="C202" s="117"/>
      <c r="D202" s="117"/>
      <c r="E202" s="117"/>
    </row>
    <row r="203" spans="1:5" ht="18" customHeight="1" x14ac:dyDescent="0.25">
      <c r="A203" s="78" t="s">
        <v>5</v>
      </c>
      <c r="B203" s="56">
        <f t="shared" ref="B203" si="12">C203+E203</f>
        <v>557.05999999999995</v>
      </c>
      <c r="C203" s="90">
        <v>557.05999999999995</v>
      </c>
      <c r="D203" s="56"/>
      <c r="E203" s="117"/>
    </row>
    <row r="204" spans="1:5" ht="24" customHeight="1" x14ac:dyDescent="0.25">
      <c r="A204" s="61" t="s">
        <v>264</v>
      </c>
      <c r="B204" s="69">
        <f>B203</f>
        <v>557.05999999999995</v>
      </c>
      <c r="C204" s="69">
        <f>C203</f>
        <v>557.05999999999995</v>
      </c>
      <c r="D204" s="56"/>
      <c r="E204" s="117"/>
    </row>
    <row r="205" spans="1:5" ht="24" customHeight="1" x14ac:dyDescent="0.25">
      <c r="A205" s="61" t="s">
        <v>218</v>
      </c>
      <c r="B205" s="69">
        <f>B124+B130+B140+B143+B197+B201+B204+B127</f>
        <v>429044.61</v>
      </c>
      <c r="C205" s="69">
        <f t="shared" ref="C205:E205" si="13">C124+C130+C140+C143+C197+C201+C204+C127</f>
        <v>426144.61</v>
      </c>
      <c r="D205" s="69"/>
      <c r="E205" s="221">
        <f t="shared" si="13"/>
        <v>2900</v>
      </c>
    </row>
    <row r="207" spans="1:5" ht="14.25" x14ac:dyDescent="0.2">
      <c r="A207" s="285" t="s">
        <v>247</v>
      </c>
      <c r="B207" s="285"/>
      <c r="C207" s="285"/>
      <c r="D207" s="285"/>
      <c r="E207" s="285"/>
    </row>
    <row r="208" spans="1:5" ht="14.25" x14ac:dyDescent="0.2">
      <c r="A208" s="93"/>
      <c r="B208" s="93"/>
      <c r="C208" s="93"/>
      <c r="D208" s="93"/>
      <c r="E208" s="93"/>
    </row>
    <row r="209" spans="1:5" ht="15" x14ac:dyDescent="0.2">
      <c r="A209" s="286" t="s">
        <v>106</v>
      </c>
      <c r="B209" s="286" t="s">
        <v>107</v>
      </c>
      <c r="C209" s="289" t="s">
        <v>108</v>
      </c>
      <c r="D209" s="290"/>
      <c r="E209" s="46"/>
    </row>
    <row r="210" spans="1:5" ht="15.75" x14ac:dyDescent="0.2">
      <c r="A210" s="287"/>
      <c r="B210" s="287"/>
      <c r="C210" s="291" t="s">
        <v>109</v>
      </c>
      <c r="D210" s="292"/>
      <c r="E210" s="293" t="s">
        <v>122</v>
      </c>
    </row>
    <row r="211" spans="1:5" ht="45.75" customHeight="1" x14ac:dyDescent="0.2">
      <c r="A211" s="288"/>
      <c r="B211" s="288"/>
      <c r="C211" s="47" t="s">
        <v>110</v>
      </c>
      <c r="D211" s="48" t="s">
        <v>103</v>
      </c>
      <c r="E211" s="294"/>
    </row>
    <row r="212" spans="1:5" ht="28.5" x14ac:dyDescent="0.25">
      <c r="A212" s="74" t="s">
        <v>138</v>
      </c>
      <c r="B212" s="88"/>
      <c r="C212" s="94"/>
      <c r="D212" s="95"/>
      <c r="E212" s="52"/>
    </row>
    <row r="213" spans="1:5" ht="18" customHeight="1" x14ac:dyDescent="0.25">
      <c r="A213" s="53" t="s">
        <v>5</v>
      </c>
      <c r="B213" s="120">
        <f>C213+E213</f>
        <v>5661882.71</v>
      </c>
      <c r="C213" s="134">
        <v>1343700</v>
      </c>
      <c r="D213" s="92"/>
      <c r="E213" s="92">
        <v>4318182.71</v>
      </c>
    </row>
    <row r="214" spans="1:5" ht="18" customHeight="1" x14ac:dyDescent="0.25">
      <c r="A214" s="53" t="s">
        <v>221</v>
      </c>
      <c r="B214" s="120">
        <f>C214+E214</f>
        <v>100000</v>
      </c>
      <c r="C214" s="134"/>
      <c r="D214" s="92"/>
      <c r="E214" s="92">
        <v>100000</v>
      </c>
    </row>
    <row r="215" spans="1:5" ht="18.75" customHeight="1" x14ac:dyDescent="0.25">
      <c r="A215" s="2" t="s">
        <v>214</v>
      </c>
      <c r="B215" s="51">
        <f>B213+B214</f>
        <v>5761882.71</v>
      </c>
      <c r="C215" s="51">
        <f t="shared" ref="C215:E215" si="14">C213+C214</f>
        <v>1343700</v>
      </c>
      <c r="D215" s="51"/>
      <c r="E215" s="51">
        <f t="shared" si="14"/>
        <v>4418182.71</v>
      </c>
    </row>
    <row r="216" spans="1:5" ht="57" x14ac:dyDescent="0.25">
      <c r="A216" s="74" t="s">
        <v>139</v>
      </c>
      <c r="B216" s="88"/>
      <c r="C216" s="94"/>
      <c r="D216" s="95"/>
      <c r="E216" s="52"/>
    </row>
    <row r="217" spans="1:5" ht="15.75" x14ac:dyDescent="0.25">
      <c r="A217" s="53" t="s">
        <v>111</v>
      </c>
      <c r="B217" s="120">
        <f>C217+E217</f>
        <v>1101700</v>
      </c>
      <c r="C217" s="134">
        <v>1101700</v>
      </c>
      <c r="D217" s="92"/>
      <c r="E217" s="92"/>
    </row>
    <row r="218" spans="1:5" ht="15.75" x14ac:dyDescent="0.25">
      <c r="A218" s="2" t="s">
        <v>267</v>
      </c>
      <c r="B218" s="51">
        <f>B217</f>
        <v>1101700</v>
      </c>
      <c r="C218" s="51">
        <f>C217</f>
        <v>1101700</v>
      </c>
      <c r="D218" s="49"/>
      <c r="E218" s="51"/>
    </row>
    <row r="219" spans="1:5" ht="15.75" x14ac:dyDescent="0.25">
      <c r="A219" s="61" t="s">
        <v>218</v>
      </c>
      <c r="B219" s="69">
        <f>B215+B218</f>
        <v>6863582.71</v>
      </c>
      <c r="C219" s="69">
        <f t="shared" ref="C219" si="15">C215+C218</f>
        <v>2445400</v>
      </c>
      <c r="D219" s="69"/>
      <c r="E219" s="69">
        <f>E215+E218</f>
        <v>4418182.71</v>
      </c>
    </row>
  </sheetData>
  <mergeCells count="17">
    <mergeCell ref="A15:E15"/>
    <mergeCell ref="A117:A119"/>
    <mergeCell ref="B117:B119"/>
    <mergeCell ref="C117:D117"/>
    <mergeCell ref="C118:D118"/>
    <mergeCell ref="E118:E119"/>
    <mergeCell ref="A17:A19"/>
    <mergeCell ref="B17:B19"/>
    <mergeCell ref="C17:D17"/>
    <mergeCell ref="C18:D18"/>
    <mergeCell ref="E18:E19"/>
    <mergeCell ref="A207:E207"/>
    <mergeCell ref="A209:A211"/>
    <mergeCell ref="B209:B211"/>
    <mergeCell ref="C209:D209"/>
    <mergeCell ref="C210:D210"/>
    <mergeCell ref="E210:E211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4 priedas</vt:lpstr>
      <vt:lpstr>'1 priedas'!Print_Titles</vt:lpstr>
      <vt:lpstr>'2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Vaida2</cp:lastModifiedBy>
  <cp:lastPrinted>2021-01-25T09:58:24Z</cp:lastPrinted>
  <dcterms:created xsi:type="dcterms:W3CDTF">2005-12-13T07:19:10Z</dcterms:created>
  <dcterms:modified xsi:type="dcterms:W3CDTF">2021-07-05T12:52:00Z</dcterms:modified>
</cp:coreProperties>
</file>