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sta1\Documents\A Kopijos\Programos 2026-2028\"/>
    </mc:Choice>
  </mc:AlternateContent>
  <xr:revisionPtr revIDLastSave="0" documentId="13_ncr:1_{3B58B810-ADDF-434A-BE07-095F1A5BD38F}" xr6:coauthVersionLast="47" xr6:coauthVersionMax="47" xr10:uidLastSave="{00000000-0000-0000-0000-000000000000}"/>
  <bookViews>
    <workbookView xWindow="-108" yWindow="-108" windowWidth="23256" windowHeight="12456" activeTab="6" xr2:uid="{00000000-000D-0000-FFFF-FFFF00000000}"/>
  </bookViews>
  <sheets>
    <sheet name="I skyrius" sheetId="16" r:id="rId1"/>
    <sheet name="II skyrius" sheetId="17" r:id="rId2"/>
    <sheet name="III skyrius" sheetId="18" r:id="rId3"/>
    <sheet name="IV skyrius" sheetId="19" r:id="rId4"/>
    <sheet name="1 lent." sheetId="20" r:id="rId5"/>
    <sheet name="2 lent." sheetId="13" r:id="rId6"/>
    <sheet name="3 lent." sheetId="11" r:id="rId7"/>
    <sheet name="4 lent." sheetId="22" r:id="rId8"/>
    <sheet name="5 lent." sheetId="23" r:id="rId9"/>
    <sheet name="Priemonių vykdytojų kodai" sheetId="15" r:id="rId10"/>
  </sheets>
  <externalReferences>
    <externalReference r:id="rId11"/>
  </externalReferences>
  <definedNames>
    <definedName name="_xlnm.Print_Titles" localSheetId="5">'2 lent.'!$26:$27</definedName>
    <definedName name="_xlnm.Print_Titles" localSheetId="6">'3 lent.'!$7:$8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7" i="11" l="1"/>
  <c r="E737" i="11"/>
  <c r="D737" i="11"/>
  <c r="C932" i="11"/>
  <c r="E1723" i="11" l="1"/>
  <c r="D1723" i="11"/>
  <c r="C1723" i="11"/>
  <c r="E1711" i="11"/>
  <c r="D1711" i="11"/>
  <c r="C1711" i="11"/>
  <c r="E1702" i="11"/>
  <c r="D1702" i="11"/>
  <c r="C1702" i="11"/>
  <c r="E1693" i="11"/>
  <c r="D1693" i="11"/>
  <c r="C1693" i="11"/>
  <c r="E1684" i="11"/>
  <c r="D1684" i="11"/>
  <c r="C1684" i="11"/>
  <c r="E1675" i="11"/>
  <c r="D1675" i="11"/>
  <c r="C1675" i="11"/>
  <c r="E1666" i="11"/>
  <c r="D1666" i="11"/>
  <c r="C1666" i="11"/>
  <c r="E1657" i="11"/>
  <c r="D1657" i="11"/>
  <c r="C1657" i="11"/>
  <c r="E1648" i="11"/>
  <c r="D1648" i="11"/>
  <c r="C1648" i="11"/>
  <c r="E1639" i="11"/>
  <c r="D1639" i="11"/>
  <c r="C1639" i="11"/>
  <c r="E1630" i="11"/>
  <c r="D1630" i="11"/>
  <c r="C1630" i="11"/>
  <c r="E1736" i="11"/>
  <c r="D1736" i="11"/>
  <c r="C1736" i="11"/>
  <c r="E1735" i="11"/>
  <c r="D1735" i="11"/>
  <c r="C1735" i="11"/>
  <c r="E1734" i="11"/>
  <c r="D1734" i="11"/>
  <c r="C1734" i="11"/>
  <c r="E1733" i="11"/>
  <c r="D1733" i="11"/>
  <c r="C1733" i="11"/>
  <c r="E1732" i="11"/>
  <c r="D1732" i="11"/>
  <c r="C1732" i="11"/>
  <c r="E1731" i="11"/>
  <c r="D1731" i="11"/>
  <c r="C1731" i="11"/>
  <c r="E1730" i="11"/>
  <c r="D1730" i="11"/>
  <c r="C1730" i="11"/>
  <c r="E1729" i="11"/>
  <c r="D1729" i="11"/>
  <c r="C1729" i="11"/>
  <c r="E1728" i="11"/>
  <c r="D1728" i="11"/>
  <c r="C1728" i="11"/>
  <c r="E439" i="13"/>
  <c r="D439" i="13"/>
  <c r="C439" i="13"/>
  <c r="E425" i="13"/>
  <c r="D425" i="13"/>
  <c r="D419" i="13" s="1"/>
  <c r="D442" i="13" s="1"/>
  <c r="C425" i="13"/>
  <c r="E421" i="13"/>
  <c r="E419" i="13" s="1"/>
  <c r="E442" i="13" s="1"/>
  <c r="D421" i="13"/>
  <c r="C421" i="13"/>
  <c r="C419" i="13"/>
  <c r="C442" i="13" s="1"/>
  <c r="D1726" i="11" l="1"/>
  <c r="D1725" i="11" s="1"/>
  <c r="E1726" i="11"/>
  <c r="E1725" i="11" s="1"/>
  <c r="C1726" i="11"/>
  <c r="C1725" i="11" s="1"/>
  <c r="E1737" i="11"/>
  <c r="C1737" i="11"/>
  <c r="D1737" i="11"/>
  <c r="C967" i="11"/>
  <c r="C969" i="11"/>
  <c r="E927" i="11"/>
  <c r="D927" i="11"/>
  <c r="C927" i="11"/>
  <c r="E1786" i="11" l="1"/>
  <c r="D1786" i="11"/>
  <c r="C1786" i="11"/>
  <c r="E1783" i="11"/>
  <c r="D1783" i="11"/>
  <c r="C1783" i="11"/>
  <c r="E1780" i="11"/>
  <c r="D1780" i="11"/>
  <c r="C1780" i="11"/>
  <c r="E1797" i="11"/>
  <c r="D1797" i="11"/>
  <c r="C1797" i="11"/>
  <c r="E1796" i="11"/>
  <c r="D1796" i="11"/>
  <c r="C1796" i="11"/>
  <c r="E1795" i="11"/>
  <c r="D1795" i="11"/>
  <c r="C1795" i="11"/>
  <c r="E1794" i="11"/>
  <c r="D1794" i="11"/>
  <c r="C1794" i="11"/>
  <c r="E1793" i="11"/>
  <c r="D1793" i="11"/>
  <c r="C1793" i="11"/>
  <c r="E1792" i="11"/>
  <c r="D1792" i="11"/>
  <c r="C1792" i="11"/>
  <c r="E1791" i="11"/>
  <c r="D1791" i="11"/>
  <c r="C1791" i="11"/>
  <c r="E1790" i="11"/>
  <c r="D1790" i="11"/>
  <c r="C1790" i="11"/>
  <c r="E1771" i="11"/>
  <c r="D1771" i="11"/>
  <c r="C1771" i="11"/>
  <c r="E1762" i="11"/>
  <c r="D1762" i="11"/>
  <c r="C1762" i="11"/>
  <c r="E1753" i="11"/>
  <c r="D1753" i="11"/>
  <c r="C1753" i="11"/>
  <c r="D1788" i="11" l="1"/>
  <c r="C1788" i="11"/>
  <c r="E1788" i="11"/>
  <c r="E1798" i="11"/>
  <c r="C1798" i="11"/>
  <c r="D1798" i="11"/>
  <c r="E733" i="11"/>
  <c r="D733" i="11"/>
  <c r="C733" i="11"/>
  <c r="E726" i="11"/>
  <c r="D726" i="11"/>
  <c r="C726" i="11"/>
  <c r="E725" i="11"/>
  <c r="D725" i="11"/>
  <c r="C725" i="11"/>
  <c r="E724" i="11"/>
  <c r="D724" i="11"/>
  <c r="C724" i="11"/>
  <c r="E723" i="11"/>
  <c r="D723" i="11"/>
  <c r="C723" i="11"/>
  <c r="E722" i="11"/>
  <c r="D722" i="11"/>
  <c r="C722" i="11"/>
  <c r="E720" i="11"/>
  <c r="D720" i="11"/>
  <c r="C720" i="11"/>
  <c r="E711" i="11"/>
  <c r="D711" i="11"/>
  <c r="C711" i="11"/>
  <c r="E702" i="11"/>
  <c r="D702" i="11"/>
  <c r="C702" i="11"/>
  <c r="E701" i="11"/>
  <c r="D701" i="11"/>
  <c r="C701" i="11"/>
  <c r="E700" i="11"/>
  <c r="D700" i="11"/>
  <c r="C700" i="11"/>
  <c r="E699" i="11"/>
  <c r="D699" i="11"/>
  <c r="C699" i="11"/>
  <c r="E698" i="11"/>
  <c r="D698" i="11"/>
  <c r="C698" i="11"/>
  <c r="E697" i="11"/>
  <c r="D697" i="11"/>
  <c r="C697" i="11"/>
  <c r="E696" i="11"/>
  <c r="D696" i="11"/>
  <c r="C696" i="11"/>
  <c r="E692" i="11"/>
  <c r="D692" i="11"/>
  <c r="C692" i="11"/>
  <c r="E686" i="11"/>
  <c r="D686" i="11"/>
  <c r="C686" i="11"/>
  <c r="E680" i="11"/>
  <c r="D680" i="11"/>
  <c r="C680" i="11"/>
  <c r="E674" i="11"/>
  <c r="D674" i="11"/>
  <c r="C674" i="11"/>
  <c r="E668" i="11"/>
  <c r="D668" i="11"/>
  <c r="C668" i="11"/>
  <c r="E661" i="11"/>
  <c r="D661" i="11"/>
  <c r="C661" i="11"/>
  <c r="E660" i="11"/>
  <c r="D660" i="11"/>
  <c r="C660" i="11"/>
  <c r="E659" i="11"/>
  <c r="D659" i="11"/>
  <c r="C659" i="11"/>
  <c r="E658" i="11"/>
  <c r="D658" i="11"/>
  <c r="C658" i="11"/>
  <c r="E657" i="11"/>
  <c r="D657" i="11"/>
  <c r="C657" i="11"/>
  <c r="E653" i="11"/>
  <c r="D653" i="11"/>
  <c r="C653" i="11"/>
  <c r="E647" i="11"/>
  <c r="D647" i="11"/>
  <c r="C647" i="11"/>
  <c r="E641" i="11"/>
  <c r="D641" i="11"/>
  <c r="C641" i="11"/>
  <c r="E635" i="11"/>
  <c r="D635" i="11"/>
  <c r="C635" i="11"/>
  <c r="E629" i="11"/>
  <c r="D629" i="11"/>
  <c r="C629" i="11"/>
  <c r="E623" i="11"/>
  <c r="D623" i="11"/>
  <c r="C623" i="11"/>
  <c r="E617" i="11"/>
  <c r="D617" i="11"/>
  <c r="C617" i="11"/>
  <c r="E611" i="11"/>
  <c r="D611" i="11"/>
  <c r="C611" i="11"/>
  <c r="E605" i="11"/>
  <c r="D605" i="11"/>
  <c r="C605" i="11"/>
  <c r="E598" i="11"/>
  <c r="D598" i="11"/>
  <c r="C598" i="11"/>
  <c r="E597" i="11"/>
  <c r="D597" i="11"/>
  <c r="C597" i="11"/>
  <c r="E596" i="11"/>
  <c r="D596" i="11"/>
  <c r="C596" i="11"/>
  <c r="E595" i="11"/>
  <c r="D595" i="11"/>
  <c r="C595" i="11"/>
  <c r="E594" i="11"/>
  <c r="D594" i="11"/>
  <c r="C594" i="11"/>
  <c r="E575" i="11"/>
  <c r="D575" i="11"/>
  <c r="C575" i="11"/>
  <c r="E569" i="11"/>
  <c r="D569" i="11"/>
  <c r="C569" i="11"/>
  <c r="E563" i="11"/>
  <c r="D563" i="11"/>
  <c r="C563" i="11"/>
  <c r="E557" i="11"/>
  <c r="D557" i="11"/>
  <c r="C557" i="11"/>
  <c r="E551" i="11"/>
  <c r="D551" i="11"/>
  <c r="C551" i="11"/>
  <c r="E545" i="11"/>
  <c r="D545" i="11"/>
  <c r="C545" i="11"/>
  <c r="E539" i="11"/>
  <c r="D539" i="11"/>
  <c r="C539" i="11"/>
  <c r="E533" i="11"/>
  <c r="D533" i="11"/>
  <c r="C533" i="11"/>
  <c r="E526" i="11"/>
  <c r="D526" i="11"/>
  <c r="C526" i="11"/>
  <c r="E519" i="11"/>
  <c r="D519" i="11"/>
  <c r="C519" i="11"/>
  <c r="E518" i="11"/>
  <c r="D518" i="11"/>
  <c r="C518" i="11"/>
  <c r="E517" i="11"/>
  <c r="D517" i="11"/>
  <c r="C517" i="11"/>
  <c r="E516" i="11"/>
  <c r="D516" i="11"/>
  <c r="C516" i="11"/>
  <c r="E515" i="11"/>
  <c r="D515" i="11"/>
  <c r="C515" i="11"/>
  <c r="E514" i="11"/>
  <c r="D514" i="11"/>
  <c r="C514" i="11"/>
  <c r="F511" i="11"/>
  <c r="E511" i="11"/>
  <c r="D511" i="11"/>
  <c r="C511" i="11"/>
  <c r="F505" i="11"/>
  <c r="E505" i="11"/>
  <c r="D505" i="11"/>
  <c r="C505" i="11"/>
  <c r="E498" i="11"/>
  <c r="D498" i="11"/>
  <c r="C498" i="11"/>
  <c r="E497" i="11"/>
  <c r="D497" i="11"/>
  <c r="C497" i="11"/>
  <c r="E496" i="11"/>
  <c r="D496" i="11"/>
  <c r="C496" i="11"/>
  <c r="E495" i="11"/>
  <c r="D495" i="11"/>
  <c r="C495" i="11"/>
  <c r="E494" i="11"/>
  <c r="D494" i="11"/>
  <c r="C494" i="11"/>
  <c r="E491" i="11"/>
  <c r="D491" i="11"/>
  <c r="C491" i="11"/>
  <c r="E485" i="11"/>
  <c r="D485" i="11"/>
  <c r="C485" i="11"/>
  <c r="E478" i="11"/>
  <c r="D478" i="11"/>
  <c r="C478" i="11"/>
  <c r="E477" i="11"/>
  <c r="D477" i="11"/>
  <c r="C477" i="11"/>
  <c r="E476" i="11"/>
  <c r="D476" i="11"/>
  <c r="C476" i="11"/>
  <c r="E475" i="11"/>
  <c r="D475" i="11"/>
  <c r="C475" i="11"/>
  <c r="E474" i="11"/>
  <c r="D474" i="11"/>
  <c r="C474" i="11"/>
  <c r="E470" i="11"/>
  <c r="D470" i="11"/>
  <c r="C470" i="11"/>
  <c r="E463" i="11"/>
  <c r="D463" i="11"/>
  <c r="C463" i="11"/>
  <c r="E462" i="11"/>
  <c r="D462" i="11"/>
  <c r="C462" i="11"/>
  <c r="E461" i="11"/>
  <c r="D461" i="11"/>
  <c r="C461" i="11"/>
  <c r="E460" i="11"/>
  <c r="D460" i="11"/>
  <c r="C460" i="11"/>
  <c r="E459" i="11"/>
  <c r="D459" i="11"/>
  <c r="C459" i="11"/>
  <c r="E456" i="11"/>
  <c r="D456" i="11"/>
  <c r="C456" i="11"/>
  <c r="E450" i="11"/>
  <c r="D450" i="11"/>
  <c r="C450" i="11"/>
  <c r="E444" i="11"/>
  <c r="D444" i="11"/>
  <c r="C444" i="11"/>
  <c r="E437" i="11"/>
  <c r="D437" i="11"/>
  <c r="C437" i="11"/>
  <c r="E436" i="11"/>
  <c r="D436" i="11"/>
  <c r="C436" i="11"/>
  <c r="E435" i="11"/>
  <c r="D435" i="11"/>
  <c r="C435" i="11"/>
  <c r="E434" i="11"/>
  <c r="D434" i="11"/>
  <c r="C434" i="11"/>
  <c r="E433" i="11"/>
  <c r="D433" i="11"/>
  <c r="C433" i="11"/>
  <c r="F430" i="11"/>
  <c r="E430" i="11"/>
  <c r="D430" i="11"/>
  <c r="C430" i="11"/>
  <c r="E424" i="11"/>
  <c r="D424" i="11"/>
  <c r="C424" i="11"/>
  <c r="E418" i="11"/>
  <c r="D418" i="11"/>
  <c r="C418" i="11"/>
  <c r="E412" i="11"/>
  <c r="D412" i="11"/>
  <c r="C412" i="11"/>
  <c r="E405" i="11"/>
  <c r="D405" i="11"/>
  <c r="C405" i="11"/>
  <c r="E399" i="11"/>
  <c r="D399" i="11"/>
  <c r="C399" i="11"/>
  <c r="E392" i="11"/>
  <c r="D392" i="11"/>
  <c r="C392" i="11"/>
  <c r="E385" i="11"/>
  <c r="D385" i="11"/>
  <c r="C385" i="11"/>
  <c r="E384" i="11"/>
  <c r="D384" i="11"/>
  <c r="C384" i="11"/>
  <c r="E383" i="11"/>
  <c r="D383" i="11"/>
  <c r="C383" i="11"/>
  <c r="E382" i="11"/>
  <c r="D382" i="11"/>
  <c r="C382" i="11"/>
  <c r="E381" i="11"/>
  <c r="D381" i="11"/>
  <c r="C381" i="11"/>
  <c r="E380" i="11"/>
  <c r="D380" i="11"/>
  <c r="C380" i="11"/>
  <c r="E376" i="11"/>
  <c r="D376" i="11"/>
  <c r="C376" i="11"/>
  <c r="E370" i="11"/>
  <c r="D370" i="11"/>
  <c r="C370" i="11"/>
  <c r="E363" i="11"/>
  <c r="D363" i="11"/>
  <c r="C363" i="11"/>
  <c r="E357" i="11"/>
  <c r="D357" i="11"/>
  <c r="C357" i="11"/>
  <c r="E351" i="11"/>
  <c r="D351" i="11"/>
  <c r="C351" i="11"/>
  <c r="E345" i="11"/>
  <c r="D345" i="11"/>
  <c r="C345" i="11"/>
  <c r="E339" i="11"/>
  <c r="D339" i="11"/>
  <c r="C339" i="11"/>
  <c r="E332" i="11"/>
  <c r="D332" i="11"/>
  <c r="C332" i="11"/>
  <c r="E331" i="11"/>
  <c r="D331" i="11"/>
  <c r="C331" i="11"/>
  <c r="E330" i="11"/>
  <c r="D330" i="11"/>
  <c r="C330" i="11"/>
  <c r="E329" i="11"/>
  <c r="D329" i="11"/>
  <c r="C329" i="11"/>
  <c r="E328" i="11"/>
  <c r="D328" i="11"/>
  <c r="C328" i="11"/>
  <c r="E327" i="11"/>
  <c r="D327" i="11"/>
  <c r="C327" i="11"/>
  <c r="E323" i="11"/>
  <c r="D323" i="11"/>
  <c r="C323" i="11"/>
  <c r="E317" i="11"/>
  <c r="D317" i="11"/>
  <c r="C317" i="11"/>
  <c r="E310" i="11"/>
  <c r="D310" i="11"/>
  <c r="C310" i="11"/>
  <c r="E309" i="11"/>
  <c r="D309" i="11"/>
  <c r="C309" i="11"/>
  <c r="E308" i="11"/>
  <c r="D308" i="11"/>
  <c r="C308" i="11"/>
  <c r="E307" i="11"/>
  <c r="D307" i="11"/>
  <c r="C307" i="11"/>
  <c r="E306" i="11"/>
  <c r="D306" i="11"/>
  <c r="C306" i="11"/>
  <c r="E303" i="11"/>
  <c r="D303" i="11"/>
  <c r="C303" i="11"/>
  <c r="E295" i="11"/>
  <c r="D295" i="11"/>
  <c r="C295" i="11"/>
  <c r="E287" i="11"/>
  <c r="D287" i="11"/>
  <c r="C287" i="11"/>
  <c r="E279" i="11"/>
  <c r="D279" i="11"/>
  <c r="C279" i="11"/>
  <c r="E271" i="11"/>
  <c r="D271" i="11"/>
  <c r="C271" i="11"/>
  <c r="E263" i="11"/>
  <c r="D263" i="11"/>
  <c r="C263" i="11"/>
  <c r="E257" i="11"/>
  <c r="D257" i="11"/>
  <c r="C257" i="11"/>
  <c r="E251" i="11"/>
  <c r="D251" i="11"/>
  <c r="C251" i="11"/>
  <c r="E245" i="11"/>
  <c r="D245" i="11"/>
  <c r="C245" i="11"/>
  <c r="E239" i="11"/>
  <c r="D239" i="11"/>
  <c r="C239" i="11"/>
  <c r="E233" i="11"/>
  <c r="D233" i="11"/>
  <c r="C233" i="11"/>
  <c r="E227" i="11"/>
  <c r="D227" i="11"/>
  <c r="C227" i="11"/>
  <c r="E220" i="11"/>
  <c r="D220" i="11"/>
  <c r="C220" i="11"/>
  <c r="E213" i="11"/>
  <c r="D213" i="11"/>
  <c r="C213" i="11"/>
  <c r="E212" i="11"/>
  <c r="E746" i="11" s="1"/>
  <c r="D212" i="11"/>
  <c r="D746" i="11" s="1"/>
  <c r="C212" i="11"/>
  <c r="C746" i="11" s="1"/>
  <c r="E211" i="11"/>
  <c r="D211" i="11"/>
  <c r="C211" i="11"/>
  <c r="E210" i="11"/>
  <c r="D210" i="11"/>
  <c r="C210" i="11"/>
  <c r="E209" i="11"/>
  <c r="D209" i="11"/>
  <c r="C209" i="11"/>
  <c r="E208" i="11"/>
  <c r="D208" i="11"/>
  <c r="C208" i="11"/>
  <c r="E207" i="11"/>
  <c r="D207" i="11"/>
  <c r="C207" i="11"/>
  <c r="E206" i="11"/>
  <c r="D206" i="11"/>
  <c r="C206" i="11"/>
  <c r="E205" i="11"/>
  <c r="D205" i="11"/>
  <c r="C205" i="11"/>
  <c r="E197" i="11"/>
  <c r="D197" i="11"/>
  <c r="C197" i="11"/>
  <c r="E196" i="11"/>
  <c r="D196" i="11"/>
  <c r="C196" i="11"/>
  <c r="E195" i="11"/>
  <c r="D195" i="11"/>
  <c r="C195" i="11"/>
  <c r="E194" i="11"/>
  <c r="D194" i="11"/>
  <c r="C194" i="11"/>
  <c r="E193" i="11"/>
  <c r="D193" i="11"/>
  <c r="C193" i="11"/>
  <c r="E192" i="11"/>
  <c r="D192" i="11"/>
  <c r="C192" i="11"/>
  <c r="E188" i="11"/>
  <c r="D188" i="11"/>
  <c r="C188" i="11"/>
  <c r="E182" i="11"/>
  <c r="D182" i="11"/>
  <c r="C182" i="11"/>
  <c r="E176" i="11"/>
  <c r="D176" i="11"/>
  <c r="C176" i="11"/>
  <c r="E169" i="11"/>
  <c r="D169" i="11"/>
  <c r="C169" i="11"/>
  <c r="E162" i="11"/>
  <c r="D162" i="11"/>
  <c r="C162" i="11"/>
  <c r="E161" i="11"/>
  <c r="D161" i="11"/>
  <c r="C161" i="11"/>
  <c r="E160" i="11"/>
  <c r="D160" i="11"/>
  <c r="C160" i="11"/>
  <c r="E159" i="11"/>
  <c r="D159" i="11"/>
  <c r="C159" i="11"/>
  <c r="E158" i="11"/>
  <c r="D158" i="11"/>
  <c r="C158" i="11"/>
  <c r="E157" i="11"/>
  <c r="D157" i="11"/>
  <c r="C157" i="11"/>
  <c r="E156" i="11"/>
  <c r="D156" i="11"/>
  <c r="C156" i="11"/>
  <c r="E150" i="11"/>
  <c r="D150" i="11"/>
  <c r="C150" i="11"/>
  <c r="E144" i="11"/>
  <c r="D144" i="11"/>
  <c r="C144" i="11"/>
  <c r="E138" i="11"/>
  <c r="D138" i="11"/>
  <c r="C138" i="11"/>
  <c r="E132" i="11"/>
  <c r="D132" i="11"/>
  <c r="C132" i="11"/>
  <c r="E126" i="11"/>
  <c r="D126" i="11"/>
  <c r="C126" i="11"/>
  <c r="E119" i="11"/>
  <c r="D119" i="11"/>
  <c r="C119" i="11"/>
  <c r="E118" i="11"/>
  <c r="D118" i="11"/>
  <c r="C118" i="11"/>
  <c r="E117" i="11"/>
  <c r="D117" i="11"/>
  <c r="C117" i="11"/>
  <c r="E116" i="11"/>
  <c r="D116" i="11"/>
  <c r="C116" i="11"/>
  <c r="E115" i="11"/>
  <c r="D115" i="11"/>
  <c r="C115" i="11"/>
  <c r="E111" i="11"/>
  <c r="D111" i="11"/>
  <c r="C111" i="11"/>
  <c r="E104" i="11"/>
  <c r="D104" i="11"/>
  <c r="C104" i="11"/>
  <c r="E97" i="11"/>
  <c r="D97" i="11"/>
  <c r="C97" i="11"/>
  <c r="E96" i="11"/>
  <c r="D96" i="11"/>
  <c r="C96" i="11"/>
  <c r="E95" i="11"/>
  <c r="D95" i="11"/>
  <c r="C95" i="11"/>
  <c r="E94" i="11"/>
  <c r="D94" i="11"/>
  <c r="C94" i="11"/>
  <c r="E93" i="11"/>
  <c r="D93" i="11"/>
  <c r="C93" i="11"/>
  <c r="E92" i="11"/>
  <c r="D92" i="11"/>
  <c r="C92" i="11"/>
  <c r="E91" i="11"/>
  <c r="D91" i="11"/>
  <c r="C91" i="11"/>
  <c r="E85" i="11"/>
  <c r="D85" i="11"/>
  <c r="C85" i="11"/>
  <c r="E79" i="11"/>
  <c r="D79" i="11"/>
  <c r="C79" i="11"/>
  <c r="E72" i="11"/>
  <c r="D72" i="11"/>
  <c r="C72" i="11"/>
  <c r="E65" i="11"/>
  <c r="D65" i="11"/>
  <c r="C65" i="11"/>
  <c r="E64" i="11"/>
  <c r="D64" i="11"/>
  <c r="C64" i="11"/>
  <c r="E63" i="11"/>
  <c r="D63" i="11"/>
  <c r="C63" i="11"/>
  <c r="E62" i="11"/>
  <c r="D62" i="11"/>
  <c r="C62" i="11"/>
  <c r="E61" i="11"/>
  <c r="D61" i="11"/>
  <c r="C61" i="11"/>
  <c r="E60" i="11"/>
  <c r="D60" i="11"/>
  <c r="C60" i="11"/>
  <c r="C745" i="11" l="1"/>
  <c r="C438" i="11"/>
  <c r="E745" i="11"/>
  <c r="D198" i="11"/>
  <c r="E386" i="11"/>
  <c r="E464" i="11"/>
  <c r="E311" i="11"/>
  <c r="E163" i="11"/>
  <c r="E739" i="11"/>
  <c r="D742" i="11"/>
  <c r="E599" i="11"/>
  <c r="C662" i="11"/>
  <c r="E740" i="11"/>
  <c r="D743" i="11"/>
  <c r="C520" i="11"/>
  <c r="D662" i="11"/>
  <c r="C464" i="11"/>
  <c r="C499" i="11"/>
  <c r="D98" i="11"/>
  <c r="D120" i="11"/>
  <c r="D745" i="11"/>
  <c r="E438" i="11"/>
  <c r="E499" i="11"/>
  <c r="E120" i="11"/>
  <c r="D333" i="11"/>
  <c r="E744" i="11"/>
  <c r="E741" i="11"/>
  <c r="D744" i="11"/>
  <c r="C120" i="11"/>
  <c r="D214" i="11"/>
  <c r="E479" i="11"/>
  <c r="C599" i="11"/>
  <c r="C703" i="11"/>
  <c r="C739" i="11"/>
  <c r="D66" i="11"/>
  <c r="E98" i="11"/>
  <c r="E214" i="11"/>
  <c r="D599" i="11"/>
  <c r="D703" i="11"/>
  <c r="E703" i="11"/>
  <c r="C740" i="11"/>
  <c r="E198" i="11"/>
  <c r="C386" i="11"/>
  <c r="D520" i="11"/>
  <c r="C727" i="11"/>
  <c r="E66" i="11"/>
  <c r="E742" i="11"/>
  <c r="D740" i="11"/>
  <c r="C743" i="11"/>
  <c r="C198" i="11"/>
  <c r="C333" i="11"/>
  <c r="D386" i="11"/>
  <c r="D438" i="11"/>
  <c r="D464" i="11"/>
  <c r="D499" i="11"/>
  <c r="E520" i="11"/>
  <c r="E662" i="11"/>
  <c r="D727" i="11"/>
  <c r="E727" i="11"/>
  <c r="C741" i="11"/>
  <c r="E743" i="11"/>
  <c r="D163" i="11"/>
  <c r="C311" i="11"/>
  <c r="E333" i="11"/>
  <c r="C479" i="11"/>
  <c r="C163" i="11"/>
  <c r="D741" i="11"/>
  <c r="C744" i="11"/>
  <c r="C98" i="11"/>
  <c r="C214" i="11"/>
  <c r="D311" i="11"/>
  <c r="C742" i="11"/>
  <c r="D479" i="11"/>
  <c r="D739" i="11"/>
  <c r="C66" i="11"/>
  <c r="D736" i="11" l="1"/>
  <c r="D735" i="11" s="1"/>
  <c r="E736" i="11"/>
  <c r="E735" i="11" s="1"/>
  <c r="E747" i="11"/>
  <c r="C736" i="11"/>
  <c r="C735" i="11" s="1"/>
  <c r="D747" i="11"/>
  <c r="C747" i="11"/>
  <c r="E365" i="13" l="1"/>
  <c r="E361" i="13"/>
  <c r="D35" i="13"/>
  <c r="E35" i="13"/>
  <c r="E1524" i="11"/>
  <c r="D1524" i="11"/>
  <c r="C1524" i="11"/>
  <c r="C1537" i="11"/>
  <c r="E1536" i="11"/>
  <c r="D1536" i="11"/>
  <c r="C1536" i="11"/>
  <c r="E1535" i="11"/>
  <c r="D1535" i="11"/>
  <c r="C1535" i="11"/>
  <c r="E1534" i="11"/>
  <c r="D1534" i="11"/>
  <c r="C1534" i="11"/>
  <c r="E1533" i="11"/>
  <c r="D1533" i="11"/>
  <c r="C1533" i="11"/>
  <c r="E1532" i="11"/>
  <c r="D1532" i="11"/>
  <c r="C1532" i="11"/>
  <c r="E1531" i="11"/>
  <c r="D1531" i="11"/>
  <c r="C1531" i="11"/>
  <c r="E1530" i="11"/>
  <c r="D1530" i="11"/>
  <c r="C1530" i="11"/>
  <c r="E1529" i="11"/>
  <c r="D1529" i="11"/>
  <c r="C1529" i="11"/>
  <c r="E1514" i="11"/>
  <c r="D1514" i="11"/>
  <c r="C1514" i="11"/>
  <c r="E1502" i="11"/>
  <c r="D1502" i="11"/>
  <c r="C1502" i="11"/>
  <c r="E1491" i="11"/>
  <c r="D1491" i="11"/>
  <c r="C1491" i="11"/>
  <c r="E1482" i="11"/>
  <c r="D1482" i="11"/>
  <c r="C1482" i="11"/>
  <c r="E1470" i="11"/>
  <c r="D1470" i="11"/>
  <c r="C1470" i="11"/>
  <c r="E1461" i="11"/>
  <c r="D1461" i="11"/>
  <c r="C1461" i="11"/>
  <c r="E1445" i="11"/>
  <c r="D1445" i="11"/>
  <c r="C1445" i="11"/>
  <c r="E1436" i="11"/>
  <c r="D1436" i="11"/>
  <c r="C1436" i="11"/>
  <c r="E1413" i="11"/>
  <c r="D1413" i="11"/>
  <c r="C1413" i="11"/>
  <c r="E1538" i="11" l="1"/>
  <c r="D1538" i="11"/>
  <c r="D1527" i="11"/>
  <c r="D1526" i="11" s="1"/>
  <c r="C1527" i="11"/>
  <c r="C1526" i="11" s="1"/>
  <c r="C1538" i="11"/>
  <c r="E1527" i="11"/>
  <c r="E1526"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394" i="11"/>
  <c r="E1020" i="11"/>
  <c r="E830" i="11"/>
  <c r="D830" i="11"/>
  <c r="C830" i="11"/>
  <c r="E825" i="11"/>
  <c r="D825" i="11"/>
  <c r="C825" i="11"/>
  <c r="E818" i="11"/>
  <c r="D818" i="11"/>
  <c r="C818" i="11"/>
  <c r="E813" i="11"/>
  <c r="D813" i="11"/>
  <c r="C813" i="11"/>
  <c r="E808" i="11"/>
  <c r="D808" i="11"/>
  <c r="C808" i="11"/>
  <c r="C52" i="11" l="1"/>
  <c r="E52" i="11"/>
  <c r="D52" i="11"/>
  <c r="C46" i="11"/>
  <c r="D46" i="11"/>
  <c r="E46" i="11"/>
  <c r="D833" i="11"/>
  <c r="D832" i="11" s="1"/>
  <c r="E833" i="11"/>
  <c r="E832" i="11" s="1"/>
  <c r="C833" i="11"/>
  <c r="C832" i="11" s="1"/>
  <c r="D969" i="11"/>
  <c r="E969" i="11"/>
  <c r="D968" i="11"/>
  <c r="E968" i="11"/>
  <c r="D967" i="11"/>
  <c r="E967" i="11"/>
  <c r="D1608" i="11"/>
  <c r="E1608" i="11"/>
  <c r="C1608" i="11"/>
  <c r="E1604" i="11"/>
  <c r="D1604" i="11"/>
  <c r="C1604" i="11"/>
  <c r="D971" i="11" l="1"/>
  <c r="E971" i="11"/>
  <c r="E996" i="11"/>
  <c r="C1005" i="11"/>
  <c r="D793" i="11" l="1"/>
  <c r="E793" i="11"/>
  <c r="C793" i="11"/>
  <c r="D790" i="11"/>
  <c r="E790" i="11"/>
  <c r="C790" i="11"/>
  <c r="C22" i="13" l="1"/>
  <c r="D22" i="13"/>
  <c r="E22" i="13"/>
  <c r="C970" i="11"/>
  <c r="D963" i="11"/>
  <c r="E963" i="11"/>
  <c r="C963" i="11"/>
  <c r="E1598" i="11"/>
  <c r="D1598" i="11"/>
  <c r="C1598" i="11"/>
  <c r="E1592" i="11"/>
  <c r="D1592" i="11"/>
  <c r="C1592" i="11"/>
  <c r="E1584" i="11"/>
  <c r="D1584" i="11"/>
  <c r="C1584" i="11"/>
  <c r="E1612" i="11"/>
  <c r="D1612" i="11"/>
  <c r="C1612" i="11"/>
  <c r="E1611" i="11"/>
  <c r="D1611" i="11"/>
  <c r="C1611" i="11"/>
  <c r="E1610" i="11"/>
  <c r="D1610" i="11"/>
  <c r="C1610" i="11"/>
  <c r="E1609" i="11"/>
  <c r="D1609" i="11"/>
  <c r="C1609" i="11"/>
  <c r="E1577" i="11"/>
  <c r="D1577" i="11"/>
  <c r="C1577" i="11"/>
  <c r="E1571" i="11"/>
  <c r="D1571" i="11"/>
  <c r="C1571" i="11"/>
  <c r="E1563" i="11"/>
  <c r="D1563" i="11"/>
  <c r="C1563" i="11"/>
  <c r="E1557" i="11"/>
  <c r="D1557" i="11"/>
  <c r="C1557" i="11"/>
  <c r="E1551" i="11"/>
  <c r="D1551" i="11"/>
  <c r="C1551" i="11"/>
  <c r="E1388" i="11"/>
  <c r="D1388" i="11"/>
  <c r="C1388" i="11"/>
  <c r="E1396" i="11"/>
  <c r="D1396" i="11"/>
  <c r="C1396" i="11"/>
  <c r="E1395" i="11"/>
  <c r="D1395" i="11"/>
  <c r="C1395" i="11"/>
  <c r="E1394" i="11"/>
  <c r="D1394" i="11"/>
  <c r="E1393" i="11"/>
  <c r="D1393" i="11"/>
  <c r="C1393" i="11"/>
  <c r="E1392" i="11"/>
  <c r="D1392" i="11"/>
  <c r="C1392" i="11"/>
  <c r="E1382" i="11"/>
  <c r="D1382" i="11"/>
  <c r="C1382" i="11"/>
  <c r="E1376" i="11"/>
  <c r="D1376" i="11"/>
  <c r="C1376" i="11"/>
  <c r="E1368" i="11"/>
  <c r="D1368" i="11"/>
  <c r="C1368" i="11"/>
  <c r="E1362" i="11"/>
  <c r="D1362" i="11"/>
  <c r="C1362" i="11"/>
  <c r="E1356" i="11"/>
  <c r="D1356" i="11"/>
  <c r="C1356" i="11"/>
  <c r="E1330" i="11"/>
  <c r="D1330" i="11"/>
  <c r="C1330" i="11"/>
  <c r="E1340" i="11"/>
  <c r="D1340" i="11"/>
  <c r="C1340" i="11"/>
  <c r="E1339" i="11"/>
  <c r="D1339" i="11"/>
  <c r="C1339" i="11"/>
  <c r="E1338" i="11"/>
  <c r="D1338" i="11"/>
  <c r="C1338" i="11"/>
  <c r="E1337" i="11"/>
  <c r="D1337" i="11"/>
  <c r="C1337" i="11"/>
  <c r="E1336" i="11"/>
  <c r="D1336" i="11"/>
  <c r="C1336" i="11"/>
  <c r="E1335" i="11"/>
  <c r="D1335" i="11"/>
  <c r="C1335" i="11"/>
  <c r="E1323" i="11"/>
  <c r="D1323" i="11"/>
  <c r="C1323" i="11"/>
  <c r="E1317" i="11"/>
  <c r="D1317" i="11"/>
  <c r="C1317" i="11"/>
  <c r="E1309" i="11"/>
  <c r="D1309" i="11"/>
  <c r="C1309" i="11"/>
  <c r="E1303" i="11"/>
  <c r="D1303" i="11"/>
  <c r="C1303" i="11"/>
  <c r="E1297" i="11"/>
  <c r="D1297" i="11"/>
  <c r="C1297" i="11"/>
  <c r="E1291" i="11"/>
  <c r="D1291" i="11"/>
  <c r="C1291" i="11"/>
  <c r="E1285" i="11"/>
  <c r="D1285" i="11"/>
  <c r="C1285" i="11"/>
  <c r="E1277" i="11"/>
  <c r="D1277" i="11"/>
  <c r="C1277" i="11"/>
  <c r="E1271" i="11"/>
  <c r="D1271" i="11"/>
  <c r="C1271" i="11"/>
  <c r="E1265" i="11"/>
  <c r="D1265" i="11"/>
  <c r="C1265" i="11"/>
  <c r="E1259" i="11"/>
  <c r="D1259" i="11"/>
  <c r="C1259" i="11"/>
  <c r="E1253" i="11"/>
  <c r="D1253" i="11"/>
  <c r="C1253" i="11"/>
  <c r="E1247" i="11"/>
  <c r="D1247" i="11"/>
  <c r="C1247" i="11"/>
  <c r="E1241" i="11"/>
  <c r="D1241" i="11"/>
  <c r="C1241" i="11"/>
  <c r="E1235" i="11"/>
  <c r="D1235" i="11"/>
  <c r="C1235" i="11"/>
  <c r="E1228" i="11"/>
  <c r="D1228" i="11"/>
  <c r="C1228" i="11"/>
  <c r="E1206" i="11"/>
  <c r="D1206" i="11"/>
  <c r="C1206" i="11"/>
  <c r="E1214" i="11"/>
  <c r="D1214" i="11"/>
  <c r="C1214" i="11"/>
  <c r="E1213" i="11"/>
  <c r="D1213" i="11"/>
  <c r="C1213" i="11"/>
  <c r="E1212" i="11"/>
  <c r="D1212" i="11"/>
  <c r="C1212" i="11"/>
  <c r="E1211" i="11"/>
  <c r="D1211" i="11"/>
  <c r="C1211" i="11"/>
  <c r="E1210" i="11"/>
  <c r="D1210" i="11"/>
  <c r="C1210" i="11"/>
  <c r="E1200" i="11"/>
  <c r="D1200" i="11"/>
  <c r="C1200" i="11"/>
  <c r="E1194" i="11"/>
  <c r="D1194" i="11"/>
  <c r="C1194" i="11"/>
  <c r="E1188" i="11"/>
  <c r="D1188" i="11"/>
  <c r="C1188" i="11"/>
  <c r="E1180" i="11"/>
  <c r="D1180" i="11"/>
  <c r="C1180" i="11"/>
  <c r="E1174" i="11"/>
  <c r="D1174" i="11"/>
  <c r="C1174" i="11"/>
  <c r="E1168" i="11"/>
  <c r="D1168" i="11"/>
  <c r="C1168" i="11"/>
  <c r="E1162" i="11"/>
  <c r="D1162" i="11"/>
  <c r="C1162" i="11"/>
  <c r="E1156" i="11"/>
  <c r="D1156" i="11"/>
  <c r="C1156" i="11"/>
  <c r="E1150" i="11"/>
  <c r="D1150" i="11"/>
  <c r="C1150" i="11"/>
  <c r="E1142" i="11"/>
  <c r="D1142" i="11"/>
  <c r="C1142" i="11"/>
  <c r="E1136" i="11"/>
  <c r="D1136" i="11"/>
  <c r="C1136" i="11"/>
  <c r="E1130" i="11"/>
  <c r="D1130" i="11"/>
  <c r="C1130" i="11"/>
  <c r="E1124" i="11"/>
  <c r="D1124" i="11"/>
  <c r="C1124" i="11"/>
  <c r="E1116" i="11"/>
  <c r="D1116" i="11"/>
  <c r="C1116" i="11"/>
  <c r="E1110" i="11"/>
  <c r="D1110" i="11"/>
  <c r="C1110" i="11"/>
  <c r="E1104" i="11"/>
  <c r="D1104" i="11"/>
  <c r="C1104" i="11"/>
  <c r="E1098" i="11"/>
  <c r="D1098" i="11"/>
  <c r="C1098" i="11"/>
  <c r="E1089" i="11"/>
  <c r="D1089" i="11"/>
  <c r="C1089" i="11"/>
  <c r="E1083" i="11"/>
  <c r="D1083" i="11"/>
  <c r="C1083" i="11"/>
  <c r="E1075" i="11"/>
  <c r="D1075" i="11"/>
  <c r="C1075" i="11"/>
  <c r="E1067" i="11"/>
  <c r="D1067" i="11"/>
  <c r="C1067" i="11"/>
  <c r="E1059" i="11"/>
  <c r="D1059" i="11"/>
  <c r="C1059" i="11"/>
  <c r="E1053" i="11"/>
  <c r="D1053" i="11"/>
  <c r="C1053" i="11"/>
  <c r="E1045" i="11"/>
  <c r="D1045" i="11"/>
  <c r="C1045" i="11"/>
  <c r="E1026" i="11"/>
  <c r="D1026" i="11"/>
  <c r="C1026" i="11"/>
  <c r="E1031" i="11"/>
  <c r="D1031" i="11"/>
  <c r="C1031" i="11"/>
  <c r="E1030" i="11"/>
  <c r="D1030" i="11"/>
  <c r="C1030" i="11"/>
  <c r="E1023" i="11"/>
  <c r="D1023" i="11"/>
  <c r="C1023" i="11"/>
  <c r="D1020" i="11"/>
  <c r="C1020" i="11"/>
  <c r="E1017" i="11"/>
  <c r="D1017" i="11"/>
  <c r="C1017" i="11"/>
  <c r="E1001" i="11"/>
  <c r="D1001" i="11"/>
  <c r="C1001" i="11"/>
  <c r="E1006" i="11"/>
  <c r="D1006" i="11"/>
  <c r="C1006" i="11"/>
  <c r="C1007" i="11" s="1"/>
  <c r="E1005" i="11"/>
  <c r="D1005" i="11"/>
  <c r="D996" i="11"/>
  <c r="C996" i="11"/>
  <c r="E993" i="11"/>
  <c r="D993" i="11"/>
  <c r="C993" i="11"/>
  <c r="E990" i="11"/>
  <c r="D990" i="11"/>
  <c r="C990" i="11"/>
  <c r="E984" i="11"/>
  <c r="D984" i="11"/>
  <c r="C984" i="11"/>
  <c r="E981" i="11"/>
  <c r="D981" i="11"/>
  <c r="C981" i="11"/>
  <c r="C968" i="11"/>
  <c r="E958" i="11"/>
  <c r="D958" i="11"/>
  <c r="C958" i="11"/>
  <c r="E954" i="11"/>
  <c r="D954" i="11"/>
  <c r="C954" i="11"/>
  <c r="E951" i="11"/>
  <c r="D951" i="11"/>
  <c r="C951" i="11"/>
  <c r="E948" i="11"/>
  <c r="D948" i="11"/>
  <c r="C948" i="11"/>
  <c r="E945" i="11"/>
  <c r="D945" i="11"/>
  <c r="C945" i="11"/>
  <c r="E942" i="11"/>
  <c r="D942" i="11"/>
  <c r="C942" i="11"/>
  <c r="E938" i="11"/>
  <c r="D938" i="11"/>
  <c r="C938" i="11"/>
  <c r="E935" i="11"/>
  <c r="D935" i="11"/>
  <c r="C935" i="11"/>
  <c r="E932" i="11"/>
  <c r="D932" i="11"/>
  <c r="E923" i="11"/>
  <c r="D923" i="11"/>
  <c r="C923" i="11"/>
  <c r="E919" i="11"/>
  <c r="D919" i="11"/>
  <c r="C919" i="11"/>
  <c r="E903" i="11"/>
  <c r="D903" i="11"/>
  <c r="C903" i="11"/>
  <c r="E908" i="11"/>
  <c r="D908" i="11"/>
  <c r="C908" i="11"/>
  <c r="C907" i="11"/>
  <c r="E898" i="11"/>
  <c r="D898" i="11"/>
  <c r="C898" i="11"/>
  <c r="E895" i="11"/>
  <c r="D895" i="11"/>
  <c r="C895" i="11"/>
  <c r="E890" i="11"/>
  <c r="D890" i="11"/>
  <c r="C890" i="11"/>
  <c r="E887" i="11"/>
  <c r="D887" i="11"/>
  <c r="C887" i="11"/>
  <c r="E882" i="11"/>
  <c r="D882" i="11"/>
  <c r="C882" i="11"/>
  <c r="E879" i="11"/>
  <c r="D879" i="11"/>
  <c r="C879" i="11"/>
  <c r="E876" i="11"/>
  <c r="D876" i="11"/>
  <c r="C876" i="11"/>
  <c r="E873" i="11"/>
  <c r="D873" i="11"/>
  <c r="C873" i="11"/>
  <c r="E868" i="11"/>
  <c r="E907" i="11" s="1"/>
  <c r="D868" i="11"/>
  <c r="D907" i="11" s="1"/>
  <c r="C868" i="11"/>
  <c r="E865" i="11"/>
  <c r="D865" i="11"/>
  <c r="C865" i="11"/>
  <c r="E859" i="11"/>
  <c r="D859" i="11"/>
  <c r="C859" i="11"/>
  <c r="E854" i="11"/>
  <c r="D854" i="11"/>
  <c r="C854" i="11"/>
  <c r="E849" i="11"/>
  <c r="D849" i="11"/>
  <c r="C849" i="11"/>
  <c r="E838" i="11"/>
  <c r="D838" i="11"/>
  <c r="C838" i="11"/>
  <c r="E837" i="11"/>
  <c r="D837" i="11"/>
  <c r="C837" i="11"/>
  <c r="E836" i="11"/>
  <c r="D836" i="11"/>
  <c r="C836" i="11"/>
  <c r="E835" i="11"/>
  <c r="D835" i="11"/>
  <c r="C835" i="11"/>
  <c r="E779" i="11"/>
  <c r="D779" i="11"/>
  <c r="C779" i="11"/>
  <c r="E795" i="11"/>
  <c r="D795" i="11"/>
  <c r="C795" i="11"/>
  <c r="E794" i="11"/>
  <c r="D794" i="11"/>
  <c r="C794" i="11"/>
  <c r="E769" i="11"/>
  <c r="D769" i="11"/>
  <c r="C769" i="11"/>
  <c r="E763" i="11"/>
  <c r="D763" i="11"/>
  <c r="C763" i="11"/>
  <c r="E760" i="11"/>
  <c r="D760" i="11"/>
  <c r="C760" i="11"/>
  <c r="E469" i="13"/>
  <c r="D469" i="13"/>
  <c r="C469" i="13"/>
  <c r="E455" i="13"/>
  <c r="D455" i="13"/>
  <c r="C455" i="13"/>
  <c r="E451" i="13"/>
  <c r="D451" i="13"/>
  <c r="C451" i="13"/>
  <c r="E409" i="13"/>
  <c r="D409" i="13"/>
  <c r="C409" i="13"/>
  <c r="E395" i="13"/>
  <c r="D395" i="13"/>
  <c r="C395" i="13"/>
  <c r="E391" i="13"/>
  <c r="D391" i="13"/>
  <c r="D389" i="13" s="1"/>
  <c r="D412" i="13" s="1"/>
  <c r="D21" i="13" s="1"/>
  <c r="C391" i="13"/>
  <c r="E379" i="13"/>
  <c r="D379" i="13"/>
  <c r="C379" i="13"/>
  <c r="D365" i="13"/>
  <c r="C365" i="13"/>
  <c r="D361" i="13"/>
  <c r="C361" i="13"/>
  <c r="E349" i="13"/>
  <c r="D349" i="13"/>
  <c r="C349" i="13"/>
  <c r="E335" i="13"/>
  <c r="D335" i="13"/>
  <c r="C335" i="13"/>
  <c r="E331" i="13"/>
  <c r="D331" i="13"/>
  <c r="C331" i="13"/>
  <c r="C329" i="13" s="1"/>
  <c r="C352" i="13" s="1"/>
  <c r="C19" i="13" s="1"/>
  <c r="E329" i="13"/>
  <c r="E352" i="13" s="1"/>
  <c r="E19" i="13" s="1"/>
  <c r="E319" i="13"/>
  <c r="D319" i="13"/>
  <c r="C319" i="13"/>
  <c r="E305" i="13"/>
  <c r="D305" i="13"/>
  <c r="C305" i="13"/>
  <c r="E301" i="13"/>
  <c r="D301" i="13"/>
  <c r="C301" i="13"/>
  <c r="E289" i="13"/>
  <c r="D289" i="13"/>
  <c r="C289" i="13"/>
  <c r="E275" i="13"/>
  <c r="D275" i="13"/>
  <c r="D269" i="13" s="1"/>
  <c r="D292" i="13" s="1"/>
  <c r="D17" i="13" s="1"/>
  <c r="C275" i="13"/>
  <c r="E271" i="13"/>
  <c r="D271" i="13"/>
  <c r="C271" i="13"/>
  <c r="E259" i="13"/>
  <c r="D259" i="13"/>
  <c r="C259" i="13"/>
  <c r="E245" i="13"/>
  <c r="D245" i="13"/>
  <c r="C245" i="13"/>
  <c r="E241" i="13"/>
  <c r="D241" i="13"/>
  <c r="C241" i="13"/>
  <c r="E229" i="13"/>
  <c r="D229" i="13"/>
  <c r="C229" i="13"/>
  <c r="E215" i="13"/>
  <c r="D215" i="13"/>
  <c r="C215" i="13"/>
  <c r="E211" i="13"/>
  <c r="D211" i="13"/>
  <c r="D209" i="13" s="1"/>
  <c r="C211" i="13"/>
  <c r="E199" i="13"/>
  <c r="D199" i="13"/>
  <c r="C199" i="13"/>
  <c r="E185" i="13"/>
  <c r="D185" i="13"/>
  <c r="C185" i="13"/>
  <c r="E181" i="13"/>
  <c r="E179" i="13" s="1"/>
  <c r="E202" i="13" s="1"/>
  <c r="E14" i="13" s="1"/>
  <c r="D181" i="13"/>
  <c r="C181" i="13"/>
  <c r="E169" i="13"/>
  <c r="D169" i="13"/>
  <c r="C169" i="13"/>
  <c r="E155" i="13"/>
  <c r="D155" i="13"/>
  <c r="C155" i="13"/>
  <c r="E151" i="13"/>
  <c r="D151" i="13"/>
  <c r="D149" i="13" s="1"/>
  <c r="D172" i="13" s="1"/>
  <c r="D13" i="13" s="1"/>
  <c r="C151" i="13"/>
  <c r="C149" i="13" s="1"/>
  <c r="C172" i="13" s="1"/>
  <c r="C13" i="13" s="1"/>
  <c r="E139" i="13"/>
  <c r="D139" i="13"/>
  <c r="C139" i="13"/>
  <c r="E125" i="13"/>
  <c r="D125" i="13"/>
  <c r="C125" i="13"/>
  <c r="E121" i="13"/>
  <c r="D121" i="13"/>
  <c r="C121" i="13"/>
  <c r="E109" i="13"/>
  <c r="D109" i="13"/>
  <c r="C109" i="13"/>
  <c r="E95" i="13"/>
  <c r="D95" i="13"/>
  <c r="C95" i="13"/>
  <c r="E91" i="13"/>
  <c r="D91" i="13"/>
  <c r="D89" i="13" s="1"/>
  <c r="C91" i="13"/>
  <c r="E79" i="13"/>
  <c r="D79" i="13"/>
  <c r="C79" i="13"/>
  <c r="E65" i="13"/>
  <c r="D65" i="13"/>
  <c r="C65" i="13"/>
  <c r="E61" i="13"/>
  <c r="D61" i="13"/>
  <c r="C61" i="13"/>
  <c r="E49" i="13"/>
  <c r="D49" i="13"/>
  <c r="C49" i="13"/>
  <c r="C35" i="13"/>
  <c r="E31" i="13"/>
  <c r="D31" i="13"/>
  <c r="C31" i="13"/>
  <c r="C1613" i="11" l="1"/>
  <c r="D1613" i="11"/>
  <c r="E1613" i="11"/>
  <c r="C1341" i="11"/>
  <c r="C1332" i="11" s="1"/>
  <c r="C971" i="11"/>
  <c r="D985" i="11"/>
  <c r="D1002" i="11"/>
  <c r="E985" i="11"/>
  <c r="C985" i="11"/>
  <c r="D965" i="11"/>
  <c r="E1002" i="11"/>
  <c r="E965" i="11"/>
  <c r="C965" i="11"/>
  <c r="C1002" i="11"/>
  <c r="E59" i="13"/>
  <c r="E82" i="13" s="1"/>
  <c r="E10" i="13" s="1"/>
  <c r="C449" i="13"/>
  <c r="C472" i="13" s="1"/>
  <c r="C23" i="13" s="1"/>
  <c r="D359" i="13"/>
  <c r="D382" i="13" s="1"/>
  <c r="D20" i="13" s="1"/>
  <c r="C299" i="13"/>
  <c r="C1606" i="11"/>
  <c r="D1606" i="11"/>
  <c r="E1606" i="11"/>
  <c r="C796" i="11"/>
  <c r="D909" i="11"/>
  <c r="C791" i="11"/>
  <c r="D791" i="11"/>
  <c r="E791" i="11"/>
  <c r="C909" i="11"/>
  <c r="C905" i="11"/>
  <c r="D1032" i="11"/>
  <c r="D905" i="11"/>
  <c r="D1003" i="11"/>
  <c r="E905" i="11"/>
  <c r="E1003" i="11"/>
  <c r="E1032" i="11"/>
  <c r="C1003" i="11"/>
  <c r="D1007" i="11"/>
  <c r="E1007" i="11"/>
  <c r="D1028" i="11"/>
  <c r="C1032" i="11"/>
  <c r="C839" i="11"/>
  <c r="D839"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397" i="11"/>
  <c r="D1397" i="11"/>
  <c r="E1390" i="11"/>
  <c r="D1390" i="11"/>
  <c r="C1390" i="11"/>
  <c r="C1397" i="11"/>
  <c r="D1341" i="11"/>
  <c r="D1332" i="11" s="1"/>
  <c r="E1341" i="11"/>
  <c r="E1332" i="11" s="1"/>
  <c r="E1333" i="11"/>
  <c r="D1333" i="11"/>
  <c r="E1208" i="11"/>
  <c r="D1208" i="11"/>
  <c r="D1215" i="11"/>
  <c r="E1215" i="11"/>
  <c r="E1028" i="11"/>
  <c r="C1028" i="11"/>
  <c r="E909" i="11"/>
  <c r="E839" i="11"/>
  <c r="D796" i="11"/>
  <c r="E796" i="11"/>
  <c r="C1215" i="11"/>
  <c r="C359" i="13"/>
  <c r="C382" i="13" s="1"/>
  <c r="C20" i="13" s="1"/>
  <c r="C1208" i="11"/>
  <c r="C1333" i="11"/>
  <c r="E24" i="13" l="1"/>
  <c r="D24" i="13"/>
  <c r="C24" i="13"/>
</calcChain>
</file>

<file path=xl/sharedStrings.xml><?xml version="1.0" encoding="utf-8"?>
<sst xmlns="http://schemas.openxmlformats.org/spreadsheetml/2006/main" count="5616" uniqueCount="1758">
  <si>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</si>
  <si>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</si>
  <si>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</si>
  <si>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</si>
  <si>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</si>
  <si>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</si>
  <si>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</si>
  <si>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</si>
  <si>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</si>
  <si>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</si>
  <si>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</si>
  <si>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</si>
  <si>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</si>
  <si>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</si>
  <si>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</si>
  <si>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</si>
  <si>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</si>
  <si>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</si>
  <si>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</si>
  <si>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</si>
  <si>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</si>
  <si>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</si>
  <si>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</si>
  <si>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</si>
  <si>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</si>
  <si>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</si>
  <si>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</si>
  <si>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</si>
  <si>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</si>
  <si>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</si>
  <si>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</si>
  <si>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</si>
  <si>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</si>
  <si>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</si>
  <si>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</si>
  <si>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</si>
  <si>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</si>
  <si>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</si>
  <si>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</si>
  <si>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</si>
  <si>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</si>
  <si>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</si>
  <si>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</si>
  <si>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</si>
  <si>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</si>
  <si>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</si>
  <si>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</si>
  <si>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</si>
  <si>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</si>
  <si>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</si>
  <si>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</si>
  <si>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</si>
  <si>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</si>
  <si>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</si>
  <si>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</si>
  <si>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</si>
  <si>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</si>
  <si>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</si>
  <si>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</si>
  <si>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</si>
  <si>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</si>
  <si>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</si>
  <si>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</si>
  <si>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</si>
  <si>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</si>
  <si>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</si>
  <si>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</si>
  <si>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</si>
  <si>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</si>
  <si>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</si>
  <si>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</si>
  <si>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</si>
  <si>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</si>
  <si>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</si>
  <si>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</si>
  <si>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</si>
  <si>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</si>
  <si>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</si>
  <si>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</si>
  <si>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</si>
  <si>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</si>
  <si>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</si>
  <si>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</si>
  <si>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</si>
  <si>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</si>
  <si>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</si>
  <si>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</si>
  <si>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</si>
  <si>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</si>
  <si>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</si>
  <si>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</si>
  <si>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</si>
  <si>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</si>
  <si>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</si>
  <si>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</si>
  <si>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</si>
  <si>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</si>
  <si>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</si>
  <si>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</si>
  <si>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</si>
  <si>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</si>
  <si>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</si>
  <si>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</si>
  <si>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</si>
  <si>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</si>
  <si>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</si>
  <si>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</si>
  <si>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</si>
  <si>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</si>
  <si>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</si>
  <si>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</si>
  <si>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</si>
  <si>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</si>
  <si>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</si>
  <si>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</si>
  <si>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</si>
  <si>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</si>
  <si>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</si>
  <si>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</si>
  <si>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</si>
  <si>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</si>
  <si>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</si>
  <si>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</si>
  <si>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</si>
  <si>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</si>
  <si>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</si>
  <si>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</si>
  <si>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</si>
  <si>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</si>
  <si>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</si>
  <si>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</si>
  <si>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</si>
  <si>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</si>
  <si>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</si>
  <si>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</si>
  <si>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</si>
  <si>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</si>
  <si>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</si>
  <si>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</si>
  <si>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</si>
  <si>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</si>
  <si>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</si>
  <si>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</si>
  <si>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</si>
  <si>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</si>
  <si>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</si>
  <si>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</si>
  <si>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</si>
  <si>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</si>
  <si>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</si>
  <si>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</si>
  <si>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</si>
  <si>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</si>
  <si>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</si>
  <si>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</si>
  <si>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</si>
  <si>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</si>
  <si>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</si>
  <si>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</si>
  <si>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</si>
  <si>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</si>
  <si>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</si>
  <si>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</si>
  <si>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</si>
  <si>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</si>
  <si>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</si>
  <si>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</si>
  <si>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</si>
  <si>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</si>
  <si>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</si>
  <si>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</si>
  <si>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</si>
  <si>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</si>
  <si>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</si>
  <si>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</si>
  <si>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</si>
  <si>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</si>
  <si>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</si>
  <si>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</si>
  <si>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</si>
  <si>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</si>
  <si>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</si>
  <si>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</si>
  <si>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</si>
  <si>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</si>
  <si>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</si>
  <si>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</si>
  <si>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</si>
  <si>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</si>
  <si>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</si>
  <si>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</si>
  <si>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</si>
  <si>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</si>
  <si>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</si>
  <si>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</si>
  <si>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</si>
  <si>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</si>
  <si>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</si>
  <si>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</si>
  <si>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</si>
  <si>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</si>
  <si>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</si>
  <si>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</si>
  <si>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</si>
  <si>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</si>
  <si>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</si>
  <si>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</si>
  <si>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</si>
  <si>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</si>
  <si>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</si>
  <si>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</si>
  <si>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</si>
  <si>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</si>
  <si>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</si>
  <si>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</si>
  <si>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</si>
  <si>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</si>
  <si>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</si>
  <si>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</si>
  <si>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</si>
  <si>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</si>
  <si>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</si>
  <si>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</si>
  <si>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</si>
  <si>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</si>
  <si>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</si>
  <si>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</si>
  <si>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</si>
  <si>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</si>
  <si>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</si>
  <si>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</si>
  <si>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</si>
  <si>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</si>
  <si>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</si>
  <si>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</si>
  <si>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</si>
  <si>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</si>
  <si>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</si>
  <si>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</si>
  <si>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</si>
  <si>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</si>
  <si>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</si>
  <si>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</si>
  <si>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</si>
  <si>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</si>
  <si>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</si>
  <si>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</si>
  <si>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</si>
  <si>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</si>
  <si>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</si>
  <si>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</si>
  <si>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</si>
  <si>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</si>
  <si>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</si>
  <si>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</si>
  <si>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</si>
  <si>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</si>
  <si>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</si>
  <si>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</si>
  <si>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</si>
  <si>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</si>
  <si>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</si>
  <si>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</si>
  <si>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</si>
  <si>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</si>
  <si>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</si>
  <si>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</si>
  <si>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</si>
  <si>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</si>
  <si>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</si>
  <si>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</si>
  <si>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</si>
  <si>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</si>
  <si>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</si>
  <si>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</si>
  <si>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</si>
  <si>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</si>
  <si>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</si>
  <si>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</si>
  <si>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</si>
  <si>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</si>
  <si>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</si>
  <si>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</si>
  <si>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</si>
  <si>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</si>
  <si>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</si>
  <si>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</si>
  <si>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</si>
  <si>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</si>
  <si>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</si>
  <si>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</si>
  <si>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</si>
  <si>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</si>
  <si>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</si>
  <si>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</si>
  <si>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</si>
  <si>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</si>
  <si>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</si>
  <si>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</si>
  <si>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</si>
  <si>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</si>
  <si>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</si>
  <si>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</si>
  <si>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</si>
  <si>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</si>
  <si>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</si>
  <si>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</si>
  <si>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</si>
  <si>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</si>
  <si>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</si>
  <si>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</si>
  <si>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</si>
  <si>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</si>
  <si>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</si>
  <si>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</si>
  <si>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</si>
  <si>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</si>
  <si>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</si>
  <si>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</si>
  <si>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</si>
  <si>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</si>
  <si>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</si>
  <si>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</si>
  <si>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</si>
  <si>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</si>
  <si>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</si>
  <si>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</si>
  <si>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</si>
  <si>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</si>
  <si>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</si>
  <si>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</si>
  <si>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</si>
  <si>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</si>
  <si>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</si>
  <si>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</si>
  <si>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</si>
  <si>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</si>
  <si>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</si>
  <si>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</si>
  <si>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</si>
  <si>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</si>
  <si>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</si>
  <si>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</si>
  <si>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</si>
  <si>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</si>
  <si>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</si>
  <si>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</si>
  <si>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</si>
  <si>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</si>
  <si>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</si>
  <si>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</si>
  <si>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</si>
  <si>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</si>
  <si>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</si>
  <si>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</si>
  <si>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</si>
  <si>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</si>
  <si>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</si>
  <si>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</si>
  <si>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</si>
  <si>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</si>
  <si>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</si>
  <si>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</si>
  <si>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</si>
  <si>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</si>
  <si>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</si>
  <si>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</si>
  <si>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</si>
  <si>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</si>
  <si>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</si>
  <si>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</si>
  <si>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</si>
  <si>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</si>
  <si>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</si>
  <si>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</si>
  <si>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</si>
  <si>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</si>
  <si>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</si>
  <si>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</si>
  <si>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</si>
  <si>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</si>
  <si>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</si>
  <si>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</si>
  <si>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</si>
  <si>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</si>
  <si>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</si>
  <si>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</si>
  <si>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</si>
  <si>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</si>
  <si>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</si>
  <si>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</si>
  <si>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</si>
  <si>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</si>
  <si>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</si>
  <si>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</si>
  <si>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</si>
  <si>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</si>
  <si>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</si>
  <si>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</si>
  <si>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</si>
  <si>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</si>
  <si>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</si>
  <si>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</si>
  <si>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</si>
  <si>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</si>
  <si>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</si>
  <si>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</si>
  <si>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</si>
  <si>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</si>
  <si>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</si>
  <si>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</si>
  <si>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</si>
  <si>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</si>
  <si>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</si>
  <si>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</si>
  <si>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</si>
  <si>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</si>
  <si>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</si>
  <si>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</si>
  <si>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</si>
  <si>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</si>
  <si>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</si>
  <si>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</si>
  <si>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</si>
  <si>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</si>
  <si>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</si>
  <si>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</si>
  <si>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</si>
  <si>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</si>
  <si>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</si>
  <si>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</si>
  <si>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</si>
  <si>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</si>
  <si>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</si>
  <si>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</si>
  <si>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</si>
  <si>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</si>
  <si>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</si>
  <si>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</si>
  <si>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</si>
  <si>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</si>
  <si>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</si>
  <si>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</si>
  <si>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</si>
  <si>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</si>
  <si>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</si>
  <si>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</si>
  <si>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</si>
  <si>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</si>
  <si>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</si>
  <si>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</si>
  <si>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</si>
  <si>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</si>
  <si>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</si>
  <si>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</si>
  <si>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</si>
  <si>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</si>
  <si>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</si>
  <si>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</si>
  <si>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</si>
  <si>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</si>
  <si>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</si>
  <si>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</si>
  <si>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</si>
  <si>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</si>
  <si>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</si>
  <si>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</si>
  <si>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</si>
  <si>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</si>
  <si>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</si>
  <si>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</si>
  <si>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</si>
  <si>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</si>
  <si>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</si>
  <si>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</si>
  <si>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</si>
  <si>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</si>
  <si>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</si>
  <si>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</si>
  <si>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</si>
  <si>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</si>
  <si>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</si>
  <si>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</si>
  <si>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</si>
  <si>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</si>
  <si>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</si>
  <si>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</si>
  <si>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</si>
  <si>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</si>
  <si>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</si>
  <si>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</si>
  <si>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</si>
  <si>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</si>
  <si>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</si>
  <si>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</si>
  <si>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</si>
  <si>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</si>
  <si>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</si>
  <si>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</si>
  <si>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</si>
  <si>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</si>
  <si>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</si>
  <si>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</si>
  <si>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</si>
  <si>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</si>
  <si>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</si>
  <si>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</si>
  <si>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</si>
  <si>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</si>
  <si>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</si>
  <si>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</si>
  <si>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</si>
  <si>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</si>
  <si>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</si>
  <si>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</si>
  <si>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</si>
  <si>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</si>
  <si>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</si>
  <si>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</si>
  <si>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</si>
  <si>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</si>
  <si>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</si>
  <si>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</si>
  <si>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</si>
  <si>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</si>
  <si>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</si>
  <si>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</si>
  <si>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</si>
  <si>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</si>
  <si>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</si>
  <si>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</si>
  <si>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</si>
  <si>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</si>
  <si>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</si>
  <si>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</si>
  <si>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</si>
  <si>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</si>
  <si>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</si>
  <si>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</si>
  <si>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</si>
  <si>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</si>
  <si>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</si>
  <si>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</si>
  <si>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</si>
  <si>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</si>
  <si>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</si>
  <si>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</si>
  <si>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</si>
  <si>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</si>
  <si>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</si>
  <si>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</si>
  <si>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</si>
  <si>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</si>
  <si>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</si>
  <si>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</si>
  <si>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</si>
  <si>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</si>
  <si>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</si>
  <si>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</si>
  <si>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</si>
  <si>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</si>
  <si>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</si>
  <si>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</si>
  <si>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</si>
  <si>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</si>
  <si>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</si>
  <si>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</si>
  <si>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</si>
  <si>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</si>
  <si>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</si>
  <si>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</si>
  <si>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</si>
  <si>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</si>
  <si>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</si>
  <si>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</si>
  <si>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</si>
  <si>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</si>
  <si>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</si>
  <si>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</si>
  <si>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</si>
  <si>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</si>
  <si>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</si>
  <si>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</si>
  <si>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</si>
  <si>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</si>
  <si>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</si>
  <si>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</si>
  <si>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</si>
  <si>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</si>
  <si>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</si>
  <si>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</si>
  <si>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</si>
  <si>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</si>
  <si>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</si>
  <si>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</si>
  <si>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</si>
  <si>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</si>
  <si>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</si>
  <si>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</si>
  <si>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</si>
  <si>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</si>
  <si>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</si>
  <si>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</si>
  <si>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</si>
  <si>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</si>
  <si>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</si>
  <si>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</si>
  <si>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</si>
  <si>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</si>
  <si>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</si>
  <si>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</si>
  <si>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</si>
  <si>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</si>
  <si>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</si>
  <si>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</si>
  <si>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</si>
  <si>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</si>
  <si>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</si>
  <si>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</si>
  <si>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</si>
  <si>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</si>
  <si>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</si>
  <si>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</si>
  <si>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</si>
  <si>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</si>
  <si>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</si>
  <si>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</si>
  <si>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</si>
  <si>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</si>
  <si>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</si>
  <si>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</si>
  <si>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</si>
  <si>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</si>
  <si>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</si>
  <si>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</si>
  <si>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</si>
  <si>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</si>
  <si>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</si>
  <si>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</si>
  <si>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</si>
  <si>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</si>
  <si>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</si>
  <si>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</si>
  <si>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</si>
  <si>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</si>
  <si>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</si>
  <si>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</si>
  <si>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</si>
  <si>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</si>
  <si>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</si>
  <si>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</si>
  <si>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</si>
  <si>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</si>
  <si>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</si>
  <si>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</si>
  <si>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</si>
  <si>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</si>
  <si>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</si>
  <si>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</si>
  <si>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</si>
  <si>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</si>
  <si>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</si>
  <si>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</si>
  <si>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</si>
  <si>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</si>
  <si>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</si>
  <si>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</si>
  <si>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</si>
  <si>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</si>
  <si>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</si>
  <si>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</si>
  <si>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</si>
  <si>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</si>
  <si>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</si>
  <si>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</si>
  <si>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 xml:space="preserve">PATVIRTINTA 
Panevėžio miesto savivaldybės tarybos 
2026 m. vasario d. sprendimu Nr. </t>
  </si>
  <si>
    <t xml:space="preserve">PATVIRTINTA 
Panevėžio miesto savivaldybės tarybos 
2026 m. vasario d. sprendimu Nr. 1-
</t>
  </si>
  <si>
    <t>2026–2028 METŲ ASIGNAVIMŲ IR KITŲ LĖŠŲ PASISKIRSTYMAS PAGAL PROGRAMAS (TŪKST. EUR)</t>
  </si>
  <si>
    <t>PATVIRTINTA</t>
  </si>
  <si>
    <t>____________savivaldybės tarybos</t>
  </si>
  <si>
    <t>20__m. _______d. sprendimu Nr. _______</t>
  </si>
  <si>
    <t>PANEVĖŽIO MIESTO SAVIVALDYBĖS</t>
  </si>
  <si>
    <t>I SKYRIUS</t>
  </si>
  <si>
    <t>SAVIVALDYBĖS MISIJA IR VEIKLOS PRIORITETAI</t>
  </si>
  <si>
    <r>
      <t xml:space="preserve">SAVIVALDYBĖS MISIJA – plėtoti ir skatinti vietos savivaldą kaip demokratinės valstybės raidos pagrindą, teikti miesto bendruomenei kokybiškas paslaugas, kurios atitiktų viešuosius poreikius ir interesus.
</t>
    </r>
    <r>
      <rPr>
        <sz val="12"/>
        <rFont val="Times New Roman"/>
        <family val="1"/>
        <charset val="186"/>
      </rPr>
      <t>01 Veiklos prioritetas – darni bendruomenė, kurianti miesto kultūrą.</t>
    </r>
    <r>
      <rPr>
        <b/>
        <sz val="12"/>
        <rFont val="Times New Roman"/>
        <family val="1"/>
        <charset val="186"/>
      </rPr>
      <t xml:space="preserve">
</t>
    </r>
    <r>
      <rPr>
        <sz val="12"/>
        <rFont val="Times New Roman"/>
        <family val="1"/>
        <charset val="186"/>
      </rPr>
      <t>02 Veiklos prioritetas – miestas, vystantis tvarią aplinką.</t>
    </r>
    <r>
      <rPr>
        <b/>
        <sz val="12"/>
        <rFont val="Times New Roman"/>
        <family val="1"/>
        <charset val="186"/>
      </rPr>
      <t xml:space="preserve">
</t>
    </r>
    <r>
      <rPr>
        <sz val="12"/>
        <rFont val="Times New Roman"/>
        <family val="1"/>
        <charset val="186"/>
      </rPr>
      <t>03 Veiklos prioritetas –</t>
    </r>
    <r>
      <rPr>
        <b/>
        <sz val="12"/>
        <rFont val="Times New Roman"/>
        <family val="1"/>
        <charset val="186"/>
      </rPr>
      <t xml:space="preserve"> </t>
    </r>
    <r>
      <rPr>
        <sz val="12"/>
        <rFont val="Times New Roman"/>
        <family val="1"/>
        <charset val="186"/>
      </rPr>
      <t xml:space="preserve">švietimo ir verslo bendrystė, plėtojanti ateities ekonomiką.
</t>
    </r>
    <r>
      <rPr>
        <b/>
        <sz val="12"/>
        <rFont val="Times New Roman"/>
        <family val="1"/>
        <charset val="186"/>
      </rPr>
      <t xml:space="preserve">
Veiklos prioritetai 2025–2027 metais</t>
    </r>
    <r>
      <rPr>
        <sz val="12"/>
        <rFont val="Times New Roman"/>
        <family val="1"/>
        <charset val="186"/>
      </rPr>
      <t xml:space="preserve">
Panevėžio miesto plėtra planuojama atsižvelgiant į Panevėžio miesto strateginį plėtros 2021–2027 m. planą ir Panevėžio miesto savivaldybės teritorijos bendrąjį planą. 
</t>
    </r>
    <r>
      <rPr>
        <b/>
        <sz val="12"/>
        <rFont val="Times New Roman"/>
        <family val="1"/>
        <charset val="186"/>
      </rPr>
      <t xml:space="preserve">
</t>
    </r>
  </si>
  <si>
    <t>2026–2028 METŲ STRATEGINIS VEIKLOS PLANAS</t>
  </si>
  <si>
    <t>Savivaldybės 2025–2027 metų plėtros tikslų, uždavinių stebėsenos rodikliai nurodomi 1 lentelėje.</t>
  </si>
  <si>
    <t>Savivaldybės programų tikslai, uždaviniai, priemonės, asignavimai ir kitos lėšos nurodomi 3 lentelėje.</t>
  </si>
  <si>
    <t>Programų uždaviniai, priemonės ir jų stebėsenos rodikliai nurodomi 4 lentelėje.</t>
  </si>
  <si>
    <t>Savivaldybės valdomų įmonių ir viešųjų įstaigų planuojami pasiekti pagrindiniai veiklos rodikliai ir jų reikšmės nurodomi 5 lentelėje.</t>
  </si>
  <si>
    <t>Panevėžio miesto socialinių paslaugų rūšių pagal gyventojų poreikius ir jų teikimo mąstą 2025–2027 m. prognozė pateikiama priede.</t>
  </si>
  <si>
    <t>SAVIVALDYBĖS 2026–2028 METŲ PLĖTROS TIKSLAI, UŽDAVINIAI IR JŲ STEBĖSENOS RODIKLIAI</t>
  </si>
  <si>
    <t>III SKYRIUS</t>
  </si>
  <si>
    <t>PLANUOJAMI PASIEKTI REZULTATAI</t>
  </si>
  <si>
    <t>IV SKYRIUS</t>
  </si>
  <si>
    <t>SOCIALINĖS IR EKONOMINĖS PLĖTROS PROGRAMOS</t>
  </si>
  <si>
    <r>
      <rPr>
        <b/>
        <sz val="12"/>
        <rFont val="Times New Roman"/>
        <family val="1"/>
        <charset val="186"/>
      </rPr>
      <t>1 grafikas.</t>
    </r>
    <r>
      <rPr>
        <b/>
        <i/>
        <sz val="12"/>
        <rFont val="Times New Roman"/>
        <family val="1"/>
        <charset val="186"/>
      </rPr>
      <t xml:space="preserve"> </t>
    </r>
    <r>
      <rPr>
        <sz val="12"/>
        <rFont val="Times New Roman"/>
        <family val="1"/>
        <charset val="186"/>
      </rPr>
      <t xml:space="preserve">2025 metų asignavimų ir kitų lėšų pasiskirstymas pagal programas
</t>
    </r>
  </si>
  <si>
    <r>
      <t xml:space="preserve">Aplinkos apsaugos rėmimo programa (04). </t>
    </r>
    <r>
      <rPr>
        <sz val="12"/>
        <color theme="1"/>
        <rFont val="Times New Roman"/>
        <family val="1"/>
        <charset val="186"/>
      </rPr>
      <t>Siekiama</t>
    </r>
    <r>
      <rPr>
        <b/>
        <sz val="12"/>
        <color theme="1"/>
        <rFont val="Times New Roman"/>
        <family val="1"/>
        <charset val="186"/>
      </rPr>
      <t xml:space="preserve"> </t>
    </r>
    <r>
      <rPr>
        <sz val="12"/>
        <color theme="1"/>
        <rFont val="Times New Roman"/>
        <family val="1"/>
        <charset val="186"/>
      </rPr>
      <t>mažinti poveikį klimato kaitai ir prie jos prisitaikyti; užtikrinti saugią ir švarią aplinką, įdiegti žiedinės ekonomikos (beatliekės gamybos) principus; patobulinti miesto erdvių ir objektų kokybę, jų priežiūrą.</t>
    </r>
    <r>
      <rPr>
        <b/>
        <sz val="12"/>
        <color theme="1"/>
        <rFont val="Times New Roman"/>
        <family val="1"/>
        <charset val="186"/>
      </rPr>
      <t xml:space="preserve"> </t>
    </r>
    <r>
      <rPr>
        <sz val="12"/>
        <color theme="1"/>
        <rFont val="Times New Roman"/>
        <family val="1"/>
        <charset val="186"/>
      </rPr>
      <t>Įgyvendinant programą bus surenkamos gatvių valymo atliekos, tvarkomos atliekomis užterštos teritorijos, kompensuojamos asbesto turinčių gaminių atliekų tvarkymo išlaidos gyventojams. Siekiant įgyvendinti Valstybiniame prevenciniame atliekų tvarkymo plane numatytus uždavinius, bus plečiama atliekų tvarkymo infrastruktūra, sudarytos geresnės sąlygos gyventojams rūšiuoti atliekas, mažinti atliekų, patenkančių į sąvartyną, kiekį ir skatinti gyventojus rūšiuoti atliekas. Vykdomas visuomenės, gyventojų informavimas ir švietimas, skatinant gyventi ekologiškiau ir tvariau.</t>
    </r>
    <r>
      <rPr>
        <b/>
        <sz val="12"/>
        <color theme="1"/>
        <rFont val="Times New Roman"/>
        <family val="1"/>
        <charset val="186"/>
      </rPr>
      <t xml:space="preserve">
</t>
    </r>
    <r>
      <rPr>
        <sz val="12"/>
        <color theme="1"/>
        <rFont val="Times New Roman"/>
        <family val="1"/>
        <charset val="186"/>
      </rPr>
      <t>Prižiūrimos miesto erdvės, sistemingai stebima Panevėžio miesto aplinkos būklė vykdant Panevėžio miesto savivaldybės aplinkos monitoringą pagal parengtą programą, prižiūrėta ir išvalyta Nevėžio upės vaga. Tęsiama žaliųjų plotų plėtra, esamų želdynų priežiūra, naujų želdynų veisimas prie miesto gatvių, parkuose ir skveruose, parengti ir įgyvendinti želdynų tvarkymo ir kūrimo projektai, sodinami nauji želdiniai prie miesto gatvių, parkuose, skveruose, prižiūrimi želdiniai, augantys Molainių buvusių filtracijos laukų teritorijoje.</t>
    </r>
    <r>
      <rPr>
        <b/>
        <sz val="12"/>
        <color theme="1"/>
        <rFont val="Times New Roman"/>
        <family val="1"/>
        <charset val="186"/>
      </rPr>
      <t xml:space="preserve">
</t>
    </r>
    <r>
      <rPr>
        <sz val="12"/>
        <color theme="1"/>
        <rFont val="Times New Roman"/>
        <family val="1"/>
        <charset val="186"/>
      </rPr>
      <t>Programos vykdytojas – Savivaldybės administracijos Miesto infrastruktūros skyrius.
Programos koordinatorė – Miesto infrastruktūros skyrius vyriausioji specialistė Rūta Taučikienė.</t>
    </r>
  </si>
  <si>
    <r>
      <t xml:space="preserve">Ekonominės plėtros ir verslo skatinimo programa (05). </t>
    </r>
    <r>
      <rPr>
        <sz val="12"/>
        <color theme="1"/>
        <rFont val="Times New Roman"/>
        <family val="1"/>
        <charset val="186"/>
      </rPr>
      <t>Ypatingas dėmesys skiriamas verslo, mokslo ir švietimo institucijų ryšių ir bendradarbiavimo stiprinimui, inovacijoms palankios verslo aplinkos sukūrimui, ketvirtosios pramonės revoliucijos (Pramonė 4.0) priemonių kūrimui, diegimui ir plėtojimui – siekiama skatinti robotų ir automatizavimo sprendimų kūrimą, vystymą ir taikymą; taip pat skatinti tiesiogiai su Pramone 4.0 susijusių sričių švietimo programas ir darbuotojų profiliavimo krypčių paramą.</t>
    </r>
    <r>
      <rPr>
        <b/>
        <sz val="12"/>
        <color theme="1"/>
        <rFont val="Times New Roman"/>
        <family val="1"/>
        <charset val="186"/>
      </rPr>
      <t xml:space="preserve"> </t>
    </r>
    <r>
      <rPr>
        <sz val="12"/>
        <color theme="1"/>
        <rFont val="Times New Roman"/>
        <family val="1"/>
        <charset val="186"/>
      </rPr>
      <t>Programa siekiama didinti verslo aplinkos sąlygų gerinimą ir konkurencingumą skatinant kurtis verslus, sudarant sąlygas verslo plėtrai ir investicijų pritraukimui, skatinant pažangių technologinių sprendimų kūrimą ir diegimą, verslo, mokslo ir viešojo sektorių bendradarbiavimą, sukuriant patrauklią aplinką naujų skaitmeninių technologijų bandymui mieste.</t>
    </r>
    <r>
      <rPr>
        <b/>
        <sz val="12"/>
        <color theme="1"/>
        <rFont val="Times New Roman"/>
        <family val="1"/>
        <charset val="186"/>
      </rPr>
      <t xml:space="preserve"> 
</t>
    </r>
    <r>
      <rPr>
        <sz val="12"/>
        <color theme="1"/>
        <rFont val="Times New Roman"/>
        <family val="1"/>
        <charset val="186"/>
      </rPr>
      <t>Programoje numatytas tikslas tapti vienu stipriausių Šiaurės Rytų Europos regiono robotikos centru, skatinančiu inovatyvius išradėjus, užtikrinančiu tamprų mokslo ir verslo bendradarbiavimą, siejančiu mokslinį robotų vystymą ir jų diegimą įvairiose ūkio šakose ir kūrybinėse industrijose, suteikiančiu aukštos pridėtinės vertės kūrybinę aplinką inovacijoms, galimybes verslams jas vystyti, taikyti ir komercializuoti.
Programos vykdytojas – Savivaldybės administracijos Miesto plėtros skyrius.
Programos koordinatorius – Miesto plėtros skyriaus vedėjas Jokūbas Leipus.</t>
    </r>
  </si>
  <si>
    <r>
      <t xml:space="preserve">Informacinės visuomenės plėtros programa (09). </t>
    </r>
    <r>
      <rPr>
        <sz val="12"/>
        <color theme="1"/>
        <rFont val="Times New Roman"/>
        <family val="1"/>
        <charset val="186"/>
      </rPr>
      <t>Efektyvus tarpinstitucinis bendradarbiavimas teikiant administracines paslaugas, procesų skaitmenizavimas ir automatizavimas, integracinių sąsajų su kitų įstaigų sistemomis ir registrais diegimas leistų mažinti administracinę naštą, užtikrintų Savivaldybės ir miesto gyventojų dialogą.
Teikiamos kuo aukštesnio brandos lygio ir prieinamos bet kuriuo metu paslaugos. Siekiant sutrumpinti kelią nuo piliečio ar ūkio subjekto pareikšto noro atlikti informacijos gavimo / pateikimo ar juridinius veiksmus iki aktualaus rezultato pasiekimo, planuojamos investicijos į duomenų bazių integracijas ir nuoseklų informacijos kaupimą, automatizavimą. Siekiama, kad pilietis kuo daugiau savo klausimų galėtų spręsti tiesiogiai iš namų ar darbo vietos esamomis IT priemonėmis.</t>
    </r>
    <r>
      <rPr>
        <b/>
        <sz val="12"/>
        <color theme="1"/>
        <rFont val="Times New Roman"/>
        <family val="1"/>
        <charset val="186"/>
      </rPr>
      <t xml:space="preserve"> 
</t>
    </r>
    <r>
      <rPr>
        <sz val="12"/>
        <color theme="1"/>
        <rFont val="Times New Roman"/>
        <family val="1"/>
        <charset val="186"/>
      </rPr>
      <t>Siekiant modernizuoti viešąjį administravimą, taikant inovatyvias informacijos ir ryšių technologijas, diegiamos informacinės sistemos, modernizuojama kompiuterių techninė įranga.
Savivaldybėje diegiami nauji informacinių technologijų sprendimai, leidžiantys sujungti ir integruoti informacijos, finansų, dokumentų, žmogiškųjų išteklių ir kitų duomenų bazių išteklius, užtikrinant jų funkcionavimą, palaikymą ir atnaujinimą.</t>
    </r>
    <r>
      <rPr>
        <b/>
        <sz val="12"/>
        <color theme="1"/>
        <rFont val="Times New Roman"/>
        <family val="1"/>
        <charset val="186"/>
      </rPr>
      <t xml:space="preserve">
</t>
    </r>
    <r>
      <rPr>
        <sz val="12"/>
        <color theme="1"/>
        <rFont val="Times New Roman"/>
        <family val="1"/>
        <charset val="186"/>
      </rPr>
      <t>Programos vykdytojas – Savivaldybės administracijos E. plėtros skyrius.
Programos koordinatorius – E. plėtros skyriaus vedėjas Andrius Gailiūnas.</t>
    </r>
  </si>
  <si>
    <r>
      <t xml:space="preserve">Kultūros ir meno programa (11). </t>
    </r>
    <r>
      <rPr>
        <sz val="12"/>
        <color theme="1"/>
        <rFont val="Times New Roman"/>
        <family val="1"/>
        <charset val="186"/>
      </rPr>
      <t>Pagrindinis programos tikslas – siekti, kad miesto kultūrinis gyvenimas taptų patrauklus ir prieinamas kiekvienam gyventojui: profesionaliesiems menininkams būtų sudarytos tinkamos sąlygos kurti, visoms miesto bendruomenės socialinėms grupėms suteiktos galimybės užsiimti menine kūryba ir ją skleisti. Skatinant profesionaliųjų ir mėgėjų meno kolektyvų veiklą, didėtų bendruomenės užimtumas ir taip netiesiogiai būtų prisidedama prie negatyvių visuomenės reiškinių skaičiaus mažinimo.
Numatoma sudaryti sąlygas miestiečiams susipažinti su profesionaliosios muzikos, šiuolaikinio meno, tradicinės dailės, jaunųjų menininkų pasiekimais ir kita veikla, ugdyti miestiečių etninę savimonę.
Kultūros ir meno programa skatina meno kūrėjų ir menininkų tarptautinius mainus, ryšius su kitais Lietuvos regionais, dalijimąsi meninės kūrybos patirtimi. Tai turės įtakos kūrybos atvirumui mieste, prisidės prie Panevėžio miesto žinomumo.
Programa apima kultūros renginių organizavimą, jų meninio lygio didinimą iki tarptautinio lygio ir Savivaldybės administruojamų kultūros ir meno įstaigų veiklą. Miesto kultūros ir meno įstaigos orientuotos tenkinti įvairių socialinių grupių kultūrinės saviraiškos poreikius.</t>
    </r>
    <r>
      <rPr>
        <b/>
        <sz val="12"/>
        <color theme="1"/>
        <rFont val="Times New Roman"/>
        <family val="1"/>
        <charset val="186"/>
      </rPr>
      <t xml:space="preserve">
</t>
    </r>
    <r>
      <rPr>
        <sz val="12"/>
        <color theme="1"/>
        <rFont val="Times New Roman"/>
        <family val="1"/>
        <charset val="186"/>
      </rPr>
      <t xml:space="preserve">Programos vykdytojai: Savivaldybės administracijos Kultūros ir meno skyrius, Panevėžio Elenos Mezginaitės viešoji biblioteka, Panevėžio kraštotyros muziejus, Panevėžio miesto dailės galerija, Stasio Eidrigevičiaus menų centras, Panevėžio teatras „Menas“, Panevėžio lėlių vežimo teatras, Panevėžio muzikinis teatras, Panevėžio kultūros centras, Kino centras „Garsas“.
Programos koordinatorė – Kultūros ir meno skyriaus vyriausioji kultūrinės veiklos koordinavimo ir projektų valdymo specialistė Laima Butkūnienė.
</t>
    </r>
  </si>
  <si>
    <r>
      <t xml:space="preserve">Sporto programa (12). </t>
    </r>
    <r>
      <rPr>
        <sz val="12"/>
        <color theme="1"/>
        <rFont val="Times New Roman"/>
        <family val="1"/>
        <charset val="186"/>
      </rPr>
      <t>Programa siekiama ugdyti sveiką ir fiziškai aktyvią visuomenę, įtraukti į sporto ir fizinio aktyvumo užsiėmimus kuo daugiau miesto gyventojų, skatinti jų visapusišką tobulėjimą. Siekiama įgyvendinti aukšto meistriškumo sportininkų rengimo valdymo sistemą, nuosekliai didinti talentingų sportininkų meistriškumą, ugdyti talentingus sportininkus, kurie tinkamai atstovautų Panevėžio miestui ir Lietuvai svarbiausiose pasaulio ir Europos sporto varžybose, prisidėti prie pozityvaus Panevėžio miesto įvaizdžio formavimo.
Programa siekiama įgyvendinti pagrindinius sporto tikslus: sistemingai didinti visuomenės supratimą, kad fizinis aktyvumas, sportas yra darnios asmenybės prielaida ir visuotinė vertybė;
plėtoti sporto srities žmogiškuosius išteklius, kad jie būtų pakankami sporto priemonėms įgyvendinti (didėjančiam sporto vaidmeniui visuomenėje užtikrinti); ieškoti talentingų sportininkų, juos profesionaliai rengti, kad jie deramai atstovautų miestui ir šaliai svarbiausiuose šalies ir tarptautiniuose sporto renginiuose, prisidėtų prie pozityvaus miesto ir šalies įvaizdžio formavimo; sukurti ir (arba) atnaujinti sporto infrastruktūrą, kad ji būtų prieinama kiekvienam gyventojui jo aplinkoje ir sudarytų tinkamas sportavimo sąlygas įvairaus amžiaus žmonėms, neįgaliesiems, mėgėjams ir aukšto meistriškumo sportininkams.</t>
    </r>
    <r>
      <rPr>
        <b/>
        <sz val="12"/>
        <color theme="1"/>
        <rFont val="Times New Roman"/>
        <family val="1"/>
        <charset val="186"/>
      </rPr>
      <t xml:space="preserve">
</t>
    </r>
    <r>
      <rPr>
        <sz val="12"/>
        <color theme="1"/>
        <rFont val="Times New Roman"/>
        <family val="1"/>
        <charset val="186"/>
      </rPr>
      <t>Programos vykdytojas – Savivaldybės administracijos Sporto skyrius.
Programos koordinatorė – Sporto skyriaus vedėja Živilė Užtupaitė.</t>
    </r>
  </si>
  <si>
    <r>
      <t xml:space="preserve">Švietimo ir ugdymo programa (13). </t>
    </r>
    <r>
      <rPr>
        <sz val="12"/>
        <color theme="1"/>
        <rFont val="Times New Roman"/>
        <family val="1"/>
        <charset val="186"/>
      </rPr>
      <t>Įgyvendinant programą bus realizuojamos Lietuvos Respublikos vietos savivaldos įstatymo nustatytos savarankiškosios savivaldybių funkcijos: savivaldybės teritorijoje gyvenančių vaikų iki 16 metų mokymosi pagal privalomojo švietimo programas užtikrinimas; švietimo pagalbos teikimo mokiniui, mokytojui, šeimai, mokyklai, vaiko minimalios priežiūros priemonių vykdymo organizavimas ir koordinavimas; bendrojo ugdymo mokyklų moksleivių, gyvenančių kaimo gyvenamosiose vietovėse, neatlygintino pavėžėjimo į mokyklas ir namus organizavimas; ikimokyklinio ugdymo, vaikų ir suaugusiųjų neformaliojo švietimo organizavimas, vaikų ir jaunimo užimtumo organizavimas; maitinimo paslaugų organizavimas teisės aktų nustatyta tvarka švietimo įstaigose, įgyvendinančiose mokymą pagal ikimokyklinio, priešmokyklinio ir bendrojo lavinimo programas.
Įgyvendinant programą bus vykdomos Lietuvos Respublikos vietos savivaldos įstatymo nustatytos valstybinės (valstybės perduotos savivaldybėms) funkcijos: privalomas priešmokyklinis ugdymas.
Veiksmingai ir harmoningai ugdant asmenybę, jos intelektines, kūrybines, emocines, fizines galias bus užtikrintos kiekvieno žmogaus dalyvavimo įvairiose veiklos srityse galimybės. Tobulinant švietimo sistemą mieste, siekiama, kad būtų užtikrintos lygios mokymosi pradžios galimybės, vidurinis išsilavinimas būtų visuotinis, apimantis visus gyventojų sluoksnius. Įgyvendinus šios programos tikslus ir uždavinius, bus sukurta veiksminga ir darni, tikslingu finansavimu ir racionaliu išteklių naudojimu pagrįsta švietimo sistema, užtikrinama ugdymo kokybė.</t>
    </r>
    <r>
      <rPr>
        <b/>
        <sz val="12"/>
        <color theme="1"/>
        <rFont val="Times New Roman"/>
        <family val="1"/>
        <charset val="186"/>
      </rPr>
      <t xml:space="preserve">
</t>
    </r>
    <r>
      <rPr>
        <sz val="12"/>
        <color theme="1"/>
        <rFont val="Times New Roman"/>
        <family val="1"/>
        <charset val="186"/>
      </rPr>
      <t>Programos vykdytojai: Savivaldybės administracijos Švietimo skyrius, švietimo įstaigos.
Programos koordinatorė – Švietimo skyriaus vedėja Silvija Sėrikovienė.</t>
    </r>
  </si>
  <si>
    <t>SAVIVALDYBĖS PLĖTROS TIKSLAI, UŽDAVINIAI IR JŲ STEBĖSENOS RODIKLIAI</t>
  </si>
  <si>
    <t xml:space="preserve">1 lentelė. </t>
  </si>
  <si>
    <t>SSPP tikslai ir uždaviniai</t>
  </si>
  <si>
    <t>Stebėsenos rodiklis</t>
  </si>
  <si>
    <t>Matavimo vnt.</t>
  </si>
  <si>
    <t xml:space="preserve">Pradinė stebėsenos rodiklio reikšmė                (2020 m.) </t>
  </si>
  <si>
    <t>Siektinos stebėsenos rodiklio reikšmės</t>
  </si>
  <si>
    <t>Siekiama stebėsenos rodiklio reikšmė (2027 m.)</t>
  </si>
  <si>
    <t>2026 m.</t>
  </si>
  <si>
    <t>2027 m.</t>
  </si>
  <si>
    <t>1.1. Tikslas. Kurti tvarią socialinę ir ekonominę kultūros vertę Panevėžyje</t>
  </si>
  <si>
    <t>Kultūros paslaugas naudojančių gyventojų skaičiaus pokytis</t>
  </si>
  <si>
    <t xml:space="preserve">Proc. </t>
  </si>
  <si>
    <t>-30,6 (2020 / 2021)</t>
  </si>
  <si>
    <t>Kultūros centrų skaičius, tenkantis 1 tūkst. gyventojų</t>
  </si>
  <si>
    <t>Vnt.</t>
  </si>
  <si>
    <t>Pastovus</t>
  </si>
  <si>
    <t>Muziejų skaičius, tenkantis 1 tūkst. gyventojų</t>
  </si>
  <si>
    <t>Savivaldybių viešosios bibliotekos, tenkančios 1 tūkst. gyventojų</t>
  </si>
  <si>
    <r>
      <t>1.1.1. Uždavinys.</t>
    </r>
    <r>
      <rPr>
        <sz val="12"/>
        <color theme="1"/>
        <rFont val="Times New Roman"/>
        <family val="1"/>
        <charset val="186"/>
      </rPr>
      <t xml:space="preserve"> Padidinti miesto bendruomenės įtrauktį į kultūros kūrimą ir naudojimąsi kultūros produktais bei paslaugomis</t>
    </r>
  </si>
  <si>
    <t>Miesto bendruomenės įtraukties pokytis palyginti su praėjusiais metais</t>
  </si>
  <si>
    <t>Teigiamas / Nepakitęs / Neigiamas</t>
  </si>
  <si>
    <t xml:space="preserve">Neigiamas </t>
  </si>
  <si>
    <t>Teigiamas</t>
  </si>
  <si>
    <t xml:space="preserve">Profesionalaus meno ir kultūros renginių skaičiaus pokytis </t>
  </si>
  <si>
    <t>Proc.</t>
  </si>
  <si>
    <r>
      <t xml:space="preserve">1.1.3. Uždavinys. </t>
    </r>
    <r>
      <rPr>
        <sz val="12"/>
        <color theme="1"/>
        <rFont val="Times New Roman"/>
        <family val="1"/>
        <charset val="186"/>
      </rPr>
      <t>Užtikrinti Panevėžio miesto savivaldybės kultūros įstaigų veiklos kokybės ir paslaugų prieinamumo gerinimą</t>
    </r>
  </si>
  <si>
    <t>Savivaldybės kultūros ir meno įstaigų paslaugas naudojančių lankytojų skaičiaus pokytis</t>
  </si>
  <si>
    <t>Neigiamas</t>
  </si>
  <si>
    <r>
      <t xml:space="preserve">1.1.4. Uždavinys. </t>
    </r>
    <r>
      <rPr>
        <sz val="12"/>
        <color theme="1"/>
        <rFont val="Times New Roman"/>
        <family val="1"/>
        <charset val="186"/>
      </rPr>
      <t>Padidinti miesto turistinį patrauklumą</t>
    </r>
  </si>
  <si>
    <t>Turistų skaičius apgyvendinimo įstaigose</t>
  </si>
  <si>
    <t xml:space="preserve">  Asm.</t>
  </si>
  <si>
    <t>Didėjantis</t>
  </si>
  <si>
    <t>Visų tipų apgyvendinimo įstaigose suteiktų nakvynių skaičius, tenkantis 1 tūkst. gyventojų</t>
  </si>
  <si>
    <t>Asmenų, pasinaudojusių PPA paslaugomis, skaičius</t>
  </si>
  <si>
    <t xml:space="preserve">   Asm. </t>
  </si>
  <si>
    <t>1.2. Tikslas. Stiprinti gyventojų sveikatą ir skatinti fizinį aktyvumą siekiant aukšto sporto meistriškumo</t>
  </si>
  <si>
    <t>Vidutinė tikėtina gyvenimo trukmė</t>
  </si>
  <si>
    <t>Metai</t>
  </si>
  <si>
    <t>Didėjanti</t>
  </si>
  <si>
    <t>Atotrūkis tarp tikėtinos vidutinės moterų ir vyrų gyvenimo trukmės</t>
  </si>
  <si>
    <t>Mažėjantis / Didėjantis</t>
  </si>
  <si>
    <t>Mažėjantis</t>
  </si>
  <si>
    <t>Išvengiamas mirtingumas (mirusiųjų nuo ligų ar būklių, kurių galima išvengti taikant žinomas efektyvias prevencijos ir / ar diagnostikos priemones ir / ar gydymo priemones, dalis procentais nuo visų gyventojų mirčių)</t>
  </si>
  <si>
    <t xml:space="preserve">Praktikuojančių gydytojų, odontologų ir slaugytojų skaičius, tenkantis 10 tūkst. gyventojų
</t>
  </si>
  <si>
    <t>Asm.</t>
  </si>
  <si>
    <t>Lovų ligoninėse (be slaugos lovų) skaičius, tenkantis 10 tūkst. gyventojų</t>
  </si>
  <si>
    <t>Vnt. / metus</t>
  </si>
  <si>
    <t>Sporto renginių skaičius</t>
  </si>
  <si>
    <r>
      <t>1.2.1. Uždavinys.</t>
    </r>
    <r>
      <rPr>
        <sz val="12"/>
        <color theme="1"/>
        <rFont val="Times New Roman"/>
        <family val="1"/>
        <charset val="186"/>
      </rPr>
      <t xml:space="preserve"> Užtikrinti kokybišką ir efektyvią sveikatos priežiūrą</t>
    </r>
  </si>
  <si>
    <t>Išvengiamų hospitalizacijų skaičius 1 tūkst. gyventojų</t>
  </si>
  <si>
    <t>Ligotumas 10 tūkst. gyventojų</t>
  </si>
  <si>
    <t>Asm. / metus</t>
  </si>
  <si>
    <t>Nebuvo vertinta</t>
  </si>
  <si>
    <t>Suaugusiųjų, kurie užsiima aktyvia fizine veikla bent po 30 min. 5 dienas ir daugiau per savaitę, skaičius 1 tūkst. gyventojų
(skaičiuojamas 2022 m. ir 2026 m.)</t>
  </si>
  <si>
    <t xml:space="preserve">Tikslinės populiacijos dalis, dalyvavusi širdies kraujagyslių prevencijos programoje </t>
  </si>
  <si>
    <t>Proc,</t>
  </si>
  <si>
    <r>
      <t>1.2.2.</t>
    </r>
    <r>
      <rPr>
        <sz val="12"/>
        <color theme="1"/>
        <rFont val="Times New Roman"/>
        <family val="1"/>
        <charset val="186"/>
      </rPr>
      <t xml:space="preserve"> </t>
    </r>
    <r>
      <rPr>
        <b/>
        <sz val="12"/>
        <color theme="1"/>
        <rFont val="Times New Roman"/>
        <family val="1"/>
        <charset val="186"/>
      </rPr>
      <t>Uždavinys.</t>
    </r>
    <r>
      <rPr>
        <sz val="12"/>
        <color theme="1"/>
        <rFont val="Times New Roman"/>
        <family val="1"/>
        <charset val="186"/>
      </rPr>
      <t xml:space="preserve"> Pagerinti aukšto meistriškumo sportininkų rengimo sąlygas</t>
    </r>
  </si>
  <si>
    <t>Aukšto meistriškumo sportininkų skaičius</t>
  </si>
  <si>
    <t>1.3. Tikslas. Skatinti socialinės atskirties mažėjimą ir socialinį saugumą</t>
  </si>
  <si>
    <t>Socialinių paslaugų poreikio patenkinimas</t>
  </si>
  <si>
    <t>Koef.</t>
  </si>
  <si>
    <t>Nedidėjantis</t>
  </si>
  <si>
    <r>
      <t xml:space="preserve">1.3.1. Uždavinys. </t>
    </r>
    <r>
      <rPr>
        <sz val="12"/>
        <color theme="1"/>
        <rFont val="Times New Roman"/>
        <family val="1"/>
        <charset val="186"/>
      </rPr>
      <t>Užtikrinti kokybišką ir efektyvią socialinę paramą bendruomenėje</t>
    </r>
  </si>
  <si>
    <t>Gyventojų poreikius atitinkančių socialinių paslaugų dalis nuo Socialinio paslaugų kataloge nurodytų paslaugų skaičiaus</t>
  </si>
  <si>
    <r>
      <t xml:space="preserve">1.3.2. Uždavinys. </t>
    </r>
    <r>
      <rPr>
        <sz val="12"/>
        <color theme="1"/>
        <rFont val="Times New Roman"/>
        <family val="1"/>
        <charset val="186"/>
      </rPr>
      <t>Vystyti socialinės paramos individualizuoto kompleksiškumo teikimo modelį</t>
    </r>
  </si>
  <si>
    <t xml:space="preserve">Asmenų, patiriančių socialinės rizikos veiksnius, skaičius </t>
  </si>
  <si>
    <t>1.4. Tikslas. Didinti gyventojų socialinį aktyvumą ir pilietinę atsakomybę</t>
  </si>
  <si>
    <t>Savivaldybės administracijos organizuotų gyventojų apklausų skaičius</t>
  </si>
  <si>
    <r>
      <t xml:space="preserve">1.4.1. Uždavinys. </t>
    </r>
    <r>
      <rPr>
        <sz val="12"/>
        <color theme="1"/>
        <rFont val="Times New Roman"/>
        <family val="1"/>
        <charset val="186"/>
      </rPr>
      <t>Paskatinti gyventojų bendruomeniškumą ir įtrauktį į savivaldos procesus</t>
    </r>
  </si>
  <si>
    <t>Taikomų gyventojų įtraukties instrumentų skaičius</t>
  </si>
  <si>
    <t>Veikiančių nevyriausybinių, bendruomeninių organizacijų skaičius</t>
  </si>
  <si>
    <t>Nevyriausybinių, bendruomeninių organizacijų Savivaldybei pateiktų projektų / paraiškų finansavimui gauti skaičius</t>
  </si>
  <si>
    <t>1.5. Tikslas. Stiprinti vietos savivaldą ir vykdyti efektyvų miesto įmonių ir įstaigų valdymą</t>
  </si>
  <si>
    <t>Gyventojų pasitenkinimas savivaldybės įstaigų ir įmonių teikiamomis viešosiomis paslaugomis lygis</t>
  </si>
  <si>
    <t>Patenkinamai / Gerai / Labai gerai</t>
  </si>
  <si>
    <t>Gerai</t>
  </si>
  <si>
    <t>Labai gerai</t>
  </si>
  <si>
    <t>1.5.1. Uždavinys. Pagerinti savivaldybės veiklos valdymą</t>
  </si>
  <si>
    <t>Savivaldybės valdomų įmonių, kurios pasiekė 80 proc. akcininko suformuotų veiklos ir finansų valdymo tikslų, dalis</t>
  </si>
  <si>
    <t>Savivaldybės administracijos darbuotojų, per metus tobulinusių kvalifikaciją, dalis</t>
  </si>
  <si>
    <r>
      <t xml:space="preserve">1.5.2. Uždavinys. </t>
    </r>
    <r>
      <rPr>
        <sz val="12"/>
        <color theme="1"/>
        <rFont val="Times New Roman"/>
        <family val="1"/>
        <charset val="186"/>
      </rPr>
      <t>Pagerinti skaitmeninį junglumą</t>
    </r>
  </si>
  <si>
    <t>1.6. Tikslas. Formuoti miesto įvaizdį ir užtikrinti efektyvią komunikaciją</t>
  </si>
  <si>
    <t>Žiniasklaidos tyrimas: teigiamų ir neigiamų paminėjimų apie Panevėžio miestą santykis</t>
  </si>
  <si>
    <t>60/40</t>
  </si>
  <si>
    <t>65/35</t>
  </si>
  <si>
    <t>Stabilus</t>
  </si>
  <si>
    <r>
      <t xml:space="preserve">1.6.1. Uždavinys. </t>
    </r>
    <r>
      <rPr>
        <sz val="12"/>
        <color theme="1"/>
        <rFont val="Times New Roman"/>
        <family val="1"/>
        <charset val="186"/>
      </rPr>
      <t>Suformuoti miesto identitetą ir padidinti jo žinomumą</t>
    </r>
  </si>
  <si>
    <t>Suformuotas Panevėžio miesto vizualinis identitetas</t>
  </si>
  <si>
    <r>
      <t xml:space="preserve">1.6.2. Uždavinys. </t>
    </r>
    <r>
      <rPr>
        <sz val="12"/>
        <color theme="1"/>
        <rFont val="Times New Roman"/>
        <family val="1"/>
        <charset val="186"/>
      </rPr>
      <t>Patobulinti viešąją komunikaciją</t>
    </r>
  </si>
  <si>
    <t>Aktyviai veikiančių viešinimo kanalų skaičius: tradicinės žiniasklaidos, socialinių tinklų ir kt.</t>
  </si>
  <si>
    <t>2.1. Tikslas. Vykdyti kryptingą darnaus judumo politiką savivaldybėje</t>
  </si>
  <si>
    <t xml:space="preserve">Parų skaičius, kai buvo viršyta kietųjų dalelių KD10 paros ribinė vertė </t>
  </si>
  <si>
    <t>50 µg/m3</t>
  </si>
  <si>
    <t>Dviračių takų ilgis metų pabaigoje</t>
  </si>
  <si>
    <t>Km</t>
  </si>
  <si>
    <t>Automobilių kelių su patobulinta danga dalis bendrame kelių tinkle</t>
  </si>
  <si>
    <t>Kelių eismo įvykiuose sužeistųjų ir žuvusiųjų skaičius</t>
  </si>
  <si>
    <t>Keleivių apyvarta kelių transportu</t>
  </si>
  <si>
    <t>Tūkst. keleivių / km</t>
  </si>
  <si>
    <r>
      <t>2.1.1. Uždavinys.</t>
    </r>
    <r>
      <rPr>
        <sz val="12"/>
        <color theme="1"/>
        <rFont val="Times New Roman"/>
        <family val="1"/>
        <charset val="186"/>
      </rPr>
      <t xml:space="preserve"> Paskatinti netaršaus mikrotransporto (paspirtukai, dviračiai, riedžiai ir kt.) infrastruktūros plėtrą</t>
    </r>
  </si>
  <si>
    <t>Netaršaus mikrotransporto priemonių skaičius bendrame transporto sraute</t>
  </si>
  <si>
    <r>
      <t>2.1.2. Uždavinys.</t>
    </r>
    <r>
      <rPr>
        <sz val="12"/>
        <color theme="1"/>
        <rFont val="Times New Roman"/>
        <family val="1"/>
        <charset val="186"/>
      </rPr>
      <t xml:space="preserve"> Padidinti eismo saugumą</t>
    </r>
  </si>
  <si>
    <t>Įskaitinių eismo įvykių skaičius</t>
  </si>
  <si>
    <r>
      <t>2.1.3. Uždavinys.</t>
    </r>
    <r>
      <rPr>
        <sz val="12"/>
        <color theme="1"/>
        <rFont val="Times New Roman"/>
        <family val="1"/>
        <charset val="186"/>
      </rPr>
      <t xml:space="preserve"> Pasiekti skirtingų transporto būdų darną miesto sistemoje</t>
    </r>
  </si>
  <si>
    <t>Mažos taršos zonų skaičius</t>
  </si>
  <si>
    <r>
      <t>2.1.4. Uždavinys.</t>
    </r>
    <r>
      <rPr>
        <sz val="12"/>
        <color theme="1"/>
        <rFont val="Times New Roman"/>
        <family val="1"/>
        <charset val="186"/>
      </rPr>
      <t xml:space="preserve"> Padidinti naudojimosi viešuoju transportu mastą</t>
    </r>
  </si>
  <si>
    <t>Keleivių naudojimosi viešojo transporto paslaugomis pokytis</t>
  </si>
  <si>
    <t>Vietinio susisiekimo bendrų maršrutų su kitomis savivaldybėmis skaičius</t>
  </si>
  <si>
    <t xml:space="preserve">Keleivių pasitenkinimas viešojo transporto paslaugomis </t>
  </si>
  <si>
    <t>Mažai teršiančių viešojo transporto priemonių dalis nuo visų viešojo transporto priemonių</t>
  </si>
  <si>
    <r>
      <t>2.1.6. Uždavinys.</t>
    </r>
    <r>
      <rPr>
        <sz val="12"/>
        <color theme="1"/>
        <rFont val="Times New Roman"/>
        <family val="1"/>
        <charset val="186"/>
      </rPr>
      <t xml:space="preserve"> Paskatinti viešojo ir kolektyvinio transporto naudojimą</t>
    </r>
  </si>
  <si>
    <t>Veikiančių subjektų, siūlančių nuomotis automobilius, dviračius ir kitas transporto priemones, jomis dalintis, skaičius</t>
  </si>
  <si>
    <t>2.2. Tikslas. Mažinti poveikį klimato kaitai ir prisitaikyti prie jos</t>
  </si>
  <si>
    <t>Žalumo indeksas</t>
  </si>
  <si>
    <t>Nemažėjantis</t>
  </si>
  <si>
    <r>
      <t>2.2.1. Uždavinys.</t>
    </r>
    <r>
      <rPr>
        <sz val="12"/>
        <color theme="1"/>
        <rFont val="Times New Roman"/>
        <family val="1"/>
        <charset val="186"/>
      </rPr>
      <t xml:space="preserve"> Paskatinti energijos taupymą, atsinaujinančių ir alternatyvių energijos išteklių naudojimą</t>
    </r>
  </si>
  <si>
    <t>Savivaldybės darnios energetikos plėtros pažanga</t>
  </si>
  <si>
    <t>Vieta šalies mastu</t>
  </si>
  <si>
    <t>Kuo aukštesnė</t>
  </si>
  <si>
    <t>Sąvartyne pašalintų komunalinių atliekų srautas</t>
  </si>
  <si>
    <r>
      <t>2.2.3. Uždavinys.</t>
    </r>
    <r>
      <rPr>
        <sz val="12"/>
        <color theme="1"/>
        <rFont val="Times New Roman"/>
        <family val="1"/>
        <charset val="186"/>
      </rPr>
      <t xml:space="preserve"> Patobulinti miesto erdvių ir objektų kokybę, jų priežiūrą</t>
    </r>
  </si>
  <si>
    <t>Suformuotų erdvių skaičius</t>
  </si>
  <si>
    <t>Įgyvendintų ekosistemą stiprinančių projektų skaičius</t>
  </si>
  <si>
    <t>2.3. Tikslas. Skatinti miesto plėtrą ir tvarią transformaciją</t>
  </si>
  <si>
    <t>Veiklai pritaikytų kultūros paveldo objektų skaičius</t>
  </si>
  <si>
    <t xml:space="preserve">Vnt. </t>
  </si>
  <si>
    <t>ha</t>
  </si>
  <si>
    <t>1/500</t>
  </si>
  <si>
    <t>Taikant konversiją rekonstruotų pastatų arba naujoms veikloms pritaikytų rekonstruotų pastatų skaičius</t>
  </si>
  <si>
    <t>Statybos leidimų  miesto centrinėje dalyje skaičius</t>
  </si>
  <si>
    <t>2.3.1. Uždavinys. Modernizuoti esamą ir tvariai vystyti naują miesto infrastruktūrą</t>
  </si>
  <si>
    <t>Modernizuotų šilumos tiekimo trasų ilgis</t>
  </si>
  <si>
    <t>km</t>
  </si>
  <si>
    <t>Paviršinių nuotekų tinklo tankis</t>
  </si>
  <si>
    <t>km / kv. km</t>
  </si>
  <si>
    <t>Į paviršinius vandenis išleistų užterštų (nevalytų) ir nepakankamai išvalytų ūkio, buities ir gamybos nuotekų dalis bendrame nuotekų sraute</t>
  </si>
  <si>
    <t>2.3.2. Uždavinys. Įgyvendinti valstybinės ir regioninės svarbos projektus</t>
  </si>
  <si>
    <t>Parengtų tvarios miesto urbanistinės plėtros projektų ir studijų (vizijų), kurių objektas yra Panevėžio konkurencingumas nacionaliniu mastu, skaičius</t>
  </si>
  <si>
    <t>Funkcinių zonų plėtra</t>
  </si>
  <si>
    <t>3.1. Tikslas. Didinti švietimo sistemos prieinamumą ir kokybę</t>
  </si>
  <si>
    <t>Aukštąjį išsilavinimą įgiję asmenys (25 m. ir vyresni)</t>
  </si>
  <si>
    <t xml:space="preserve">Aukštos kvalifikacijos mokytojų dalis  </t>
  </si>
  <si>
    <t>Dėl socialinių, psichologinių ir kitų priežasčių nesimokantys mokyklinio amžiaus vaikai</t>
  </si>
  <si>
    <t>3.1.1. Uždavinys. Pagerinti švietimo paslaugų kokybę</t>
  </si>
  <si>
    <t>Ikimokyklinį ir priešmokyklinį ugdymą lankančių vaikų dalis nuo besiugdančių mieste skaičiaus</t>
  </si>
  <si>
    <t>Pagrindinio ugdymo pasiekimų patikrinimo metu bent pagrindinį mokymosi pasiekimų lygį pasiekusių mokinių dalis</t>
  </si>
  <si>
    <t>Matematika  48,5       Lietuvių k.  74,5</t>
  </si>
  <si>
    <t>Švietimo įstaigų, kuriose nupirktos naujos arba atnaujintos skaitmeninės mokymo priemonės, dalis</t>
  </si>
  <si>
    <t>Skaitmeninio raštingumo kvalifikacijos tobulinimo kursuose dalyvavusių pedagogų dalis</t>
  </si>
  <si>
    <t>NVŠ (neformaliojo vaikų švietimo) ir FŠPU (formalųjį švietimą papildančio ugdymo) programų, vykdomų bet kurio švietimo teikėjo Savivaldybėje, krypčių skaičius</t>
  </si>
  <si>
    <t>3.1.2. Uždavinys. Užtikrinti sveiką, saugią emocinę ir fizinę aplinką švietimo įstaigose</t>
  </si>
  <si>
    <t>Įgyvendintų švietimo įstaigų infrastruktūros modernizavimo projektų skaičius</t>
  </si>
  <si>
    <t>3.1.3. Uždavinys. Užtikrinti STEAM srities dalykų programų įgyvendinimą ir plėtrą</t>
  </si>
  <si>
    <r>
      <t>Jaunimo, besimokančio pagal STEAM (gamtos mokslai, technologijos, inžinerija, menai ir matematika)</t>
    </r>
    <r>
      <rPr>
        <b/>
        <sz val="12"/>
        <color rgb="FF000000"/>
        <rFont val="Times New Roman"/>
        <family val="1"/>
        <charset val="186"/>
      </rPr>
      <t xml:space="preserve"> </t>
    </r>
    <r>
      <rPr>
        <sz val="12"/>
        <color rgb="FF000000"/>
        <rFont val="Times New Roman"/>
        <family val="1"/>
        <charset val="186"/>
      </rPr>
      <t>krypties mokslo ir studijų programas, dalis nuo viso besimokančio jaunimo skaičiaus</t>
    </r>
  </si>
  <si>
    <t>Mokinių dalis, lankanti Panevėžio regioninį STEAM atviros prieigos centrą, Savivaldybės finansuojamas STEAM srities neformaliojo vaikų / jaunimo švietimo akademijas</t>
  </si>
  <si>
    <t xml:space="preserve">Švietimo įstaigose STEAM srities dalykų laboratorijų plėtra </t>
  </si>
  <si>
    <t>3.2. Tikslas. Didinti kvalifikuotų darbuotojų pasiūlą</t>
  </si>
  <si>
    <t>Užimtų gyventojų pagal profesijų grupes, išskyrus nekvalifikuotus darbininkus, dalis</t>
  </si>
  <si>
    <t>Universitetų ir kolegijų studentų skaičius, tenkantis 1 tūkst. gyventojų</t>
  </si>
  <si>
    <t>Profesinio mokymo įstaigų mokinių skaičius, tenkantis 1 tūkst. gyventojų</t>
  </si>
  <si>
    <r>
      <t>3.2.1. Uždavinys.</t>
    </r>
    <r>
      <rPr>
        <sz val="12"/>
        <rFont val="Times New Roman"/>
        <family val="1"/>
        <charset val="186"/>
      </rPr>
      <t xml:space="preserve"> Paskatinti aukštojo mokslo ir profesinio mokymo įstaigų teikiamų paslaugų atitiktį trumpalaikėms ir ilgalaikėms darbo rinkos poreikių prognozėms</t>
    </r>
  </si>
  <si>
    <t>Pirmą kartą po studijų baigimo pagal specialybę įsidarbinę Panevėžio profesinio rengimo centro, Panevėžio kolegijos ir KTU fakulteto absolventai</t>
  </si>
  <si>
    <r>
      <t>3.2.2. Uždavinys.</t>
    </r>
    <r>
      <rPr>
        <sz val="12"/>
        <color theme="1"/>
        <rFont val="Times New Roman"/>
        <family val="1"/>
        <charset val="186"/>
      </rPr>
      <t xml:space="preserve"> Sudaryti mokymosi visą gyvenimą galimybes atsižvelgiant į trumpalaikes ir ilgalaikes darbo rinkos poreikių prognozes</t>
    </r>
  </si>
  <si>
    <t>Vykdomų suaugusiųjų neformaliojo švietimo programų, atitinkančių trumpalaikius ir ilgalaikius darbo rinkos poreikius, skaičius</t>
  </si>
  <si>
    <r>
      <t xml:space="preserve">3.2.3. Uždavinys. </t>
    </r>
    <r>
      <rPr>
        <sz val="12"/>
        <color theme="1"/>
        <rFont val="Times New Roman"/>
        <family val="1"/>
        <charset val="186"/>
      </rPr>
      <t>Pritraukti kvalifikuotą darbo jėgą</t>
    </r>
  </si>
  <si>
    <t>Darbuotojų inovacinėse įmonėse dalis, palyginti su visų įmonių darbuotojais (Panevėžio apskrities rodiklis)</t>
  </si>
  <si>
    <t>3.3. Didinti miesto verslo aplinkos konkurencingumą</t>
  </si>
  <si>
    <t xml:space="preserve">Materialinės investicijos, tenkančios vienam gyventojui </t>
  </si>
  <si>
    <t>Eur</t>
  </si>
  <si>
    <t>Materialinių investicijų, tenkančių vienam gyventojui (Eur), rodiklio santykis su šalies vidurkiu</t>
  </si>
  <si>
    <t xml:space="preserve">Tiesioginės užsienio investicijos, tenkančios vienam gyventojui
</t>
  </si>
  <si>
    <t>3.3.1. Uždavinys. Sudaryti palankias sąlygas verslo įkūrimui</t>
  </si>
  <si>
    <t>MVĮ (mažųjų ir vidutinių įmonių),  tenkančių        1 tūkst. miesto gyventojų, skaičius</t>
  </si>
  <si>
    <t>Bankrotų skaičius</t>
  </si>
  <si>
    <t>3.3.2. Uždavinys. Sudaryti palankias sąlygas verslo plėtrai ir investicijų pritraukimui</t>
  </si>
  <si>
    <t>Tiesioginių užsienio investicijų, tenkančių vienam gyventojui, dalis palyginti su Lietuvos vidurkiu</t>
  </si>
  <si>
    <t>3.3.3. Uždavinys. Paskatinti pažangių technologinių sprendimų kūrimą ir diegimą versle</t>
  </si>
  <si>
    <t>Įmonių, diegusių technologines inovacijas, dalis nuo visų įmonių (Panevėžio apskrities rodiklis)</t>
  </si>
  <si>
    <r>
      <t xml:space="preserve">3.3.4. Uždavinys. </t>
    </r>
    <r>
      <rPr>
        <sz val="12"/>
        <color theme="1"/>
        <rFont val="Times New Roman"/>
        <family val="1"/>
        <charset val="186"/>
      </rPr>
      <t>Paskatinti verslo, mokslo ir viešojo sektoriaus bendradarbiavimą kuriant, komercializuojant aukštos pridėtinės vertės produktus</t>
    </r>
  </si>
  <si>
    <t>ES fondams teiktos ir baigtos įgyvendinti įmonių kartu su mokslo institucijomis pagal MTEPI (mokslinių tyrimų, eksperimentinės plėtros ir inovacijų) prioritetą paraiškos</t>
  </si>
  <si>
    <r>
      <t xml:space="preserve">3.3.5. Uždavinys. </t>
    </r>
    <r>
      <rPr>
        <sz val="12"/>
        <color theme="1"/>
        <rFont val="Times New Roman"/>
        <family val="1"/>
        <charset val="186"/>
      </rPr>
      <t>Sukurti patrauklią aplinką naujų skaitmeninių technologijų bandymui</t>
    </r>
    <r>
      <rPr>
        <b/>
        <sz val="12"/>
        <color theme="1"/>
        <rFont val="Times New Roman"/>
        <family val="1"/>
        <charset val="186"/>
      </rPr>
      <t xml:space="preserve"> </t>
    </r>
    <r>
      <rPr>
        <sz val="12"/>
        <color theme="1"/>
        <rFont val="Times New Roman"/>
        <family val="1"/>
        <charset val="186"/>
      </rPr>
      <t>mieste</t>
    </r>
  </si>
  <si>
    <t>Naujas skaitmenines technologijas mieste išbandžiusių įmonių skaičius</t>
  </si>
  <si>
    <t>2028 m.</t>
  </si>
  <si>
    <t>PROGRAMŲ UŽDAVINIAI, PRIEMONĖS IR JŲ STEBĖSENOS RODIKLIAI</t>
  </si>
  <si>
    <t>4 lentelė</t>
  </si>
  <si>
    <t>Stebėsenos rodiklio kodas</t>
  </si>
  <si>
    <t>Stebėsenos rodiklio pavadinimas</t>
  </si>
  <si>
    <t>Siektinos stebėsenos rodiklių reikšmės</t>
  </si>
  <si>
    <t>Savivaldybės strateginio plėtros plano rodiklis</t>
  </si>
  <si>
    <t xml:space="preserve">SAVIVALDYBĖS VALDYMO PROGRAMA (01)      </t>
  </si>
  <si>
    <r>
      <rPr>
        <b/>
        <sz val="12"/>
        <color theme="1"/>
        <rFont val="Times New Roman"/>
        <family val="1"/>
        <charset val="186"/>
      </rPr>
      <t>01.01. Uždavinys.</t>
    </r>
    <r>
      <rPr>
        <sz val="12"/>
        <color theme="1"/>
        <rFont val="Times New Roman"/>
        <family val="1"/>
        <charset val="186"/>
      </rPr>
      <t xml:space="preserve">  </t>
    </r>
    <r>
      <rPr>
        <b/>
        <sz val="12"/>
        <color theme="1"/>
        <rFont val="Times New Roman"/>
        <family val="1"/>
        <charset val="186"/>
      </rPr>
      <t xml:space="preserve">Pagerinti Savivaldybės veiklos valdymą </t>
    </r>
  </si>
  <si>
    <t>R</t>
  </si>
  <si>
    <t>Elektroninių paslaugų dalis nuo bendro PMSA teikiamų paslaugų skaičiaus</t>
  </si>
  <si>
    <t xml:space="preserve">01.01.01. Organizuotas Savivaldybės administracijos darbas </t>
  </si>
  <si>
    <t>Valstybės deleguotų funkcijų skaičius</t>
  </si>
  <si>
    <t>Valstybės tarnautojų skaičius</t>
  </si>
  <si>
    <t>Darbuotojų, dirbančių pagal darbo sutartis, skaičius</t>
  </si>
  <si>
    <t xml:space="preserve">Savivaldybės administracijos darbuotojų kvalifikacijos kėlimas </t>
  </si>
  <si>
    <t xml:space="preserve">01.01.02. Organizuotas Savivaldybės tarybos, mero, jo politinio (asmeninio) pasitikėjmo tarnautojų darbas </t>
  </si>
  <si>
    <t>Savivaldybės tarybos narių skaičius</t>
  </si>
  <si>
    <t>Mero, jo politinio (asmeninio) pasitikėjmo tarnautojų pareigybių skaičius</t>
  </si>
  <si>
    <t>Sudarytas mero fondas</t>
  </si>
  <si>
    <t>tūkst.Eur</t>
  </si>
  <si>
    <t>Sudarytas mero rezervas</t>
  </si>
  <si>
    <t>01.01.03. Užtikrintas Savivaldybės kontrolės ir audito tarnybos darbas</t>
  </si>
  <si>
    <t>Kontrolės ir audito tarnybos pareigybių skaičius</t>
  </si>
  <si>
    <t xml:space="preserve">Kontrolės ir audito tarnybos metiniame veiklos plane suplanuotų auditų kokybiškas atlikimas </t>
  </si>
  <si>
    <t>Rezultatai</t>
  </si>
  <si>
    <t>Teigiami</t>
  </si>
  <si>
    <t>Savivaldybės tarybai sprendimams priimti reikalingų išvadų teikimas</t>
  </si>
  <si>
    <t>Teisės aktuose nustatytais terminais</t>
  </si>
  <si>
    <t>Pateikta laiku</t>
  </si>
  <si>
    <t>Gyventojų gaunamų prašymų, pranešimų, skundų ir pareiškimų nagrinėjimas</t>
  </si>
  <si>
    <t xml:space="preserve">01.01.04. Grąžintos ilgalaikės paskolos ir vykdyti finansiniai įsipareigojimai </t>
  </si>
  <si>
    <t>Grąžintos paskolos ir sumokėtos skolos pagal pasirašytas sutartis (paskolų ir palūkanų mokėjimas pagal grafiką, kitų finansinių įsipareigojimų vykdymas)</t>
  </si>
  <si>
    <t xml:space="preserve">01.01.05. Savivaldybės biudžete numatytos lėšos, reikalingos palūkanoms ir kitoms su paskolomis susijusiomis išlaidoms padengti </t>
  </si>
  <si>
    <t>Finansinių įsipareigojimų vykdymas (paskolų ir palūkanų mokėjimas pagal grafiką, kitų finansinių įsipareigojimų vykdymas)</t>
  </si>
  <si>
    <t>01.01.07. Centralizuotas buhalterinės apskaitos įgyvendinimas</t>
  </si>
  <si>
    <t>Biudžetinių įstaigų, kuriose buhalterinė apskaita vykdoma centralizuotai, skaičius</t>
  </si>
  <si>
    <t>01.02. Uždavinys.  Tinkamai įgyvendinti Savivaldybei perduotas valstybės funkcijas</t>
  </si>
  <si>
    <t>01.02.01. Tvarkyti Gyventojų registrą ir teikti duomenis Valstybės registrui</t>
  </si>
  <si>
    <t>Archyvinių civilinės būklės aktų įrašų perdavimas Gyventojų registrui</t>
  </si>
  <si>
    <t>01.02.02. Registruoti civilinės būklės aktus</t>
  </si>
  <si>
    <t>Elektroniniu būdu pateiktų dokumentų dalis nuo visų gautų dokumentų dėl civilinės būklės aktų registravimo ir kitų su tuo susijusių paslaugų teikimo skaičiaus</t>
  </si>
  <si>
    <t>01.02.03. Organizuoti civilinę saugą ir mobilizaciją</t>
  </si>
  <si>
    <t>Savivaldybės pasirengimo reaguoti į ekstremaliąsias situacijas lygis ne žemesnis kaip proc.</t>
  </si>
  <si>
    <t>Įgyvendintų savivaldybėms teisės aktuose nustatytų priemonių, vykdant savivaldybėms perduotą valstybinę funkciją „Dalyvavimas rengiant ir vykdant mobilizaciją, demobilizaciją, priimančiosios šalies paramą“, procentas palyginti su visu teisės aktuose nustatytų priemonių skaičiumi</t>
  </si>
  <si>
    <t>01.02.04. Kontroliuoti valstybinės kalbos vartojimą ir taisyklingumą</t>
  </si>
  <si>
    <t>Atliktų įmonių ir įstaigų, interneto svetainių, reklamos ir viešųjų užrašų patikrinimų skaičius</t>
  </si>
  <si>
    <t>Parengtų ir savivaldybės interneto svetainėje paskelbtų atmintinių ir rekomendacijų skaičius</t>
  </si>
  <si>
    <t>01.02.05. Vykdyti žemės ūkio funkcijas</t>
  </si>
  <si>
    <t>Užtikrinti Vietos savivaldos įstatyme numatytų 7 valstybės deleguotų žemės ūkio funkcijų vykdymą</t>
  </si>
  <si>
    <t>01.02.06. Tvarkyti archyvinius dokumentus</t>
  </si>
  <si>
    <t>Savivaldybės panaudotų dotacijų dalis nuo visų savivaldybei priskirtų archyvinių dokumentų tvarkymo funkcijai atlikti skirtų asignavimų dalies</t>
  </si>
  <si>
    <t>01.02.07. Administruoti laikinuosius darbus</t>
  </si>
  <si>
    <t>01.02.08. Vykdyti jaunimo teisių apsaugą</t>
  </si>
  <si>
    <t xml:space="preserve">Jaunimo reikalų koordinatoriams savivaldybėse rekomenduotų atlikti užduočių įgyvendinimas (ne mažiau, kaip) </t>
  </si>
  <si>
    <t>01.02.09. Teikti pirminę teisinę pagalbą</t>
  </si>
  <si>
    <t>Savivaldybės pirminės valstybės garantuojamos teisinės pagalbos specialistų netiksliai (netinkamai) užpildytų prašymų suteikti antrinę valstybės garantuojamą teisinę pagalbą skaičius nuo savivaldybės parengtų prašymų suteikti antrinę valstybės garantuojamą teisinę pagalbą skaičiaus</t>
  </si>
  <si>
    <t>01.02.10. Organizuoti gyventojų gyvenamosios vietos deklaravimą</t>
  </si>
  <si>
    <t>Savivaldybėje elektroniniu būdu pateiktų gyvenamosios vietos deklaracijų dalis nuo visų pateiktų deklaracijų, ne mažiau kaip, proc.</t>
  </si>
  <si>
    <t>01.02.11. Teikti duomenis Valstybės suteiktos pagalbos registrui</t>
  </si>
  <si>
    <t>Pateikta duomenų Suteiktos valstybės pagalbos registrui (proc. registre įregistruotos valstybės ir nereikšmingos pagalbos nuo visos suteiktos valstybės ir nereikšmingos pagalbos)</t>
  </si>
  <si>
    <t>01.02.12. Administruoti socialines išmokas, paslaugas ir kompensacijas</t>
  </si>
  <si>
    <t>01.02.13. Savivaldybei priskirtai valstybinei žemei ir kitam valstybiniam turtui valdyti, naudoti ir disponuoti  juo patikėjimo teise</t>
  </si>
  <si>
    <t>Tikslingas savivaldybei perduotų pagal nustatytą tikslą ir poreikį sklypų skaičius</t>
  </si>
  <si>
    <t>01.02.14. Tvarkyti erdvinių duomenų rinkinį</t>
  </si>
  <si>
    <t>Suderintų į Savivaldybės erdvinių duomenų rinkinį integruotų planų skaičius</t>
  </si>
  <si>
    <t>01.02.15. Finansuoti tarpinstitucinio bendradarbiavimo koordinavimą (TBK)</t>
  </si>
  <si>
    <t xml:space="preserve">INVESTICIJŲ PROJEKTŲ PROGRAMA (02)      </t>
  </si>
  <si>
    <r>
      <rPr>
        <b/>
        <sz val="12"/>
        <rFont val="Times New Roman"/>
        <family val="1"/>
        <charset val="186"/>
      </rPr>
      <t>01.01. Uždavinys.</t>
    </r>
    <r>
      <rPr>
        <sz val="12"/>
        <rFont val="Times New Roman"/>
        <family val="1"/>
        <charset val="186"/>
      </rPr>
      <t xml:space="preserve">  Užtikrinti Panevėžio miesto savivaldybės  kultūros įstaigų veiklos kokybės  ir paslaugų prieinamumo gerinimą </t>
    </r>
  </si>
  <si>
    <t xml:space="preserve">01.01.01. Kultūros paslaugų  prieinamumo ir patrauklumo  didinimas, modernizuojant kultūros įstaigų  infrastruktūrą ir pritaikant daugiafunkcėms ir daugiakultūrėms paslaugoms </t>
  </si>
  <si>
    <t>Įgyvendinti projektai</t>
  </si>
  <si>
    <t>Modernizuotų / įrengtų ir pritaikytų daugiafunkcėms ir daugiakultūrėms paslaugoms istaigų / objektų skaičius</t>
  </si>
  <si>
    <t xml:space="preserve">01.01.02. Kultūros įstaigų veiklos modernizavimas (aktualinimas), siekiant didesnės gyventojų įtraukties  </t>
  </si>
  <si>
    <t>02.01.01. Savivaldybės sveikatos priežiūros įstaigų  teikiamų paslaugų stiprinimas  ir plėtra  bei atsparumo ekstremaliosioms situacijoms didinimas</t>
  </si>
  <si>
    <t>Įrengtas ilgalaikės priežiūros dienos centras</t>
  </si>
  <si>
    <t xml:space="preserve">02.01.02. Sporto ir viešosios  aktyvaus laisvalaikio infrastruktūros  daugiafunkciškumo  plėtojimas ir pritaikymas nustatytiems kokybės standartams </t>
  </si>
  <si>
    <t>Įgyvendinti  projektai</t>
  </si>
  <si>
    <t xml:space="preserve">Rekonstruoti / įrengti sporto objektai </t>
  </si>
  <si>
    <t xml:space="preserve">03.01.01. Kompleksinių paslaugų šeimoms ir vaikams teikimas </t>
  </si>
  <si>
    <t>Įkurtas kompleksinių paslaugų centras vaikams  su negalia ir jų šeimos nariams</t>
  </si>
  <si>
    <t>03.01.02. Socialinių paslaugų integracijos bendruomenėje plėtra</t>
  </si>
  <si>
    <t>03.02.01. Socialinio būsto plėtra</t>
  </si>
  <si>
    <t>Aprūpinti būstu asmenys (šeimos)</t>
  </si>
  <si>
    <t>04.01.01. Gyventojų pilietiškumo ir sąmoningumo skatinimas</t>
  </si>
  <si>
    <t>Renginių, skatinančių bendruomeniškumą ir įsitraukimą, skaičius</t>
  </si>
  <si>
    <t>05.01.01. Dviračių trąsų, pėsčiųjų takų mieste ir jo prieigose įrengimas ir atnaujinimas užtikrinant tęstinumą bei junglumą</t>
  </si>
  <si>
    <t>Naujų įrengtų netaršaus mikrotransporto priemonių stovų komplektai</t>
  </si>
  <si>
    <t>05.02.01. Sankryžų modernizavimas  siekiant užtikrinti  saugumą</t>
  </si>
  <si>
    <t>05.03.01. Intelektinių elektroninių  priemonių diegimas viešajame transporte</t>
  </si>
  <si>
    <t xml:space="preserve">06.01.01. Miesto apšvietimo sistemų modernizavimas ir efektyvumo didinimas </t>
  </si>
  <si>
    <t>06.02.01. Šalinamų sąvartyne komunalinių atliekų kiekio mažinimas</t>
  </si>
  <si>
    <t>06.03.01. Viešųjų erdvių pritaikymas / natūralių ir pusiau natūralių miesto erdvių tvarkymas ir atnaujinimas (viešosios, poilsio, tyliosios zonos)</t>
  </si>
  <si>
    <t>Sutvarkytų miesto erdvių plotas</t>
  </si>
  <si>
    <t>Kv. m.</t>
  </si>
  <si>
    <t xml:space="preserve">07.01.01. Paviršinių nuotekų surinkimo  ir valymo sistemos (tinklų, įrenginių) modernizavimas ir plėtra </t>
  </si>
  <si>
    <t>07.01.02. Miesto vietinės reikšmės kelių ir gatvių infrastruktūros atnaujinimas ir plėtra</t>
  </si>
  <si>
    <t xml:space="preserve">08.01.01. Švietimo įstaigų vidaus patalpų ir (ar) lauko infrastruktūros modernizavimas  </t>
  </si>
  <si>
    <t>Švietimo įstaigų, kuriose modernizuotos vidaus  ir (ar) lauko patalpų erdvės, skaičius</t>
  </si>
  <si>
    <t>09.01.01. Reguliarus metodiškai pagrįstas verslo aplinkos vertinimas ir kylančių verslo problemų, įtraukiant verslo atstovus sprendimas</t>
  </si>
  <si>
    <t>Pažangios pramonės ir paslaugų sektorių plėtrai reikalingos infrastruktūros ir įrangos plėtros projektų skaičius</t>
  </si>
  <si>
    <t xml:space="preserve">10.01.01. Viešųjų ir administracinių paslaugų teikimo elektroniniu būdu plėtra </t>
  </si>
  <si>
    <t>Naujų ir patobulintų viešųjų skaitmeninių paslaugų, produktų ir procesų naudotojai (fiziniai ir juridiniai asmenys)</t>
  </si>
  <si>
    <t>Asmenys</t>
  </si>
  <si>
    <t xml:space="preserve">URBANISTINĖS PLĖTROS PROGRAMA (03)      </t>
  </si>
  <si>
    <t xml:space="preserve">01.01. Uždavinys.  Patobulinti miesto erdvių ir objektų kokybę, jų priežiūrą </t>
  </si>
  <si>
    <t>01.01.01. Žaliųjų jungčių sukūrimas</t>
  </si>
  <si>
    <t>Parengtų projektų skaičius</t>
  </si>
  <si>
    <t>01.01.02. Viešųjų erdvių pritaikymas įvairioms socialinėms grupėms</t>
  </si>
  <si>
    <t>Įgyvendintų projektų skaičius</t>
  </si>
  <si>
    <t>Kūrybinės dirbtuvės</t>
  </si>
  <si>
    <t>Suorganizuotas gražiausiai tvarkomos aplinkos konkursas</t>
  </si>
  <si>
    <t>01.01.03. 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</si>
  <si>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</si>
  <si>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</si>
  <si>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</si>
  <si>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02.01. Uždavinys.  Modernizuoti esamą ir tvariai vystyti naują miesto infrastruktūrą</t>
  </si>
  <si>
    <t>Statybos leidimų skaičius miesto centrinėje dalyje</t>
  </si>
  <si>
    <t>02.01.01. 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</si>
  <si>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</si>
  <si>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</si>
  <si>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</si>
  <si>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</si>
  <si>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</si>
  <si>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02.01.02. Pramoninių teritorijų konversijos projektų vykdymas</t>
  </si>
  <si>
    <t>Įgyvendintų pramoninių teritorijų konversijos projektų skaičius</t>
  </si>
  <si>
    <t>02.01.03. Paskatų sistemos sukūrimas esamų apleistų sklypų įveiklinimui</t>
  </si>
  <si>
    <t xml:space="preserve">Sukurta  paskatų sistema	</t>
  </si>
  <si>
    <t>02.01.04. Darnus teritorijų planavimas ir vystymas</t>
  </si>
  <si>
    <t>Parengti kompleksiniai teritorijų planavimo dokumentai (bendrojo plano koregavimas/keitimas)</t>
  </si>
  <si>
    <t xml:space="preserve">Parengti  teritorijų planavimo dokumentai  </t>
  </si>
  <si>
    <t>Parengti žemės sklypų formavimo ir pertvarkymo projektai</t>
  </si>
  <si>
    <t>Įregistruoti žemės sklypai, parengti kadastrinių matavimų planai</t>
  </si>
  <si>
    <r>
      <t xml:space="preserve">Modernizuota GIS, atnaujinta </t>
    </r>
    <r>
      <rPr>
        <i/>
        <sz val="12"/>
        <rFont val="Times New Roman"/>
        <family val="1"/>
        <charset val="186"/>
      </rPr>
      <t xml:space="preserve">Arc </t>
    </r>
    <r>
      <rPr>
        <sz val="12"/>
        <rFont val="Times New Roman"/>
        <family val="1"/>
        <charset val="186"/>
      </rPr>
      <t>GIS programinė įranga</t>
    </r>
  </si>
  <si>
    <t>Kompl.</t>
  </si>
  <si>
    <t>02.02. Uždavinys.  Įgyvendinti valstybinės ir regioninės svarbos projektus</t>
  </si>
  <si>
    <t>2.3.2</t>
  </si>
  <si>
    <t>Funkcinių zonų plėtra (Panevėžio funkcinės zonos plėtros strategijos sukūrimas ir įgyvendinimas, įtraukiant kitus regionus ir / ar šalis)</t>
  </si>
  <si>
    <t>02.02.01. „Rail Baltica“ projekto ir miesto urbanistinės sistemos sąsajų sukūrimas</t>
  </si>
  <si>
    <t>Parengta urbanistinės plėtros galimybių studija „Panevėžys Connect“</t>
  </si>
  <si>
    <t>Parengta tarptautinio keleivių stoties galimybių studija dėl atšakos ašyje „Rail Baltica“ Panevėžio mieste</t>
  </si>
  <si>
    <t>02.02.02. Miesto teritorijos plėtra</t>
  </si>
  <si>
    <t>Parengta miesto teritorijos plėtros galimybių studija</t>
  </si>
  <si>
    <t>Prijungtos gretimos gyvenvietės ir teritorijos Šiaulių kryptimi nuo miesto ribos iki „Rail Baltica“ magistralės</t>
  </si>
  <si>
    <t>02.02.03. Naujų neužstatytų teritorijų planavimas ir vystymas investiciniam potencialui stiprinti</t>
  </si>
  <si>
    <t>Parengta galimybių studija</t>
  </si>
  <si>
    <t>Pasiūlytos ir prijungtos, suplanuotos naujos teritorijos, plotas</t>
  </si>
  <si>
    <t>Suplanuotų teritorijų vystymas ir įvykdyti projektai, skaičius</t>
  </si>
  <si>
    <t>Įrengta ir išvystyta LEZ ar pramonės parko teritorija šalia geležinkelio krovinių regioninio terminalo, plotas</t>
  </si>
  <si>
    <t xml:space="preserve">02.02.04. Panevėžio funkcinės zonos plėtros strategijos sukūrimas ir įgyvendinimas, įtraukiant kitus regionus ir / ar šalis </t>
  </si>
  <si>
    <t xml:space="preserve">Sukurta Panevėžio funkcinės zonos plėtros strategija </t>
  </si>
  <si>
    <t xml:space="preserve">APLINKOS APSAUGOS RĖMIMO PROGRAMA (04)      </t>
  </si>
  <si>
    <t xml:space="preserve">01.01. Uždavinys.  Užtikrinti saugią ir švarią aplinką bei įdiegti žiedinės ekonomikos (beatliekės gamybos) principus </t>
  </si>
  <si>
    <t>2.2.2</t>
  </si>
  <si>
    <t>01.01.01. Aplinkos kokybės gerinimas</t>
  </si>
  <si>
    <t>Surinktų gatvių valymo atliekų kiekis</t>
  </si>
  <si>
    <t>t / metus</t>
  </si>
  <si>
    <t>Surinktų bešeimininkių atliekų kiekis</t>
  </si>
  <si>
    <t>Naudotų automobilių padangų, surinktų iš miesto bendro naudojimo teritorijų, kiekis</t>
  </si>
  <si>
    <t>Iškeltų lizdų iš medžių skaičius</t>
  </si>
  <si>
    <t>Asbesto turinčių gaminių atliekų kiekis</t>
  </si>
  <si>
    <t>01.01.02. Atliekų tvarkymo infrastruktūros plėtra</t>
  </si>
  <si>
    <t>Konteineriai pakuočių atliekoms rinkti</t>
  </si>
  <si>
    <t>Konteineriai maisto atliekoms rinkti</t>
  </si>
  <si>
    <t>Konteineriai tekstilės atliekoms rinkti</t>
  </si>
  <si>
    <t>01.01.03. 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</si>
  <si>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</si>
  <si>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</si>
  <si>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</si>
  <si>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 xml:space="preserve">01.02. Uždavinys.  Patobulinti miesto erdvių ir objektų kokybę, jų priežiūrą </t>
  </si>
  <si>
    <t>01.02.01. Aplinkos stebėsenos, prevencinių, aplinkos atkūrimo priemonių įgyvendinimas</t>
  </si>
  <si>
    <t>Stebimų aplinkos komponentų skaičius</t>
  </si>
  <si>
    <t>Prižiūrėta Nevėžio upė vaga</t>
  </si>
  <si>
    <t>Prižiūrėtas Molainių filtracijos laukų teritorijos plotas</t>
  </si>
  <si>
    <t>Vykdoma didelių gabaritų atliekų surinkimo aikštelės požeminio vandens stebėsena</t>
  </si>
  <si>
    <t>Parengta Panevėžio miesto tvarios energetikos ir kovos su klimato kaita veiksmų plano įgyvendinimo ataskaita</t>
  </si>
  <si>
    <t>01.02.02. Želdynų kūrimo ir želdinių veisimo, inventorizavimo priemonių įgyvendinimas</t>
  </si>
  <si>
    <t>Parengta inventorizacijos ataskaita</t>
  </si>
  <si>
    <t>Pasodintų želdinių skaičius</t>
  </si>
  <si>
    <t xml:space="preserve">EKONOMINĖS PLĖTROS IR VERSLO SKATINIMO PROGRAMA (05)      </t>
  </si>
  <si>
    <t>01.01. Uždavinys.  Paskatinti aukštojo mokslo ir profesinio mokymo įstaigų teikiamų paslaugų atitiktį trumpalaikėms ir ilgalaikėms darbo rinkos poreikių prognozėms</t>
  </si>
  <si>
    <t>Proc. nuo visų absolventų</t>
  </si>
  <si>
    <t>01.01.01. 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</si>
  <si>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t>
  </si>
  <si>
    <t>01.02. Uždavinys.  Sudaryti mokymosi visą gyvenimą galimybes atsižvelgiant į trumpalaikes ir ilgalaikes darbo rinkos poreikių prognozes</t>
  </si>
  <si>
    <t>Vykdomų suaugusiųjų neformaliojo švietimo programų, atitinkančių trumpalaikes ir ilgalaikes darbo rinkos poreikius skaičius</t>
  </si>
  <si>
    <t>01.02.01. Gyventojų perkvalifikavimo sistemos pritaikymas ir įgyvendinimas pagal miesto ekonominės specializacijos poreikius</t>
  </si>
  <si>
    <t>Pagal miesto pramonės įmonių poreikius ekonominės specializacijos kryptis UŽT organizuojamuose mokymuose perkvalifikuotų asmenų skaičius</t>
  </si>
  <si>
    <t>Gyventojų perkvalifikavimo sistemos pritaikymo priemonių skaičius</t>
  </si>
  <si>
    <t>Parengtų ilgalaikių miesto darbo rinkos poreikių prognozių skaičius</t>
  </si>
  <si>
    <t xml:space="preserve">01.03. Uždavinys.  Pritraukti kvalifikuotą darbo jėgą </t>
  </si>
  <si>
    <t>01.03.01. Karjeros Panevėžio mieste privalumų rinkodaros vykdymas tikslinėse auditorijose</t>
  </si>
  <si>
    <t>Įgyvendintos naujos rinkodaros priemonės</t>
  </si>
  <si>
    <t xml:space="preserve">Iš dalies finansuotų verslo misijų skaičius </t>
  </si>
  <si>
    <t>Teigiamai karjeros galimybes Panevėžyje vertinančių Lietuvos gyventojų dalis</t>
  </si>
  <si>
    <t>Priemonėmis ir paskatomis pritraukti aukštos kvalifikacijos darbuotojai iš regionų ir užsienio sukūrimo bei įgyvendinimo pasinaudojusių asmenų skaičius</t>
  </si>
  <si>
    <t>02.01. Uždavinys.  Sudaryti palankias sąlygas verslo įkūrimui</t>
  </si>
  <si>
    <t>MVĮ (mažųjų ir vidutinių įmonių),  tenkančių        1 000 miesto gyventojų, skaičius</t>
  </si>
  <si>
    <t>02.01.01. Paslaugų sistemos asmenims, norintiems pradėti įkurti verslą, sukūrimas ir įgyvendinimas</t>
  </si>
  <si>
    <t>Suteiktų konsultacijų skaičius</t>
  </si>
  <si>
    <t>Val. / metus</t>
  </si>
  <si>
    <t>Paslaugos gavėjų skaičius</t>
  </si>
  <si>
    <t>02.01.02. Finansinių paskatų verslo įkūrimui sukūrimas ir įgyvendinimas</t>
  </si>
  <si>
    <t>Paskatomis pasinaudojusių verslo subjektų skaičius</t>
  </si>
  <si>
    <t>02.02. Uždavinys.  Sudaryti palankias sąlygas verslo plėtrai ir investicijų pritraukimui</t>
  </si>
  <si>
    <t>TUI, tenkančių vienam gyventojui, dalis palyginti su Lietuvos vidurkiu</t>
  </si>
  <si>
    <t>02.02.01. Pažangios pramonės ir paslaugų sektorių plėtrai reikalingos infrastruktūros ir įrangos plėtra</t>
  </si>
  <si>
    <t>Panevėžio LEZ / Pramonės parko plėtros priemonės</t>
  </si>
  <si>
    <t>02.02.02. Reguliarus metodiškai pagrįstas verslo aplinkos vertinimas ir kylančių verslo aplinkos problemų įtraukiant verslo atstovus sprendimas</t>
  </si>
  <si>
    <t>Atliktų verslo aplinkos įvertinimų skaičius</t>
  </si>
  <si>
    <t>Iš dalies finansuotų projektų skaičius</t>
  </si>
  <si>
    <t>02.02.03. Koordinuotų investuotojų pritraukimo ir aptarnavimo iniciatyvų įgyvendinimas</t>
  </si>
  <si>
    <t>Užsienio investuotojų pritraukimo ir aptarnavimo priemonių skaičius</t>
  </si>
  <si>
    <t>02.02.04. Viešųjų paslaugų teikimo finansinis užtikrinimas</t>
  </si>
  <si>
    <t>Kompensuotų nuostolių dydis (bendrovių paslaugų teikimo mastui ir kainoms išlaikyti), kurių akcininkė yra Panevėžio miesto savivaldybė</t>
  </si>
  <si>
    <t>Tūkst. Eur</t>
  </si>
  <si>
    <t>02.03. Uždavinys.  Paskatinti pažangių technologinių sprendimų kūrimą ir diegimą versle</t>
  </si>
  <si>
    <t>Įmonių, diegusių technologines inovacijas, dalis nuo visų įmonių skaičiaus (Panevėžio apskrities rodiklis)</t>
  </si>
  <si>
    <t>02.03.01. Informacijos verslui apie pažangių technologinių sprendimų teikiamas galimybes teikimas</t>
  </si>
  <si>
    <t>Subjektų, pasinaudojusių informacinėmis paslaugomis, skaičius</t>
  </si>
  <si>
    <t>Trumpų vertės grandinių skatinimo priemonių skaičius</t>
  </si>
  <si>
    <t>02.03.02. Inovacinių (technologinių, skaitmeninių) sprendimų ir (arba) auditų atlikimo įmonėse skatinimas</t>
  </si>
  <si>
    <t>Inovatyviausios metų įmonės prizas</t>
  </si>
  <si>
    <t>Mokestinėmis lengvatomis įmonėms plėstis ir diegti pažangius technologinius sprendimus pasinaudojusių įmonių skaičius</t>
  </si>
  <si>
    <t xml:space="preserve">02.04. Uždavinys.  Paskatinti verslo, mokslo ir viešojo sektoriaus bendradarbiavimą kuriant bei komercializuojant aukštos pridėtinės vertės produktus </t>
  </si>
  <si>
    <t>02.04.01. Mokslo ir verslo bendradarbiavimo iniciatyvų, nukreiptų į aukštos pridėtinės vertės produktų ir paslaugų kūrimą ir vystymą, rėmimas</t>
  </si>
  <si>
    <t>Suorganizuoti investuotojų / ekonomikos forumai</t>
  </si>
  <si>
    <t>Sukurta atviros prieigos laboratorijų tinklo veikimo sistema</t>
  </si>
  <si>
    <t>Atviros prieigos laboratorijų tinklu pasinaudojusių įmonių skaičius</t>
  </si>
  <si>
    <t>02.04.02. Įmonių dalyvavimo MTPI srities programose skatinimas</t>
  </si>
  <si>
    <t>Įmonių, dalyvaujančių MTPI programose, skaičius</t>
  </si>
  <si>
    <t xml:space="preserve">02.04. Uždavinys.  Sukurti patrauklią aplinką naujų skaitmeninių technologijų bandymui mieste </t>
  </si>
  <si>
    <t>02.05.01. Naujų skaitmeninių technologijų įmonių pritraukimas išbandyti jų produktus ir paslaugas mieste</t>
  </si>
  <si>
    <t>Iniciatyvų naujų skaitmeninių technologijų įmonėms pritraukti išbandyti jų produktus ir paslaugas skaičius</t>
  </si>
  <si>
    <t>Teisinio reguliavimo sistemos pritaikymo ir teisinių kliūčių sumažinimo iniciatyvų skaičius</t>
  </si>
  <si>
    <t xml:space="preserve">SAVIVALDYBĖS TURTO VALDYMO PROGRAMA (06)      </t>
  </si>
  <si>
    <t xml:space="preserve">01.01. Uždavinys.  Pagerinti savivaldybės veiklos valdymą </t>
  </si>
  <si>
    <t>01.01.01. Gyvenamųjų patalpų kadastriniai matavimai ir teisinė registracija, objektų paruošimas pardavimui, turto vertinimas</t>
  </si>
  <si>
    <t xml:space="preserve">Teisiškai įregistruotų objektų skaičius </t>
  </si>
  <si>
    <t>Turto vertinimo ataskaitos</t>
  </si>
  <si>
    <t>01.01.02. Nekilnojamojo turto (išskyrus gyvenamąsias patalpas) teisinė registracija, kadastriniai matavimai, turto vertinimas, inventorizacija, privatizuojamų objektų vertinimas ir patalpų paskirties keitimas</t>
  </si>
  <si>
    <t>01.01.03. Savivaldybės nekilnojamojo turto valdymo strategijos parengimas ir įgyvendinimas</t>
  </si>
  <si>
    <t>Įgyvendinama Savivaldybės nekilnojamojo turto valdymo strategija</t>
  </si>
  <si>
    <t>01.02. Uždavinys.  Tinkamai naudoti, saugoti, prižiūrėti, remontuoti ir eksploatuoti Savivaldybės turtą</t>
  </si>
  <si>
    <t>Laukiančiųjų socialinio būsto eilėje aprūpinimas būstu</t>
  </si>
  <si>
    <t>01.02.01. Atlikti  gyvenamųjų   patalpų remontą ir rekonstrukciją, vidaus ir lauko inžinerinių tinklų ir įrenginių remontą</t>
  </si>
  <si>
    <t>Suremontuotų gyvenamųjų patalpų  skaičius</t>
  </si>
  <si>
    <t>01.02.02. Padengti Savivaldybės neišnuomotų  gyvenamųjų patalpų išlaikymo ir priežiūros išlaidas</t>
  </si>
  <si>
    <t>Padengtos Savivaldybės neišnuomotų  gyvenamųjų patalpų išlaikymo ir priežiūros išlaidos</t>
  </si>
  <si>
    <t>tūkst. Eur</t>
  </si>
  <si>
    <t>01.02.03. Skirti lėšų išlaidoms už atnaujinamų  namų (gyvenamųjų patalpų) dalį, priklausančią Savivaldybei nuosavybės teise, padengti</t>
  </si>
  <si>
    <t>Savivaldybės atnaujintų butų skaičius atnaujinamuose namuose</t>
  </si>
  <si>
    <t>01.02.04. Įsigyti, rekonstruoti ir remontuoti Savivaldybės nekilnojamąjį turtą (išskyrus gyvenamąsias patalpas), vidaus ir lauko inžinerinius tinklus ir įrenginius</t>
  </si>
  <si>
    <t>Suremontuotų  nekilnojamojo turto (išskyrus gyvenamąsias patalpas) vienetų skaičius</t>
  </si>
  <si>
    <t>Įsigytas nekilnojamasis turtas (išskyrus gyvenamąsias patalpas)</t>
  </si>
  <si>
    <t>01.02.05. Padengti Savivaldybės neišnuomotų  negyvenamųjų patalpų išlaikymo ir priežiūros išlaidas</t>
  </si>
  <si>
    <t>Padengtos Savivaldybės neišnuomotų  negyvenamųjų patalpų išlaikymo ir priežiūros išlaidos</t>
  </si>
  <si>
    <t>Proc. / metus</t>
  </si>
  <si>
    <t>01.02.06. Skirti lėšų išlaidoms už atnaujinamų  namų (negyvenamųjų patalpų) dalį, priklausančią Savivaldybei nuosavybės teise, padengti</t>
  </si>
  <si>
    <t xml:space="preserve">01.02.07. Finansinis turtas </t>
  </si>
  <si>
    <t xml:space="preserve">Savivaldybės valdomų įmonių proporcingai valdomų akcijų skaičiui gauta dotacija turtui įsigyti </t>
  </si>
  <si>
    <t>01.02.08. 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</si>
  <si>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</si>
  <si>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01.02.09. 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</si>
  <si>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</si>
  <si>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</si>
  <si>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01.02.10. Panevėžio nekilnojamojo turto valdymo centro veikla</t>
  </si>
  <si>
    <t>Valdomų nekilnojamojo turto objektų skaičius</t>
  </si>
  <si>
    <t xml:space="preserve">RINKODAROS PROGRAMA (08)      </t>
  </si>
  <si>
    <r>
      <rPr>
        <b/>
        <sz val="12"/>
        <color theme="1"/>
        <rFont val="Times New Roman"/>
        <family val="1"/>
        <charset val="186"/>
      </rPr>
      <t>01.01. Uždavinys.</t>
    </r>
    <r>
      <rPr>
        <sz val="12"/>
        <color theme="1"/>
        <rFont val="Times New Roman"/>
        <family val="1"/>
        <charset val="186"/>
      </rPr>
      <t xml:space="preserve">  Padidinti miesto turistinį patrauklumą</t>
    </r>
  </si>
  <si>
    <t xml:space="preserve">Asm. </t>
  </si>
  <si>
    <t xml:space="preserve">Visų tipų apgyvendinimo įstaigose suteiktų nakvynių skaičius, tenkantis 1 tūkst. </t>
  </si>
  <si>
    <t>01.01.01.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</si>
  <si>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Vietinių ir tarptautinių renginių, kuriuose buvo reprezentuojama Panevėžio miesto turizmo sektoriaus pasiūla, skaičius</t>
  </si>
  <si>
    <t>Auditorija Panevėžio plėtros agentūros socialiniuose tinkluose</t>
  </si>
  <si>
    <t>01.01.02. 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</si>
  <si>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</si>
  <si>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</si>
  <si>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</si>
  <si>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</si>
  <si>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</si>
  <si>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</si>
  <si>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r>
      <rPr>
        <b/>
        <sz val="12"/>
        <color theme="1"/>
        <rFont val="Times New Roman"/>
        <family val="1"/>
        <charset val="186"/>
      </rPr>
      <t>02.01. Uždavinys.</t>
    </r>
    <r>
      <rPr>
        <sz val="12"/>
        <color theme="1"/>
        <rFont val="Times New Roman"/>
        <family val="1"/>
        <charset val="186"/>
      </rPr>
      <t xml:space="preserve">  Suformuoti miesto identitetą ir padidinti jo žinomumą</t>
    </r>
  </si>
  <si>
    <t>02.01.01. Panevėžio miesto partnerysčių įgyvendinimas, tarptautinio bendradarbiavimo palaikymas</t>
  </si>
  <si>
    <t>Užsienio delegacijų priėmimas ir nuolatinis bendradarbiavimo palaikymas</t>
  </si>
  <si>
    <t>Tarptautinių mainų projektų organizavimas</t>
  </si>
  <si>
    <t>02.01.02. Miesto reprezentacinio vizualinio identiteto formavimas – suvenyrų bazės koordinavimas, fotografijų, vaizdo įrašų medžiagos pildymas</t>
  </si>
  <si>
    <t>Nuolatinis fotografijų, vaizdo įrašų medžiagos bazės pildymas</t>
  </si>
  <si>
    <t>Reprezentacinių suvenyrų bazės koordinavimas ir pildymas</t>
  </si>
  <si>
    <r>
      <rPr>
        <b/>
        <sz val="12"/>
        <color theme="1"/>
        <rFont val="Times New Roman"/>
        <family val="1"/>
        <charset val="186"/>
      </rPr>
      <t>02.02. Uždavinys.</t>
    </r>
    <r>
      <rPr>
        <sz val="12"/>
        <color theme="1"/>
        <rFont val="Times New Roman"/>
        <family val="1"/>
        <charset val="186"/>
      </rPr>
      <t xml:space="preserve"> Patobulinti viešąją komunikaciją</t>
    </r>
  </si>
  <si>
    <t>02.02.01. Skirtingų auditorijų pasiekiamumo didinimas (nauji kanalai, inovatyvios sklaidos priemonės, viešinimo kampanijos, virtualių sprendimų taikymas, nuolatinio monitoringo užtikrinimas)</t>
  </si>
  <si>
    <t>Aktyviai veikiantys viešinimo kanalai: tradicinė žiniasklaida, socialiniai tinklai ir kt.</t>
  </si>
  <si>
    <t>Iniciatyvos „Globalus Panevėžys“ efektyvumo didinimas, ryšio tęstinumo su užsienio lietuviais užtikrinimas, veiksmų skaičius</t>
  </si>
  <si>
    <t xml:space="preserve">Nuolatiniai pranešimai spaudai, straipsniai </t>
  </si>
  <si>
    <t>Televizijos ir radijo reportažai</t>
  </si>
  <si>
    <t>Socialinės medijos įrašai, interneto svetainės atnaujinimai</t>
  </si>
  <si>
    <t xml:space="preserve">INFORMACINĖS VISUOMENĖS PLĖTROS PROGRAMA (09)      </t>
  </si>
  <si>
    <r>
      <rPr>
        <b/>
        <sz val="12"/>
        <color theme="1"/>
        <rFont val="Times New Roman"/>
        <family val="1"/>
        <charset val="186"/>
      </rPr>
      <t>01.01. Uždavinys.</t>
    </r>
    <r>
      <rPr>
        <sz val="12"/>
        <color theme="1"/>
        <rFont val="Times New Roman"/>
        <family val="1"/>
        <charset val="186"/>
      </rPr>
      <t xml:space="preserve">  Pagerinti skaitmeninį junglumą</t>
    </r>
  </si>
  <si>
    <t>01.01.01. Viešųjų ir administracinių paslaugų teikimo elektroniniu būdu plėtra</t>
  </si>
  <si>
    <t>Įdiegta bendra elektroninių paslaugų informacinė sistema, leidžianti kurti ir viešinti naujas elektronines paslaugas</t>
  </si>
  <si>
    <t>Įdiegtų programinių sprendimų, mažinančių administracinę naštą, skaičius</t>
  </si>
  <si>
    <t>Savivaldybės interneto svetainės atnaujinimas</t>
  </si>
  <si>
    <t>Naujai sukurtų elektroninių paslaugų skaičius</t>
  </si>
  <si>
    <t>01.01.02. Viešojo administravimo, diegiant tarpusavyje integruotas informacines sistemas, modernizavimas</t>
  </si>
  <si>
    <t>Integruotų informacinių sistemų skaičius</t>
  </si>
  <si>
    <t>Atnaujinta kompiuterių techninė ir programinė įranga</t>
  </si>
  <si>
    <t>Naujai įdiegtų ir (ar) išplėtotų informacinių sistemų skaičius</t>
  </si>
  <si>
    <t>01.01.03. Išmaniųjų technologijų diegimas efektyviam viešųjų paslaugų infrastruktūros valdymui</t>
  </si>
  <si>
    <t>Įdiegtos priemonės</t>
  </si>
  <si>
    <t>01.01.03. Plėtoti itin didelio pralaidumo plačiajuosčio ryšio tinklus</t>
  </si>
  <si>
    <t xml:space="preserve">MIESTO INFRASTRUKTŪROS OBJEKTŲ PLĖTROS, MODERNIZAVIMO IR PRIEŽIŪROS PROGRAMA (10)      </t>
  </si>
  <si>
    <r>
      <rPr>
        <b/>
        <sz val="12"/>
        <color theme="1"/>
        <rFont val="Times New Roman"/>
        <family val="1"/>
        <charset val="186"/>
      </rPr>
      <t>01.01. Uždavinys.</t>
    </r>
    <r>
      <rPr>
        <sz val="12"/>
        <color theme="1"/>
        <rFont val="Times New Roman"/>
        <family val="1"/>
        <charset val="186"/>
      </rPr>
      <t xml:space="preserve">  Paskatinti netaršaus mikrotransporto (paspirtukai, dviračiai, riedžiai ir kt.) infrastruktūros plėtrą</t>
    </r>
  </si>
  <si>
    <t>Tūkst. keleivio km</t>
  </si>
  <si>
    <t>01.01.01. Dviračių trasų, pėsčiųjų takų mieste ir jo prieigose įrengimas, atnaujinimas užtikrinant tęstinumą bei junglumą</t>
  </si>
  <si>
    <t>Naujų įrengtų dviračių ir pėsčiųjų takų ilgis</t>
  </si>
  <si>
    <t>Atnaujintų dviračių ir pėsčiųjų takų ilgis</t>
  </si>
  <si>
    <t>01.02. Uždavinys. Padidinti eismo saugumą</t>
  </si>
  <si>
    <t>01.02.01. Sankryžų ir perėjų įrengimas, modernizavimas ir saugaus eismo užtikrinimas</t>
  </si>
  <si>
    <t>Modernizuotų šviesoforinių sankryžų skaičius</t>
  </si>
  <si>
    <t>Rekonstruotų sankryžų į žiedines skaičius</t>
  </si>
  <si>
    <t>Naujų įrengtų išmaniųjų (reaguojant į srautą ir keičiant signalus) perėjų skaičius</t>
  </si>
  <si>
    <t xml:space="preserve">Modernizuotos, įdiegiant inžinerines eismo saugos priemones, nereguliuojamos pėsčiųjų perėjos </t>
  </si>
  <si>
    <t>Įdiegta daugiafunkcė pažeidimų kontrolės sistema</t>
  </si>
  <si>
    <t>Juodųjų dėmių skaičius Panevėžio mieste</t>
  </si>
  <si>
    <t>01.02.02. Eismo intensyvumo miesto centre ir gyvenamuosiuose kvartaluose mažinimas</t>
  </si>
  <si>
    <t>Bendras gatvių ilgis, kuriose pritaikytos tranzitą ribojančios priemonės</t>
  </si>
  <si>
    <t>Gatvės, kurioms taikomas „gyvenamosios zonos“ eismo statusas</t>
  </si>
  <si>
    <t>Naujai įrengtų automobilių stovėjimo aikštelių</t>
  </si>
  <si>
    <t>Įrengtas Šiaurinis apvažiavimas</t>
  </si>
  <si>
    <t>Parengtas gatvių parametrų auditas ir transporto pralaidumo Panevėžio mieste studija</t>
  </si>
  <si>
    <t>01.03. Uždavinys. Pasiekti skirtingų transporto būdų darną miesto sistemoje</t>
  </si>
  <si>
    <t>01.03.01. Elektromobilių viešųjų įkrovimo prieigų tinklo plėtra</t>
  </si>
  <si>
    <t>Elektromobilių viešųjų įkrovimo prieigų skaičius</t>
  </si>
  <si>
    <t>01.04. Uždavinys. Padidinti naudojimosi viešuoju transportu mastą</t>
  </si>
  <si>
    <t>Keleivių naudojimasis viešojo transporto paslaugomis  pokytis</t>
  </si>
  <si>
    <t>Keleivių pasitenkinimas viešojo transporto paslaugomis</t>
  </si>
  <si>
    <t>01.04.01. Viešojo transporto maršrutinio tinklo optimizavimas</t>
  </si>
  <si>
    <t>Atliktas viešojo transporto maršrutinio tinklo optimizavimas (maršrutų skaičius)</t>
  </si>
  <si>
    <t>01.05. Uždavinys. Išplėsti viešojo transporto ir susisiekimo infrastruktūrą bei atnaujinti viešojo transporto priemones</t>
  </si>
  <si>
    <t xml:space="preserve">01.05.01. Naujos autobusų stoties įrengimas ir prieigų sutvarkymas </t>
  </si>
  <si>
    <t>Įrengta nauja autobusų stotis ir sutvarkytos prieigos</t>
  </si>
  <si>
    <t>01.05.02. „Rail Baltica“ transporto mazgo integravimas į Panevėžio miesto transporto tinklą</t>
  </si>
  <si>
    <t>Naujų maršrutų skaičius</t>
  </si>
  <si>
    <t xml:space="preserve">02.01. Uždavinys. Paskatinti energijos taupymą, atsinaujinančių ir alternatyvių energijos išteklių naudojimą </t>
  </si>
  <si>
    <t>Indeksas</t>
  </si>
  <si>
    <t>02.01.01. Daugiabučių namų modernizavimo skatinimas ir plėtra, taikant kompleksines energinio efektyvumo didinimo priemones</t>
  </si>
  <si>
    <t>2.2.1</t>
  </si>
  <si>
    <t>Gyvenamasis fondas, naudingasis plotas, tenkantis vienam gyventojui</t>
  </si>
  <si>
    <r>
      <t>m</t>
    </r>
    <r>
      <rPr>
        <vertAlign val="superscript"/>
        <sz val="12"/>
        <color theme="1"/>
        <rFont val="Times New Roman"/>
        <family val="1"/>
        <charset val="186"/>
      </rPr>
      <t>2</t>
    </r>
  </si>
  <si>
    <t>Kompleksiškai renovuotų / modernizuotų daugiabučių namų skaičius</t>
  </si>
  <si>
    <t>Parengta kvartalų energinio efektyvumo didinimo programa</t>
  </si>
  <si>
    <t>02.01.02. Atsinaujinančių išteklių energijos naudojimo plėtros plano  parengimas ir įgyvendinimas</t>
  </si>
  <si>
    <t>Įgyvendintas atsinaujinančių išteklių energijos naudojimo plėtros planas</t>
  </si>
  <si>
    <t>%</t>
  </si>
  <si>
    <t>02.01.03. Savivaldybės viešųjų pastatų bei miesto įmonių / organizacijų modernizavimas, taikant energijos išteklių panaudojimo efektyvumo didinimo priemones</t>
  </si>
  <si>
    <t>Modernizuotų viešųjų pastatų skaičius</t>
  </si>
  <si>
    <t>02.01.04. Namų ūkių (būstų) šildymo įrenginių inventorizavimas ir vartotojų sąmoningumo didinimas</t>
  </si>
  <si>
    <t>Atlikta namų ūkių (būstų) šildymo įrenginių inventorizacija</t>
  </si>
  <si>
    <t>02.02. Uždavinys. Patobulinti miesto erdvių ir objektų kokybę, jų priežiūrą</t>
  </si>
  <si>
    <t>Suformuotų miesto erdvių skaičius</t>
  </si>
  <si>
    <t>02.02.01. Dalyvaujamojo biudžeto modelio taikymas</t>
  </si>
  <si>
    <t>02.02.02. Miesto viešųjų erdvių atnaujinimas, priežiūra</t>
  </si>
  <si>
    <t>Valomos gatvės</t>
  </si>
  <si>
    <t>Valomi šaligatviai</t>
  </si>
  <si>
    <r>
      <t>tūkst. m</t>
    </r>
    <r>
      <rPr>
        <vertAlign val="superscript"/>
        <sz val="12"/>
        <rFont val="Times New Roman"/>
        <family val="1"/>
        <charset val="186"/>
      </rPr>
      <t>2</t>
    </r>
  </si>
  <si>
    <t>Prižiūrimi ir atnaujinami miesto gėlynai</t>
  </si>
  <si>
    <r>
      <t>m</t>
    </r>
    <r>
      <rPr>
        <vertAlign val="superscript"/>
        <sz val="12"/>
        <rFont val="Times New Roman"/>
        <family val="1"/>
        <charset val="186"/>
      </rPr>
      <t>2</t>
    </r>
  </si>
  <si>
    <t>Sodinamos gėlės ir dekoratyviniai augalai</t>
  </si>
  <si>
    <t>02.02.03. Viešųjų erdvių ir poilsio zonų infrastruktūros objektų atnaujinimas, remontas ir priežiūra, rinkliava už transporto stovėjimą, miesto puošimas švenčių proga</t>
  </si>
  <si>
    <t>Prižiūrima miesto fontanų</t>
  </si>
  <si>
    <t>Prižiūrima miesto paplūdimių</t>
  </si>
  <si>
    <t xml:space="preserve">Prižiūrimos miesto užtvankos </t>
  </si>
  <si>
    <t>Prižiūrima skulptūrų, paminklų</t>
  </si>
  <si>
    <t xml:space="preserve">Prižiūrima vaikų žaidimo aikštelių        </t>
  </si>
  <si>
    <t>Vaizdo stebėjimo kameros</t>
  </si>
  <si>
    <t>Renkama rinkliava (parkomatai)</t>
  </si>
  <si>
    <t>03.01. Uždavinys. Modernizuoti esamą ir tvariai vystyti naują miesto infrastruktūrą</t>
  </si>
  <si>
    <t xml:space="preserve">Paviršinių nuotekų tinklo tankis </t>
  </si>
  <si>
    <t>03.01.01. Miesto vietinės reikšmės kelių ir gatvių infrastruktūros atnaujinimas ir plėtra</t>
  </si>
  <si>
    <t>Atnaujintų vietinės reikšmės kelių ir gatvių su asfalto danga ilgis</t>
  </si>
  <si>
    <t>Rekonstruotų vietinės reikšmės kelių ir gatvių su žvyro danga ilgis</t>
  </si>
  <si>
    <t>03.01.02. Miesto gatvių ir viešųjų erdvių apšvietimo tinklų eksploatavimas, įrengimas, rekonstrukcija ir remontas, viešųjų erdvių ir gatvių apšvietimas, naujų abonentų prijungimas</t>
  </si>
  <si>
    <t>Eksploatuojama šviestuvų</t>
  </si>
  <si>
    <t>Įrengta, rekonstruota apšvietimo tinklų</t>
  </si>
  <si>
    <t xml:space="preserve">03.01.03. Žvyruotų gatvių dulkėtumo mažinimas   </t>
  </si>
  <si>
    <t>Žvyruotų gatvių, kuriose sumažintas dulkėtumas, ilgis</t>
  </si>
  <si>
    <t>03.01.04. Esamų tiltų ir kitos infrastruktūros remontas ir rekonstrukcija</t>
  </si>
  <si>
    <t>Atliktų tiltų ir kitos infrastruktūros  remonto ar rekonstrukcijos skaičius</t>
  </si>
  <si>
    <t>03.01.05. Daugiabučių gyvenamųjų namų teritorijų infrastruktūros atnaujinimas ir plėtra</t>
  </si>
  <si>
    <t xml:space="preserve">Atnaujintų vidaus kelių </t>
  </si>
  <si>
    <t>km / metus</t>
  </si>
  <si>
    <t>Atnaujintų automobilių aikštelių skaičius</t>
  </si>
  <si>
    <t>Atnaujintų šaligatvių skaičius</t>
  </si>
  <si>
    <t>Įrengtų, atnaujintų vaikų žaidimų aikštelių skaičius</t>
  </si>
  <si>
    <t>03.01.06. Organizuoti kapinių priežiūrą, vienišų žmonių laidojimą</t>
  </si>
  <si>
    <t>Vykdomas kapinių atnaujinimas ir  priežiūra</t>
  </si>
  <si>
    <t>Panevėžio miesto savivaldybės teritorijoje mirusių žmonių palaikų vežimo ir laikymo paslaugos</t>
  </si>
  <si>
    <t>Palaidota vienišų ir neatpažintų žmonių palaikų</t>
  </si>
  <si>
    <t>03.02. Uždavinys. Savivaldybei priklausančius statinius rekonstruoti, atnaujinti, modernizuoti, remontuoti, apdrausti ir plėtoti</t>
  </si>
  <si>
    <t>03.02.01. Gedimų, įvykusių Savivaldybei priklausančiuose statiniuose, likvidavimas, statinių nugriovimas</t>
  </si>
  <si>
    <t>Likviduota gedimų</t>
  </si>
  <si>
    <t>03.02.02. Užsakovo funkcijų vykdymas</t>
  </si>
  <si>
    <t>Apdrausti statybos techniniai prižiūrėtojai</t>
  </si>
  <si>
    <t>Išimta statybą leidžiančių dokumentų</t>
  </si>
  <si>
    <t>03.02.03. Turto, sukurto įgyvendinant projektus finansuojamus iš ES lėšų, draudimas</t>
  </si>
  <si>
    <t>Apdrausti viešosios paskirties pastatai</t>
  </si>
  <si>
    <t>03.02.04. Savivaldybei priklausančių pastatų ir inžinerinių statinių rekonstravimas, atnaujinimas (modernizavimas)  ir remontas</t>
  </si>
  <si>
    <t>Atlikti remonto darbai Savivaldybei priklausančiuose statiniuose</t>
  </si>
  <si>
    <t xml:space="preserve">KULTŪROS IR MENO PROGRAMA (11)      </t>
  </si>
  <si>
    <r>
      <rPr>
        <b/>
        <sz val="12"/>
        <color theme="1"/>
        <rFont val="Times New Roman"/>
        <family val="1"/>
        <charset val="186"/>
      </rPr>
      <t>01.01. Uždavinys.</t>
    </r>
    <r>
      <rPr>
        <sz val="12"/>
        <color theme="1"/>
        <rFont val="Times New Roman"/>
        <family val="1"/>
        <charset val="186"/>
      </rPr>
      <t xml:space="preserve"> Padidinti miesto bendruomenės įtrauktį į kultūros kūrimą ir naudojimąsi kultūros produktais bei paslaugomis</t>
    </r>
  </si>
  <si>
    <t>01.01.01. Kultūros renginių rinkodaros priemonių įgyvendinimas</t>
  </si>
  <si>
    <t>Įgyvendintų renginių rinkodaros priemonių skaičius</t>
  </si>
  <si>
    <t>01.01.02. Sąlygų miesto gyventojams dalyvauti kultūros ir meno veikloje, ugdyti kūrybiškumą ir plėsti meninę veiklą sudarymas</t>
  </si>
  <si>
    <t xml:space="preserve">Iš dalies finansuotų mėgėjų meno kolektyvų veiklos projektų skaičius </t>
  </si>
  <si>
    <t>01.01.03. Tradicinių ir unikalių (inovatyvių) kultūros projektų rėmimas</t>
  </si>
  <si>
    <t>Iš dalies finansuotų kultūros ir meno projektų skaičius per metus</t>
  </si>
  <si>
    <t>Kofinansuotų kultūros ir meno projektų skaičius per metus</t>
  </si>
  <si>
    <t>Finansuotų įvairių renginių skaičius</t>
  </si>
  <si>
    <t>01.01.04. Panevėžio Elenos Mezginaitės viešosios bibliotekos veiklos plėtra</t>
  </si>
  <si>
    <t xml:space="preserve">Bibliotekos lankytojų skaičius </t>
  </si>
  <si>
    <t>Asm.  / metus</t>
  </si>
  <si>
    <t xml:space="preserve">Dokumentų išduotis </t>
  </si>
  <si>
    <t xml:space="preserve">Suorganizuotų renginių skaičius </t>
  </si>
  <si>
    <t xml:space="preserve">Renginių lankytojų skaičius </t>
  </si>
  <si>
    <t xml:space="preserve">Pravestų edukacinių programų skaičius </t>
  </si>
  <si>
    <t xml:space="preserve">Edukacinių programų dalyvių skaičius </t>
  </si>
  <si>
    <t>01.01.05. Panevėžio kraštotyros muziejaus veiklos plėtra</t>
  </si>
  <si>
    <t xml:space="preserve">Muziejaus lankytojų skaičius </t>
  </si>
  <si>
    <t xml:space="preserve">Edukacinių programų lankytojų skaičius </t>
  </si>
  <si>
    <t xml:space="preserve">Įsigytų meno kūrinių skaičius </t>
  </si>
  <si>
    <t>01.01.06. Panevėžio miesto dailės galerijos veiklos plėtra</t>
  </si>
  <si>
    <t xml:space="preserve">Parodų skaičius </t>
  </si>
  <si>
    <t xml:space="preserve">Parodų lankytojų skaičius  </t>
  </si>
  <si>
    <t xml:space="preserve">Naujų parengtų edukacinių programų skaičius </t>
  </si>
  <si>
    <t xml:space="preserve">Įvykusių tarptautinių renginių skaičius </t>
  </si>
  <si>
    <t>01.01.07. Stasio Eidrigevičiaus menų centro veiklos plėtra</t>
  </si>
  <si>
    <t>Stasio Eidrigevičiaus vardo ir SEMC viešinimo renginių skaičius</t>
  </si>
  <si>
    <t xml:space="preserve">Parengtų Stasio Eidrigevičiaus meno kūrinių aprašų skaičius </t>
  </si>
  <si>
    <t>Profesionalių menininkų vizualaus meno parodų skaičius</t>
  </si>
  <si>
    <t>Įvykusių tarptautinių renginių skaičius per metus</t>
  </si>
  <si>
    <t xml:space="preserve">Dalyvavimų tarptautiniuose renginiuose užsienyje skaičius </t>
  </si>
  <si>
    <t>01.01.08. Panevėžio kultūros centro veiklos plėtra</t>
  </si>
  <si>
    <t>Suorganizuotų lauko renginių skaičius</t>
  </si>
  <si>
    <t xml:space="preserve">Suorganizuotų etnokultūrinių renginių skaičius </t>
  </si>
  <si>
    <t>Renginių lankytojų skaičius (be lauko renginių)</t>
  </si>
  <si>
    <t xml:space="preserve">Mėgėjų meno kolektyvų skaičius </t>
  </si>
  <si>
    <t xml:space="preserve">Mėgėjų meno kolektyvų dalyvių skaičius </t>
  </si>
  <si>
    <t>Pravestų edukacinių programų skaičius</t>
  </si>
  <si>
    <t xml:space="preserve">Edukacinių programų  dalyvių skaičius </t>
  </si>
  <si>
    <t xml:space="preserve">Nekomercinio kino rodymas </t>
  </si>
  <si>
    <t>Kino renginių skaičius</t>
  </si>
  <si>
    <t xml:space="preserve">Edukacinių programų skaičius </t>
  </si>
  <si>
    <t xml:space="preserve">Žiūrovų (lankytojų) skaičius </t>
  </si>
  <si>
    <t xml:space="preserve">Suorganizuotų lauko renginių skaičius </t>
  </si>
  <si>
    <t>Naujų parengtų ar atnaujintų edukacinių programų skaičius</t>
  </si>
  <si>
    <t xml:space="preserve">Edukacinių Programų dalyvių skaičiaus pokytis </t>
  </si>
  <si>
    <r>
      <rPr>
        <b/>
        <sz val="12"/>
        <color theme="1"/>
        <rFont val="Times New Roman"/>
        <family val="1"/>
        <charset val="186"/>
      </rPr>
      <t xml:space="preserve">01.02. Uždavinys. </t>
    </r>
    <r>
      <rPr>
        <sz val="12"/>
        <color theme="1"/>
        <rFont val="Times New Roman"/>
        <family val="1"/>
        <charset val="186"/>
      </rPr>
      <t>Sudaryti palankias sąlygas profesionalaus meno ir kultūros vystymuisi</t>
    </r>
  </si>
  <si>
    <t>01.02.01. Profesionalaus meno skatinimas ir plėtra</t>
  </si>
  <si>
    <t>Finansuotų profesionalaus meno projektų dalis nuo viso finansuotų kultūros ir meno projektų skaičiaus</t>
  </si>
  <si>
    <t>Kultūros ir meno premijų nominacijų skaičius</t>
  </si>
  <si>
    <t xml:space="preserve">Kultūros ir meno stipendiją gavusių menininkų skaičius </t>
  </si>
  <si>
    <t xml:space="preserve">01.02.02. Meno rezidencijų kūrimas </t>
  </si>
  <si>
    <t xml:space="preserve">Pritrauktų rezidentų skaičius </t>
  </si>
  <si>
    <t>01.02.03. Teatro „Menas“ veiklos plėtra</t>
  </si>
  <si>
    <t xml:space="preserve">Spektaklių skaičius </t>
  </si>
  <si>
    <t xml:space="preserve">Premjerų skaičius </t>
  </si>
  <si>
    <t xml:space="preserve">Žiūrovų (lankytojų) skaičius  </t>
  </si>
  <si>
    <t>01.02.04. Lėlių vežimo teatro veiklos plėtra</t>
  </si>
  <si>
    <t>Įvykusių tarptautinių renginių skaičius</t>
  </si>
  <si>
    <t>01.02.05. Muzikinio teatro veiklos plėtra</t>
  </si>
  <si>
    <t>Spektaklių skaičius</t>
  </si>
  <si>
    <t>Koncertų skaičius</t>
  </si>
  <si>
    <t xml:space="preserve">Naujų parengtų koncertinių programų skaičius </t>
  </si>
  <si>
    <r>
      <rPr>
        <b/>
        <sz val="12"/>
        <color theme="1"/>
        <rFont val="Times New Roman"/>
        <family val="1"/>
        <charset val="186"/>
      </rPr>
      <t>01.03. Uždavinys.</t>
    </r>
    <r>
      <rPr>
        <sz val="12"/>
        <color theme="1"/>
        <rFont val="Times New Roman"/>
        <family val="1"/>
        <charset val="186"/>
      </rPr>
      <t xml:space="preserve"> Užtikrinti Panevėžio miesto savivaldybės kultūros įstaigų veiklos kokybės ir paslaugų prieinamumo gerinimą</t>
    </r>
  </si>
  <si>
    <t xml:space="preserve">Savivaldybės kultūros ir meno įstaigų paslaugas naudojančių lankytojų skaičiaus pokytis </t>
  </si>
  <si>
    <t>Teigiamas/  Nepakitęs/  Neigiamas</t>
  </si>
  <si>
    <t>01.03.01. Kultūros paslaugų prieinamumo ir patrauklumo didinimas, modernizuojant kultūros įstaigų infrastruktūrą ir pritaikant daugiafunkcėms ir daugiakultūrėms paslaugoms</t>
  </si>
  <si>
    <t>Modernizuotų / pritaikytų daugiafunkcėms ir daugiakultūrėms paslaugoms kultūros įstaigų skaičius</t>
  </si>
  <si>
    <t>01.03.02. Kultūros sektoriaus tarptautiškumą stiprinančių veiklų skatinimas ir plėtra</t>
  </si>
  <si>
    <t xml:space="preserve">Finansuotų tarptautinių profesionaliojo meno renginių, atskleidžiančių Panevėžio miesto identitetą, skaičius </t>
  </si>
  <si>
    <t>01.03.03. Panevėžio miesto kultūros ir meno įstaigų tinklo optimizavimas</t>
  </si>
  <si>
    <t>Paslaugų kokybės pokytis pagal ekspertinį / anketinį vertinimą</t>
  </si>
  <si>
    <t>Atlikta kultūros įstaigų teikiamų paslaugų kokybės ir poreikių analizė</t>
  </si>
  <si>
    <t>Vadovaujantis atlikta  kultūros įstaigų teikiamų paslaugų kokybės ir poreikių analize bei išvadomis, parengtas kultūros ir meno įstaigų optimizavimo planas</t>
  </si>
  <si>
    <t xml:space="preserve">SPORTO PROGRAMA (12)      </t>
  </si>
  <si>
    <r>
      <rPr>
        <b/>
        <sz val="12"/>
        <color theme="1"/>
        <rFont val="Times New Roman"/>
        <family val="1"/>
        <charset val="186"/>
      </rPr>
      <t>01.01. Uždavinys.</t>
    </r>
    <r>
      <rPr>
        <sz val="12"/>
        <color theme="1"/>
        <rFont val="Times New Roman"/>
        <family val="1"/>
        <charset val="186"/>
      </rPr>
      <t xml:space="preserve"> Užtikrinti kokybišką ir efektyvią sveikatos priežiūrą</t>
    </r>
  </si>
  <si>
    <t>01.01.01. Sporto įstaigų paslaugų stiprinimas ir plėtra</t>
  </si>
  <si>
    <t xml:space="preserve">PMSA pavaldžių sporto įstaigų, įdiegusių kokybės vadybos sistemas, skaičius  </t>
  </si>
  <si>
    <t>Panevėžio sporto centre sportuojančių asmenų skaičius</t>
  </si>
  <si>
    <t xml:space="preserve">Futbolo vystymo programoje sportuojančių asmenų skaičius </t>
  </si>
  <si>
    <t>01.01.02. 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</si>
  <si>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</si>
  <si>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ir sportinio ugdymo apskaitos priemonės</t>
  </si>
  <si>
    <t>01.01.03. Projektų, skatinančių, populiarinančių sportą, fizinį aktyvumą finansavimas</t>
  </si>
  <si>
    <t>Finansuotų projektų, skatinančių, populiarinančių sportą, fizinį aktyvumą, skaičius</t>
  </si>
  <si>
    <r>
      <rPr>
        <b/>
        <sz val="12"/>
        <color theme="1"/>
        <rFont val="Times New Roman"/>
        <family val="1"/>
        <charset val="186"/>
      </rPr>
      <t>01.02. Uždavinys.</t>
    </r>
    <r>
      <rPr>
        <sz val="12"/>
        <color theme="1"/>
        <rFont val="Times New Roman"/>
        <family val="1"/>
        <charset val="186"/>
      </rPr>
      <t xml:space="preserve"> Pagerinti aukšto meistriškumo sportininkų rengimo sąlygas </t>
    </r>
  </si>
  <si>
    <t xml:space="preserve">Aukšto meistriškumo sportininkų skaičius </t>
  </si>
  <si>
    <t xml:space="preserve">01.02.01. Tarptautinių, nacionalinių fizinio aktyvumo ir sporto renginių organizavimas.
Dalyvavimas sporto varžybose, renginiuose </t>
  </si>
  <si>
    <t xml:space="preserve">Organizuotų tarptautinių, nacionalinių, fizinio aktyvumo sporto renginių ir dalyvavimo varžybose, renginiuose skaičius </t>
  </si>
  <si>
    <t>01.02.02. Aukšto meistriškumo sportininkų ir jų trenerių skatinimas už sporto laimėjimus</t>
  </si>
  <si>
    <t xml:space="preserve">Savivaldybės skirtos premijos už pasiektus aukštus  sporto rezultatus, skaičius  </t>
  </si>
  <si>
    <t xml:space="preserve">01.02.03. Sporto organizacijų raginimas turėti ilgalaikius planavimo dokumentus (planus, strategijas), finansuoti projektus siekiant kokybinių ir kiekybinių rezultatų </t>
  </si>
  <si>
    <t xml:space="preserve">Sporto organizacijų finansuotini projektai, turintys ilgalaikius planavimo dokumentus (planus, strategijas) </t>
  </si>
  <si>
    <t xml:space="preserve">ŠVIETIMO IR UGDYMO PROGRAMA (13)      </t>
  </si>
  <si>
    <t xml:space="preserve">01.01.01. Ikimokyklinių ugdymo mokyklų aplinkos išlaikymas ir programų įgyvendinimas </t>
  </si>
  <si>
    <t>Ikimokyklinio ugdymo mokyklų skaičius</t>
  </si>
  <si>
    <t>Ikimokyklinio ugdymo mokyklas lankančių vaikų skaičius</t>
  </si>
  <si>
    <t>Priešmokyklinio ugdymo grupes lankančių vaikų skaičius</t>
  </si>
  <si>
    <t>Pedagogų skaičius</t>
  </si>
  <si>
    <t xml:space="preserve">01.01.02. Privačių darželių ugdymo programų įgyvendinimo užtikrinimas </t>
  </si>
  <si>
    <t xml:space="preserve">Privačių darželių skaičius </t>
  </si>
  <si>
    <t xml:space="preserve">01.01.03. Bendrojo ugdymo mokyklų išlaikymas ir programų įgyvendinimas </t>
  </si>
  <si>
    <r>
      <t xml:space="preserve">Bendrojo ugdymo mokyklų skaičius
</t>
    </r>
    <r>
      <rPr>
        <sz val="10"/>
        <rFont val="Times New Roman"/>
        <family val="1"/>
        <charset val="186"/>
      </rPr>
      <t>(Daugiafunkcis centras finansuojams 15 programoje)</t>
    </r>
  </si>
  <si>
    <t>19
1</t>
  </si>
  <si>
    <t>Bendrojo ugdymo mokyklose besimokančių mokinių skaičius</t>
  </si>
  <si>
    <t>Bendrojo ugdymo mokyklose dirbančių pedagogų skaičius</t>
  </si>
  <si>
    <t>Mokytojų, turinčių visos pareigybės darbo krūvį, dalis</t>
  </si>
  <si>
    <t>Parengta ir įgyvendinama mokytojų skaitmeninių kompetencijų plėtojimo programa</t>
  </si>
  <si>
    <t>Parengtas ir įgyvendinamas savivaldybės veiksmų ir priemonių planas, skirtas pasiruošti atnaujintų BP diegimui</t>
  </si>
  <si>
    <t>Mokytojų, dalyvavusių profesinių ir dalykinių kompetencijų tobulinimo mokymuose pagal atnaujintų BP reikalavimus, dalis</t>
  </si>
  <si>
    <t>Pedagogų perkvalifikavimo programos plėtojimas ir įgyvendinimas (pedagogų, įgijusių gretutinę specialybę, dalis)</t>
  </si>
  <si>
    <t xml:space="preserve">01.01.04. K. Paltaroko gimnazijos ugdymo programų įgyvendinimas </t>
  </si>
  <si>
    <t>01.01.05. Neformaliojo ugdymo dermės užtikrinimas</t>
  </si>
  <si>
    <t>Vykdomų NVŠ ir FŠPU (išskyrus ikimokyklinį ugdymą) programų, atliepiančių miesto prioritetus, dalis</t>
  </si>
  <si>
    <t xml:space="preserve">Vaikų, lankančių neformaliojo ugdymo programas, kurios atliepia miesto prioritetus, dalis </t>
  </si>
  <si>
    <t>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</si>
  <si>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</si>
  <si>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</si>
  <si>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</si>
  <si>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</si>
  <si>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rPr>
        <b/>
        <sz val="12"/>
        <color theme="1"/>
        <rFont val="Times New Roman"/>
        <family val="1"/>
        <charset val="186"/>
      </rPr>
      <t>01.02. Uždavinys.</t>
    </r>
    <r>
      <rPr>
        <sz val="12"/>
        <color theme="1"/>
        <rFont val="Times New Roman"/>
        <family val="1"/>
        <charset val="186"/>
      </rPr>
      <t xml:space="preserve"> Užtikrinti sveiką, saugią emocinę ir fizinę aplinką  švietimo  įstaigose </t>
    </r>
  </si>
  <si>
    <t xml:space="preserve">Įgyvendintų švietimo įstaigų infrastruktūros modernizavimo projektų skaičius </t>
  </si>
  <si>
    <t xml:space="preserve">01.02.01. Švietimo, kultūros, sporto ir kitų renginių bei projektų įgyvendinimas </t>
  </si>
  <si>
    <t>Paskatų sistemos švietimo įstaigoms įgyvendinti sveiką, saugią emocinę ir fizinę aplinką kuriančius projektus sukūrimas</t>
  </si>
  <si>
    <t>Mokyklinės dokumentacijos įsigijimas iš Švietimo, mokslo ir sporto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</si>
  <si>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</si>
  <si>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</si>
  <si>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</si>
  <si>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</si>
  <si>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</si>
  <si>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</si>
  <si>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</si>
  <si>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</si>
  <si>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</si>
  <si>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</si>
  <si>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Trūkstamų specialybių pedagogų pritraukimo į Panevėžio miesto švietimo įstaigas ir mokytojų perkvalifikavimo  programos įgyvendinimas (finansinę paramą gavusių pedagogų skaičius)</t>
  </si>
  <si>
    <t>Motyvuotų ir gabių mokinių papildomo mokymo projektų finansavimas (projektuose dalyvaujančių mokinių skaičius)</t>
  </si>
  <si>
    <t>Švietimo įstaigų turtui apdrausti (apdraustų ikimokyklinio ugdymo įstaigų skaičius)</t>
  </si>
  <si>
    <t>Mokymosi visą gyvenimą programų, susijusių su STEAM kompetencijų ugdymu ir technologijų taikymu, kūrimas ir įgyvendinimas (dalyvių skaičius)</t>
  </si>
  <si>
    <t>Finansuotų neformaliojo suaugusiųjų švietimo ir tęstinio mokymosi programų skaičius</t>
  </si>
  <si>
    <t>01.02.02. Pedagoginės psichologinės tarnybos veikla</t>
  </si>
  <si>
    <t>Sukurtos ir įgyvendinamos rekomendacijos įtraukiojo ugdymo  įgyvendinimui miesto mokyklose</t>
  </si>
  <si>
    <t>Pedagoginės psichologinės tarnybos darbuotojų skaičius</t>
  </si>
  <si>
    <t>01.03. Uždavinys. Užtikrinti STEAM srities dalykų programų įgyvendinimą ir plėtrą</t>
  </si>
  <si>
    <t>Jaunimo, besimokančio pagal STEAM (gamtos mokslai, technologijos, inžinerija, menai ir mtematika) krypties mokslo ir studijų programas, dalis nuo visų besimokančio jaunimo skaičiaus</t>
  </si>
  <si>
    <t xml:space="preserve">Besimokančių pagal STEAM krypties profesinio mokymo, mokslo ir studijų programas dalis nuo visų mokinių / studentų skaičiaus Panevėžio mieste </t>
  </si>
  <si>
    <t>01.03.01. Švietimo centro veikla</t>
  </si>
  <si>
    <t>Švietimo centro darbuotojų skaičius</t>
  </si>
  <si>
    <t>Surengtų renginių, skirtų mokytojams apie Pramonės 4.0 tendencijas,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</si>
  <si>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</si>
  <si>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</si>
  <si>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</si>
  <si>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</si>
  <si>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02.01. Uždavinys. Paskatinti aukštojo mokslo ir profesinio mokymo įstaigų teikiamų paslaugų atitiktį trumpalaikėms ir ilgalaikėms darbo rinkos poreikių prognozėms</t>
  </si>
  <si>
    <t xml:space="preserve">02.01.01. Kryptingos profesinio orientavimo sistemos bendradarbiaujant Panevėžio miesto bendrojo ugdymo, profesinio mokymo ir aukštojo mokslo įstaigoms bei verslo įmonėms sukūrimas ir įgyvendinimas </t>
  </si>
  <si>
    <t>Profesijos patarėjų pareigybių skaičius</t>
  </si>
  <si>
    <t>Naujų miesto lygmens profesinio orientavimo priemonių skaičius</t>
  </si>
  <si>
    <t xml:space="preserve">VISUOMENĖS INICIATYVŲ SKATINIMO IR SAUGUMO UŽTIKRINIMO PROGRAMA (14)      </t>
  </si>
  <si>
    <r>
      <rPr>
        <b/>
        <sz val="12"/>
        <color theme="1"/>
        <rFont val="Times New Roman"/>
        <family val="1"/>
        <charset val="186"/>
      </rPr>
      <t>01.01. Uždavinys.</t>
    </r>
    <r>
      <rPr>
        <sz val="12"/>
        <color theme="1"/>
        <rFont val="Times New Roman"/>
        <family val="1"/>
        <charset val="186"/>
      </rPr>
      <t xml:space="preserve"> Įgyvendinti jaunimo politiką</t>
    </r>
  </si>
  <si>
    <t>1.4.1</t>
  </si>
  <si>
    <t>Atvirų jaunimo centrų ir atvirų jaunimo erdvių unikalių lankytojų skaičius</t>
  </si>
  <si>
    <t xml:space="preserve">01.01.01. 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</si>
  <si>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</si>
  <si>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</si>
  <si>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</si>
  <si>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01.01.02. Įgyvendinti jaunimo vasaros užimtumo ir integracijos į darbo rinką programą</t>
  </si>
  <si>
    <t xml:space="preserve">Jaunimo, dalyvavusio integracijos į darbo rinką programoje, skaičius </t>
  </si>
  <si>
    <t>Į programą įsitraukusių darbdavių skaičius</t>
  </si>
  <si>
    <t>01.01.03. Jaunimo poreikius atitinkančios jaunimo politikos įgyvendinimas</t>
  </si>
  <si>
    <t xml:space="preserve">Finansuotų jaunimo ir su jaunimu dirbančių organizacijų projektų, veiklos programų, iniciatyvų skaičius </t>
  </si>
  <si>
    <t>Jaunimo savanorišką tarnybą baigusių asmenų skaičius</t>
  </si>
  <si>
    <t xml:space="preserve">Jaunimo organizacijų veiklos skatinimo priemonių skaičius </t>
  </si>
  <si>
    <r>
      <rPr>
        <b/>
        <sz val="12"/>
        <color theme="1"/>
        <rFont val="Times New Roman"/>
        <family val="1"/>
        <charset val="186"/>
      </rPr>
      <t>01.02. Uždavinys.</t>
    </r>
    <r>
      <rPr>
        <sz val="12"/>
        <color theme="1"/>
        <rFont val="Times New Roman"/>
        <family val="1"/>
        <charset val="186"/>
      </rPr>
      <t xml:space="preserve"> Išplėtoti NVO ir bendruomeninių organizacijų veiklą bei paskatinti jų iniciatyvas, paskatinti gyventojų bendruomeniškumą ir pilietiškumą</t>
    </r>
  </si>
  <si>
    <t>1.4.2</t>
  </si>
  <si>
    <t xml:space="preserve">Nevyriausybinių, bendruomeninių organizacijų Savivaldybei pateiktų projektų / paraiškų finansavimui gauti skaičius </t>
  </si>
  <si>
    <t xml:space="preserve">01.02.01. Įgyvendinti Panevėžio nevyriausybinių organizacijų (NVO) plėtros politikos priemones </t>
  </si>
  <si>
    <t>NVO ir bendruomeninių organizacijų, gavusių Savivaldybės finansavimą projektų skaičius (bendras)</t>
  </si>
  <si>
    <t>Nevyriausybinių ir bendruomeninių organizacijų lyderių, narių kvalifikacijos kėlimas (dalyvavusių organizacijų / asmenų skaičius)</t>
  </si>
  <si>
    <t xml:space="preserve">Viešai pasiekiamų NVO dalis nuo veikiančių NVO </t>
  </si>
  <si>
    <t xml:space="preserve">Nevyriausybinių ir bendruomeninių organizacijų veiklos skatinimo priemonių skaičius </t>
  </si>
  <si>
    <t>01.02.02. Gyventojų bendruomeniškumo ir pilietiškumo skatinimas</t>
  </si>
  <si>
    <t>Gyventojų, dalyvaujančių bendruomeninių organizacijų veiklose, skaičius per metus (jaunimo proc.)</t>
  </si>
  <si>
    <t>01.02.03. Pagalbos priemonių nukentėjusiems subjektams užtikrinimas</t>
  </si>
  <si>
    <t>Suteiktos pagalbos priemonių skaičius</t>
  </si>
  <si>
    <t>01.03. Uždavinys. 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</si>
  <si>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01.03.01. Finansuoti projektus neigiamų socialinių veiksnių prevencijai įgyvendinti</t>
  </si>
  <si>
    <t>Finansuotų projektų skaičius</t>
  </si>
  <si>
    <t xml:space="preserve">SOCIALINĖS PARAMOS IR ĮGYVENDINIMO PROGRAMA (15)      </t>
  </si>
  <si>
    <t>01.01. Uždavinys. Užtikrinti kokybišką ir efektyvią socialinę paramą bendruomenėje</t>
  </si>
  <si>
    <t xml:space="preserve">Gyventojų poreikius atitinkančių socialinių paslaugų  dalis nuo Socialinių paslaugų kataloge nurodytų paslaugų skaičiaus </t>
  </si>
  <si>
    <t>01.01.01. Išmokų, kompensacijų ir socialinės paramos mokiniams skyrimas ir mokėjimas iš valstybės biudžeto lėšų</t>
  </si>
  <si>
    <t>Mokinių, gaunančių nemokamą maitinimą, vidutinis  skaičius</t>
  </si>
  <si>
    <t>Asm. / mėn.</t>
  </si>
  <si>
    <t>Laidojimo pašalpos gavėjų skaičius</t>
  </si>
  <si>
    <t>Asmenų (šeimų), gavusių būsto nuomos ar išperkamosios būsto nuomos mokesčio dalies kompensaciją, skaičius</t>
  </si>
  <si>
    <t>01.01.02. Pašalpų ir kompensacijų skyrimas ir mokėjimas iš savivaldybės biudžeto lėšų</t>
  </si>
  <si>
    <t>Gavėjų skaičius</t>
  </si>
  <si>
    <t>01.01.03. Paslaugų teikimas Panevėžio specialiojoje mokykloje-daugiafunkciame centre</t>
  </si>
  <si>
    <t>Socialinių paslaugų gavėjų skaičius</t>
  </si>
  <si>
    <t xml:space="preserve">Asmenų, turinčių sunkią negalią, gaunančių socialinę globą, skaičius </t>
  </si>
  <si>
    <t>01.01.04. Paslaugų teikimas Panevėžio socialinių pokyčių centre</t>
  </si>
  <si>
    <t xml:space="preserve">Asmenų su sunkia negalia, gaunančių socialinę globą, skaičius </t>
  </si>
  <si>
    <t>01.01.05. Paslaugų teikimas Panevėžio atvirame jaunimo centre</t>
  </si>
  <si>
    <t>Paslaugų gavėjų skaičius</t>
  </si>
  <si>
    <t>01.01.06. Paslaugų teikimas Panevėžio socialinių paslaugų centre</t>
  </si>
  <si>
    <t>Socialinių darbuotojų ir jų padėjėjų, teikiančių socialinę priežiūrą šeimoms, pareigybių skaičius</t>
  </si>
  <si>
    <t>01.01.07. 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</si>
  <si>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</si>
  <si>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</si>
  <si>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</si>
  <si>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01.01.08. Kompleksinių paslaugų šeimoms ir vaikams teikimas</t>
  </si>
  <si>
    <t>Šeimų ir vaikų, gavusių kompleksines paslaugas, skaičius</t>
  </si>
  <si>
    <t>Įkurtas kompleksinių paslaugų centras vaikams su negalia ir jų šeimos nariams</t>
  </si>
  <si>
    <t>01.01.09. Šeimoje ir bendruomenėje teikiamų paslaugų infrastruktūros plėtra</t>
  </si>
  <si>
    <t>Socialinių paslaugų spektro įvairovė ir dalis nuo Socialinių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</si>
  <si>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</si>
  <si>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</si>
  <si>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Organizacijų, teikiančių sociokultūrines paslaugas vyresnio amžiaus žmonėms, skaičius </t>
  </si>
  <si>
    <t>Sukurtas planas dėl ilgalaikės (trumpalaikės) socialinės globos paslaugų plėtros suaugusiems asmenims</t>
  </si>
  <si>
    <t>01.01.11. 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</si>
  <si>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</si>
  <si>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</si>
  <si>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Asmenų, turinčių sunkią negalią, gaunančių socialinę globą, skaičius</t>
  </si>
  <si>
    <t>01.02. Uždavinys. Vystyti socialinės paramos individualizuoto kompleksiškumo teikimo modelį</t>
  </si>
  <si>
    <t>01.02.01. Kompleksinės ir individualizuotos socialinės paramos teikimo, derinant finansinę paramą, socialines paslaugas ir užimtumo didinimo priemones, plėtra</t>
  </si>
  <si>
    <t>Asmenų, parengtų integruotis į darbo rinką, skaičius</t>
  </si>
  <si>
    <t>Asmenų, gavusių kompleksines paslaugas, skaičius</t>
  </si>
  <si>
    <t>Asmenų, kurie pasibaigus užimtumo didinimo programoms per 3 mėn. dirbs arba vykdys savarankišką veiklą, dalis iš užimtumo didinimo programų dalyvių skaičiaus</t>
  </si>
  <si>
    <t>&gt;=15</t>
  </si>
  <si>
    <t xml:space="preserve">VISUOMENĖS SVEIKATOS RĖMIMO PROGRAMA (16)      </t>
  </si>
  <si>
    <t>01.01. Uždavinys. Užtikrinti kokybišką ir efektyvią sveikatos priežiūrą</t>
  </si>
  <si>
    <t>01.01.01. Užtikrinti kokybišką ir efektyvią sveikatos priežiūrą</t>
  </si>
  <si>
    <t>Mažėjantis/ Didėjantis</t>
  </si>
  <si>
    <t xml:space="preserve">Tikslinės populiacijos dalis, dalyvavusi širdies ir  kraujagyslių ligų prevencijos programoje </t>
  </si>
  <si>
    <t xml:space="preserve">01.01.01. Visuomenės sveikatos biuro teikiamų paslaugų stiprinimas ir plėtra </t>
  </si>
  <si>
    <t xml:space="preserve">Visuomenės sveikatos stiprinimo renginių skaičius </t>
  </si>
  <si>
    <t xml:space="preserve">Visuomenės sveikatos stiprinimo renginių dalyvių skaičius </t>
  </si>
  <si>
    <t xml:space="preserve">Asmenų, apsilankiusių pas priklausomybių konsultantus, skaičius </t>
  </si>
  <si>
    <t>Asm/metus</t>
  </si>
  <si>
    <t>Asmenų, dalyvavusių užkrečiamųjų ligų prevencijos skatinimo ir supratimo apie mikroorganizmų atsparumą antimikrobinėms medžiagoms užsiėmimuose, skaičius</t>
  </si>
  <si>
    <t>Asmenų, dalyvausių socialinio recepto iniciatyvoje, skaičius</t>
  </si>
  <si>
    <t xml:space="preserve">Mokyklų, dalyvaujančių „Sveikatą stiprinančių mokyklų“ tinkle, dalis </t>
  </si>
  <si>
    <t>(proc.)</t>
  </si>
  <si>
    <t>01.01.02. Visuomenės sveikatos rėmimo specialiosios programos  įgyvendinimas</t>
  </si>
  <si>
    <t>Panevėžio miesto savivaldybės savižudybių prevencijos programos dalyvių skaičius</t>
  </si>
  <si>
    <t>Sveikos mitybos skatinimo ir nutukimo prevencijos priemonėse dalyvavusių asmenų skaičius</t>
  </si>
  <si>
    <t>Panevėžio miesto maudyklų, kuriose stebima vandens kokybė, skaičius</t>
  </si>
  <si>
    <t xml:space="preserve">01.01.03. Vykdyti neveiksnių asmenų būklės peržiūrėjimą   </t>
  </si>
  <si>
    <t>Asmenų, kuriems peržiūrėtas neveiksnumas, skaičius</t>
  </si>
  <si>
    <t>V SKYRIUS</t>
  </si>
  <si>
    <t>SAVIVALDYBĖS VALDOMŲ ĮMONIŲ IR VIEŠŲJŲ ĮSTAIGŲ PLANUOJAMOS PASIEKTI PAGRINDINIŲ VEIKLOS RODIKLIŲ REIKŠMĖS</t>
  </si>
  <si>
    <t>5 lentelė. Savivaldybės valdomų įmonių ir viešųjų įstaigų planuojami pasiekti pagrindiniai veiklos rodikliai ir jų reikšmės</t>
  </si>
  <si>
    <t>Savivaldybės valdomos įmonės ar viešosios įstaigos pavadinimas</t>
  </si>
  <si>
    <t xml:space="preserve">Rodiklio pavadinimas, matavimo vnt.  </t>
  </si>
  <si>
    <t>Planuojamos rodiklių reikšmės</t>
  </si>
  <si>
    <t>Savivaldybės valdomų įmonių planuojami pasiekti pagrindiniai veiklos rodikliai ir jų reikšmės</t>
  </si>
  <si>
    <t>AB „Panevėžio energija“</t>
  </si>
  <si>
    <r>
      <t xml:space="preserve">Kapitalo grąžos rodiklis (ROE) </t>
    </r>
    <r>
      <rPr>
        <sz val="10"/>
        <color theme="1"/>
        <rFont val="Calibri"/>
        <family val="2"/>
        <charset val="186"/>
      </rPr>
      <t>%</t>
    </r>
  </si>
  <si>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</si>
  <si>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</si>
  <si>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</si>
  <si>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</si>
  <si>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</si>
  <si>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</si>
  <si>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</si>
  <si>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</si>
  <si>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Viešųjų įstaigų planuojami pasiekti pagrindiniai veiklos rodikliai ir jų reikšmės</t>
  </si>
  <si>
    <t>VšĮ Panevėžio fizinės medicinos ir reabilitacijos centras</t>
  </si>
  <si>
    <t>ASPĮ įtraukta į Skaidrių asmens sveikatos priežiūros įstaigų sąrašą</t>
  </si>
  <si>
    <t xml:space="preserve"> ASPĮ įtraukta į Skaidrių asmens sveikatos priežiūros įstaigų sąrašą</t>
  </si>
  <si>
    <t>VšĮ Panevėžio palaikomojo gydymo ir slaugos ligoninė</t>
  </si>
  <si>
    <t>VšĮ Panevėžio odontologijos poliklinika</t>
  </si>
  <si>
    <t>VšĮ Panevėžio miesto poliklinika</t>
  </si>
  <si>
    <t>Viešoji įstaiga Futbolo akademija „Panevėžys“</t>
  </si>
  <si>
    <t>Sportininkų, dalyvaujančių miesto, regiono, šalies ir tarptautinėse varžybose, skaičius</t>
  </si>
  <si>
    <t>Sukomplektuotų sportinio rengimo grupių, skaičius</t>
  </si>
  <si>
    <t>VšĮ Panevėžio plėtros agentūra</t>
  </si>
  <si>
    <t>Darbuotojų, dalyvavusių mokymuose, dalis nuo visų darbuotojų procentais</t>
  </si>
  <si>
    <t>Pateiktų paraiškų nacionaliniams ir tarptautiniams projektams finansuoti skaičius</t>
  </si>
  <si>
    <t>Darbuotojų pasitenkinimo darbu indeksas (NPS)</t>
  </si>
  <si>
    <t>VšĮ Panevėžio keleivinis transportas</t>
  </si>
  <si>
    <t>+ 1  balas</t>
  </si>
  <si>
    <t>+ 1 balas</t>
  </si>
  <si>
    <t>ne daugiau nei 16,8</t>
  </si>
  <si>
    <t>Įstaigos sąnaudų valdymo išlaidoms dalis, ne daugiau proc.</t>
  </si>
  <si>
    <t>VšĮ Panevėžio mokslo ir technologijų parkas</t>
  </si>
  <si>
    <t>Gerinti PMTP infrastruktūrą</t>
  </si>
  <si>
    <t>ne mažiau kaip 90 proc. infrastruktūra patenkintų įmonių dalis</t>
  </si>
  <si>
    <t>Skatinti inovatyvumą ir verslumą rengiant įvairius renginius</t>
  </si>
  <si>
    <t>ne mažiau nei 7 renginiai</t>
  </si>
  <si>
    <t>N.d.</t>
  </si>
  <si>
    <t>n.d.</t>
  </si>
  <si>
    <t>Žalumo indeksas (išreiškiamas ekologiškai efektyvaus paviršiaus ploto ir viso žemės ploto santykiu. Žalumo indekso formulė:
(plotas A x koeficientas A) + (plotas B x koeficientas B) + ir kt.) / visas teritorijos plotas)</t>
  </si>
  <si>
    <t>Asmenų, dalyvavusių nelaimingų atsitikimų ir traumų prevencijos priemonėse skaičius</t>
  </si>
  <si>
    <t>18
1</t>
  </si>
  <si>
    <t xml:space="preserve">
1</t>
  </si>
  <si>
    <t>Mokinių dalis, lankanti Panevėžio regioninį STEAM atviros prieigos centrą,  Savivaldybės finansuojamas STEAM srities neformaliojo vaikų / jaunimo švietimo akademijas / iš jų mergaitės</t>
  </si>
  <si>
    <t>24,0 / 
17,0</t>
  </si>
  <si>
    <t>27,0 / 
18,0</t>
  </si>
  <si>
    <t>30,0 / 
19,0</t>
  </si>
  <si>
    <t>65,0 / 
33,0</t>
  </si>
  <si>
    <t>65,5 / 
33,0</t>
  </si>
  <si>
    <t>66,0 / 
33,0</t>
  </si>
  <si>
    <t>STEAM dalykų mokytojų, integruojančių Pramonės 4.0 tendencijas ugdyme, skaičius / iš jų moterys</t>
  </si>
  <si>
    <t>48 / 44</t>
  </si>
  <si>
    <t>52 / 44</t>
  </si>
  <si>
    <t>54 / 48</t>
  </si>
  <si>
    <t xml:space="preserve">Kino centro „Garsas“ kaip SEMC'o padalinio veiklos plėtra nuo 2026-04-01  </t>
  </si>
  <si>
    <t xml:space="preserve">Edukacinių programų dalyvių skaičius  </t>
  </si>
  <si>
    <t xml:space="preserve">01.01.09. Kino centro „Garsas“ veiklos plėtra (reikšmės nurodytos iki 2026-03-31) </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</si>
  <si>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</si>
  <si>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</si>
  <si>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</si>
  <si>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Faktinė stebėsenos rodiklio reikšmė (2025 m.)</t>
  </si>
  <si>
    <t>Matematika  64,0        Lietuvių k. 74,5</t>
  </si>
  <si>
    <t>Matematika  65,0     Lietuvių k. 75,0</t>
  </si>
  <si>
    <t>Matematika  66,0  Lietuvių k. 75,5</t>
  </si>
  <si>
    <t>„Metų mokytojo“, „Jaunojo mokytojo“  ir „Švietimo vadovo" nominacijų ir premijų skyrimas švietimo darbuotojams (įsteigtų nominacijų skaičius)</t>
  </si>
  <si>
    <r>
      <rPr>
        <b/>
        <sz val="12"/>
        <rFont val="Times New Roman"/>
        <family val="1"/>
        <charset val="186"/>
      </rPr>
      <t>01.01. Uždavinys.</t>
    </r>
    <r>
      <rPr>
        <sz val="12"/>
        <rFont val="Times New Roman"/>
        <family val="1"/>
        <charset val="186"/>
      </rPr>
      <t xml:space="preserve"> Pagerinti švietimo paslaugų kokybę </t>
    </r>
  </si>
  <si>
    <t>Matematika  66,0     Lietuvių k. 75,5</t>
  </si>
  <si>
    <t>Matematika  64,2   Lietuvių k. 74,5</t>
  </si>
  <si>
    <t>01.03.02. Finansuoti smurtinio elgesio artimoje aplinkoje keitimo programą</t>
  </si>
  <si>
    <t>Dalyvių, sėkmingai baigusių smurtinio elgesio artimoje aplinkoje keitimo programą, skaičius</t>
  </si>
  <si>
    <t>Finansuoti viešojo saugumo priemones</t>
  </si>
  <si>
    <t>Parengtas ir patvirtintas  2027–2029 m. jaunimo problemų sprendimo  priemonių planas</t>
  </si>
  <si>
    <t>12,31*</t>
  </si>
  <si>
    <t>Km/metus</t>
  </si>
  <si>
    <t>ne mažiau kaip 2</t>
  </si>
  <si>
    <t>80 proc.</t>
  </si>
  <si>
    <t xml:space="preserve">80 proc. </t>
  </si>
  <si>
    <t xml:space="preserve">ne mažesnis kaip 0,5 </t>
  </si>
  <si>
    <t>ne mažesnis kaip 0,5</t>
  </si>
  <si>
    <t xml:space="preserve">Ne mažiau kaip 95,0 proc. </t>
  </si>
  <si>
    <t>ne maženis kaip 0,5</t>
  </si>
  <si>
    <t xml:space="preserve">42,5 proc. </t>
  </si>
  <si>
    <t xml:space="preserve">45 proc. </t>
  </si>
  <si>
    <t>55 proc.</t>
  </si>
  <si>
    <t>56 proc.</t>
  </si>
  <si>
    <t>57 proc.</t>
  </si>
  <si>
    <t xml:space="preserve">Asmenų, gavusių pirmines ambulatorines psichikos sveikatos priežiūros paslaugas per 30 dienų nuo išrašymo iš psichiatrijos stacionaro arba dienos stacionaro, dalis </t>
  </si>
  <si>
    <t xml:space="preserve">70 proc. ASPĮ registracijų pirminio lygio ambulatorinėms asmens sveikatos priežiūros paslaugoms gauti atliekama IPR IS 80 proc. </t>
  </si>
  <si>
    <t>Įstaigos sąnaudų valdymo išlaidoms dalis (ASPĮ sąnaudų valdymo išlaidoms dalis ne daugiau kaip ... proc. nuo visų ASPĮ sąnaudų) ASPĮ gydytojų ir slaugytojų darbo užmokesčio santykis</t>
  </si>
  <si>
    <t xml:space="preserve">ne daugiau kaip 6,7 proc. ASPĮ slaugytojo vidutinis darbo užmokestis ne mažesnis kaip 0,5 ASPĮ gydytojo vidutinio darbo užmokesčio </t>
  </si>
  <si>
    <t xml:space="preserve">95 proc. ASPĮ registracijų specializuotoms ambulatorinėms asmens sveikatos priežiūros paslaugoms gauti atliekama per IPR IS; 70 proc. ASPĮ registracijų pirminio lygio ambulatorinėms asmens sveikatos priežiūros paslaugoms gauti atliekama IPR IS 80 proc. </t>
  </si>
  <si>
    <t xml:space="preserve">Įstaigos sąnaudų valdymo išlaidoms dalis (ASPĮ sąnaudų valdymo išlaidoms dalis ne daugiau kaip...  proc. nuo visų ASPĮ sąnaudų) ASPĮ gydytojų ir slaugytojų darbo užmokesčio santykis su ASPĮ gydytojo vidutinio darbo užmokesčiu </t>
  </si>
  <si>
    <t>Įstaigos sąnaudų valdymo išlaidoms dalis (ASPĮ sąnaudų valdymo išlaidoms dalis ne daugiau kaip .... proc. nuo visų ASPĮ sąnaudų) ASPĮ gydytojų ir slaugytojų darbo užmokesčio santykis su gydytojo vid. darbo užmokesčio</t>
  </si>
  <si>
    <t xml:space="preserve"> ne mažiau kaip 0,8  
</t>
  </si>
  <si>
    <t>288724610; 301738112</t>
  </si>
  <si>
    <t>Organizuoti Panevėžio medicinos darbuotojų dienos minėjimo renginį</t>
  </si>
  <si>
    <t xml:space="preserve">Sveikatos priežiūros specialistų pritraukimo į Panevėžio miesto savivaldybę programa </t>
  </si>
  <si>
    <t xml:space="preserve">SB </t>
  </si>
  <si>
    <t>25/50</t>
  </si>
  <si>
    <t xml:space="preserve">Svivaldybė gyventojų, dalyvavusių balsavime dėl dalyvaujamojo biudžeto projektų, skaičius  </t>
  </si>
  <si>
    <t>3500
 / 9</t>
  </si>
  <si>
    <t>3500
 / 8</t>
  </si>
  <si>
    <t>3500
 / 10</t>
  </si>
  <si>
    <t>Jaunimo lyderystei skirtų renginių ir iniciatyvų skaičius</t>
  </si>
  <si>
    <t>0,01*</t>
  </si>
  <si>
    <t>0,08*</t>
  </si>
  <si>
    <t>79,0*</t>
  </si>
  <si>
    <t>13,4*</t>
  </si>
  <si>
    <t>76,1*</t>
  </si>
  <si>
    <t>20,4*</t>
  </si>
  <si>
    <t>9617,3*</t>
  </si>
  <si>
    <t>54815,1*</t>
  </si>
  <si>
    <t>144*</t>
  </si>
  <si>
    <t>86,4*</t>
  </si>
  <si>
    <t>76,43*</t>
  </si>
  <si>
    <t>20*</t>
  </si>
  <si>
    <t>26,8*</t>
  </si>
  <si>
    <t>14,67*</t>
  </si>
  <si>
    <t>13,62*</t>
  </si>
  <si>
    <t>2608*</t>
  </si>
  <si>
    <t>54,5*</t>
  </si>
  <si>
    <t>5105*</t>
  </si>
  <si>
    <t>73,7*</t>
  </si>
  <si>
    <t>41,4*</t>
  </si>
  <si>
    <t>9,5*</t>
  </si>
  <si>
    <t>Bendruomenės dvasinio dialogo skatinimas - Maldos pusryčiai</t>
  </si>
  <si>
    <t>Įgyvendinti projektą „Panevėžio grupinių gyvenimo namų asmenims su intelekto ir (ar) psichikos negalia įkūrimas“*</t>
  </si>
  <si>
    <t>* Duomenys už 2024 metus</t>
  </si>
  <si>
    <t>02.01.03. Miestą garsinančių ir bendruomenę telkiančių iniciatyvų organizavimas – Metų Panevėžiečiai, Garbės pilietis</t>
  </si>
  <si>
    <t>Miesto gimtadienio rėmėjų ir bendruomenę telkiančių asmenų pagerbimas (šventė)</t>
  </si>
  <si>
    <t>Elektromobilių viešųjų įkrovimo prieigų tinklo plėtra ir administravimo bei priežiūros paslaugos</t>
  </si>
  <si>
    <r>
      <rPr>
        <b/>
        <sz val="12"/>
        <color theme="1"/>
        <rFont val="Times New Roman"/>
        <family val="1"/>
        <charset val="186"/>
      </rPr>
      <t>01 Veiklos prioritetas. Darni bendruomenė, kurianti miesto kultūrą</t>
    </r>
    <r>
      <rPr>
        <sz val="12"/>
        <color theme="1"/>
        <rFont val="Times New Roman"/>
        <family val="1"/>
        <charset val="186"/>
      </rPr>
      <t xml:space="preserve">
Miestas išsiskiria gyventojų kūrybiškumu ir kultūros renginių įvairove, kuri miestiečiams ir svečiams sudaro galimybes įgyti unikalių patirčių, prisidedančių prie miesto žinomumo didėjimo ir turistų skaičiaus augimo. Šio potencialo išnaudojimas yra vienas iš miesto vystymosi prioritetų. Siekiama padidinti kultūros sektoriaus patrauklumą, susijusį su kultūros įstaigų paslaugų ir infrastruktūros gerinimu, profesionaliojo meno sklaida, efektyvia kultūros darbuotojų veikla, kultūros procesų komunikacija ir suformuotu dinamiško miesto įvaizdžiu. Plėtojamos ir stiprinamos kultūros ir švietimo jungtys, skatinančios bendruomeniškumą, užtikrinančios miesto daugiakultūriškumo sklaidą, prasmingą vaikų, jaunimo ir suaugusiųjų užimtumą. Pasiekti užsibrėžtų tikslų padės 2024 m. atsidaręs Stasio Eidrigevičiaus menų centras (SEMC) – naujos kartos muziejus, šiuolaikinio meno, kultūrinio dialogo, kūrybinių industrijų ir edukacijų erdvė. SEMC bus naujas traukos taškas meno mylėtojams ir turistams, suteikiantis daugiau veiklos galimybių  miesto bendruomenei.
Mieste vystoma ne tik bendruomenei svarbi sveikatos ir sveikatinimo paslaugų įvairovė ir infrastruktūra, užtikrinanti gyventojų sveikos gyvensenos skatinimą, bet ir aukšto meistriškumo sportininkų rengimo sistema, jai reikalinga infrastruktūra. 
Koordinuotai sujungiant viešojo, nevyriausybinio sektorių gebėjimus ir pastangas siekiama formuoti socialinių paslaugų kokybės užtikrinimo kultūrą, grindžiamą gyventojų patirtimis, poreikiais ir jų pasitenkinimo tyrimais. Miesto gyventojų aktyvus įtraukimas į savivaldos klausimų sprendimą, savivaldybės įmonių ir organizacijų pažangi vadyba sudarys sąlygas teikti kokybiškas ir inovatyvias viešąsias paslaugas. Panevėžio miesto jungtys su kitomis savivaldybėmis sudaro prielaidas siekti kokybiškų nacionalinio lygmens paslaugų teikimo užtikrinimo ne tik Panevėžio regiono, bet ir aplinkinių savivaldybių gyventojams.</t>
    </r>
  </si>
  <si>
    <r>
      <rPr>
        <b/>
        <sz val="12"/>
        <color theme="1"/>
        <rFont val="Times New Roman"/>
        <family val="1"/>
        <charset val="186"/>
      </rPr>
      <t>02 Veiklos prioritetas. Miestas, vystantis tvarią aplinką</t>
    </r>
    <r>
      <rPr>
        <sz val="12"/>
        <color theme="1"/>
        <rFont val="Times New Roman"/>
        <family val="1"/>
        <charset val="186"/>
      </rPr>
      <t xml:space="preserve">
Miesto augimas neatsiejamas nuo nuolatinių, tarpusavyje susijusių miesto aplinkos vystymo pokyčių, kurie yra vienas iš miesto vystymo prioritetų. Siekiama, kad pokyčiai mieste būtų planuojami ir įgyvendinami taikant aplinkai draugiškus sprendimus ir padėtų kurti patrauklią aplinką gyventi. Tvariai vystoma viešoji infrastruktūra sukuria miestą, patogų gyventi jaunimui, šeimoms ir vyresnio amžiaus žmonėms. Miestas yra gana didelis, bet ir kompaktiškas, kiekvienas gali rasti sau artimą veiklą, lengvai pasiekti darbo ir paslaugų vietas nenaudodamas automobilio. Atsižvelgiant į tai, mieste bus efektyviai vystoma tvaraus judumo sistema, teikiamos miestą jungiančios ir gyventojų poreikius atitinkančios viešojo transporto paslaugos, pagrįstos netaršaus viešojo transporto vystymu, taip pat bus sudarytos galimybės keliauti aplinkai draugiškais būdais. Teigiamų pokyčių vystant gatvės infrastruktūrą siekiama didinant eismo saugumą ir mažinant neigiamą įtaką gyvenimo kokybei. Plėtojamos integruoto viešojo transporto ir susisiekimo infrastruktūros jungtys su kitomis savivaldybėmis užtikrins šių savivaldybių gyventojams galimybę naudotis miesto infrastruktūra ir paslaugomis kasdieniams poreikiams tenkinti. Transeuropinės magistralės („Via Baltica“ ir „Rail Baltica“) didins Panevėžio miesto patrauklumą ir sukurs prielaidas miesto susisiekimo sistemą integruoti į Europos susisiekimo tinklą. Miestiečiai, prisidėdami prie tvaraus miesto vystymo, siekia kurti žalią ir neutralų poveikį aplinkai turintį miestą. Vystomos viešosios erdvės prisideda prie miesto aplinką tausojančio ir aktyvaus laisvalaikio leidimo. Viešosioms paslaugoms teikti bus naudojama atsinaujinančių šaltinių energija ir įdiegti energijos panaudojimo efektyvumą užtikrinantys sprendimai. Numatomas daugiabučių namų kvartalinės renovacijos vystymas ne tik mažins poveikį aplinkai, bet ir pagerins gyvenimo kokybę, šių gyvenamųjų teritorijų patrauklumą.</t>
    </r>
  </si>
  <si>
    <r>
      <rPr>
        <b/>
        <sz val="12"/>
        <color theme="1"/>
        <rFont val="Times New Roman"/>
        <family val="1"/>
        <charset val="186"/>
      </rPr>
      <t>03 Veiklos prioritetas. Švietimo ir verslo bendrystė, plėtojanti ateities ekonomiką</t>
    </r>
    <r>
      <rPr>
        <sz val="12"/>
        <color theme="1"/>
        <rFont val="Times New Roman"/>
        <family val="1"/>
        <charset val="186"/>
      </rPr>
      <t xml:space="preserve">
Miesto pažanga neatsiejama nuo ekonomikos augimo, kurį lemia efektyvi švietimo sistema. Šių sričių sinergijos skatinimas yra vienas iš miesto plėtros prioritetų, kuris apims miesto infrastruktūrą ir aplinką kuriančius pokyčius. Mieste sukurta STEAM ugdymu paremta ateities inovatorių rengimo ekosistema. Panevėžio miestas yra numatęs tapti vienu stipriausių Šiaurės Rytų Europos robotikos centrų, visos Panevėžio regiono savivaldybės taip pat pasirinko robotiką ir automatizavimą kaip vieną iš 6 specializacijos krypčių. Miesto aplinka skatina kūrybiškumą ir tuo pačiu didina investicinį patrauklumą. Sudarytos galimybės žmonėms išnaudoti savo gebėjimus, nuolat tobulėti ir kurti darbinę karjerą didina patrauklumą gyventi ir kurti savo ateitį Panevėžyje. Išvystytos tarptautinės jungtys, lyderystė, kuriant inovatyvią aplinką, bendradarbiavimas su kitomis savivaldybėmis užtikrina tvarų ateities miesto ekonomikos augimą.</t>
    </r>
  </si>
  <si>
    <r>
      <rPr>
        <b/>
        <sz val="12"/>
        <rFont val="Times New Roman"/>
        <family val="1"/>
        <charset val="186"/>
      </rPr>
      <t xml:space="preserve">1.1. Tikslas. </t>
    </r>
    <r>
      <rPr>
        <sz val="12"/>
        <rFont val="Times New Roman"/>
        <family val="1"/>
        <charset val="186"/>
      </rPr>
      <t xml:space="preserve">Kurti tvarią socialinę ir ekonominę kultūros vertę Panevėžyje	
1.1.1. Uždavinys. Padidinti miesto bendruomenės įtrauktį į kultūros kūrimą ir naudojimąsi kultūros produktais bei paslaugomis
1.1.2. Uždavinys. Sudaryti palankias sąlygas profesionaliojo meno ir kultūros vystymuisi
1.1.3. Uždavinys. Užtikrinti Panevėžio miesto savivaldybės kultūros įstaigų veiklos kokybės ir paslaugų prieinamumo gerinimą
1.1.4. Uždavinys. Padidinti miesto turistinį patrauklumą
</t>
    </r>
    <r>
      <rPr>
        <b/>
        <sz val="12"/>
        <rFont val="Times New Roman"/>
        <family val="1"/>
        <charset val="186"/>
      </rPr>
      <t xml:space="preserve">1.2. Tikslas. </t>
    </r>
    <r>
      <rPr>
        <sz val="12"/>
        <rFont val="Times New Roman"/>
        <family val="1"/>
        <charset val="186"/>
      </rPr>
      <t xml:space="preserve">Stiprinti gyventojų sveikatą ir skatinti fizinį aktyvumą siekiant aukšto sporto meistriškumo
1.2.1. Uždavinys. Užtikrinti kokybišką ir efektyvią sveikatos priežiūrą
1.2.2. Uždavinys. Pagerinti aukšto meistriškumo sportininkų rengimo sąlygas
</t>
    </r>
    <r>
      <rPr>
        <b/>
        <sz val="12"/>
        <rFont val="Times New Roman"/>
        <family val="1"/>
        <charset val="186"/>
      </rPr>
      <t>1.3. Tikslas.</t>
    </r>
    <r>
      <rPr>
        <sz val="12"/>
        <rFont val="Times New Roman"/>
        <family val="1"/>
        <charset val="186"/>
      </rPr>
      <t xml:space="preserve"> Skatinti socialinės atskirties mažėjimą ir socialinį saugumą	
1.3.1. Uždavinys. Užtikrinti kokybišką ir efektyvią socialinę paramą bendruomenėje
1.3.2. Uždavinys. Vystyti socialinės paramos individualizuoto kompleksiškumo teikimo modelį
</t>
    </r>
    <r>
      <rPr>
        <b/>
        <sz val="12"/>
        <rFont val="Times New Roman"/>
        <family val="1"/>
        <charset val="186"/>
      </rPr>
      <t xml:space="preserve">1.4. Tikslas. </t>
    </r>
    <r>
      <rPr>
        <sz val="12"/>
        <rFont val="Times New Roman"/>
        <family val="1"/>
        <charset val="186"/>
      </rPr>
      <t xml:space="preserve">Didinti gyventojų socialinį aktyvumą ir pilietinę atsakomybę	
1.4.1. Uždavinys. Paskatinti gyventojų bendruomeniškumą ir įtrauktį į savivaldos procesus
1.4.2. Uždavinys. Išplėtoti NVO ir bendruomeninių organizacijų veiklą, paskatinti jų iniciatyvas
</t>
    </r>
    <r>
      <rPr>
        <b/>
        <sz val="12"/>
        <rFont val="Times New Roman"/>
        <family val="1"/>
        <charset val="186"/>
      </rPr>
      <t xml:space="preserve">1.5. Tikslas. </t>
    </r>
    <r>
      <rPr>
        <sz val="12"/>
        <rFont val="Times New Roman"/>
        <family val="1"/>
        <charset val="186"/>
      </rPr>
      <t xml:space="preserve">Stiprinti vietos savivaldą ir vykdyti efektyvų miesto įmonių ir įstaigų valdymą	
1.5.1. Uždavinys. Pagerinti savivaldybės veiklos valdymą
1.5.2. Uždavinys. Pagerinti skaitmeninį junglumą
</t>
    </r>
    <r>
      <rPr>
        <b/>
        <sz val="12"/>
        <rFont val="Times New Roman"/>
        <family val="1"/>
        <charset val="186"/>
      </rPr>
      <t xml:space="preserve">1.6. Tikslas. </t>
    </r>
    <r>
      <rPr>
        <sz val="12"/>
        <rFont val="Times New Roman"/>
        <family val="1"/>
        <charset val="186"/>
      </rPr>
      <t xml:space="preserve">Formuoti miesto įvaizdį ir užtikrinti efektyvią komunikaciją	
1.6.1. Uždavinys. Suformuoti miesto identitetą ir padidinti jo žinomumą
1.6.2. Uždavinys. Patobulinti viešąją komunikaciją
</t>
    </r>
  </si>
  <si>
    <r>
      <rPr>
        <b/>
        <sz val="12"/>
        <color theme="1"/>
        <rFont val="Times New Roman"/>
        <family val="1"/>
        <charset val="186"/>
      </rPr>
      <t>2.1. Tikslas.</t>
    </r>
    <r>
      <rPr>
        <sz val="12"/>
        <color theme="1"/>
        <rFont val="Times New Roman"/>
        <family val="1"/>
        <charset val="186"/>
      </rPr>
      <t xml:space="preserve"> Vykdyti kryptingą darnaus judumo politiką savivaldybėje
2.1.1. Uždavinys. Paskatinti netaršaus mikrotransporto (paspirtukai, dviračiai, riedžiai ir kt.) infrastruktūros plėtrą
2.1.2. Uždavinys. Padidinti eismo saugumą
2.1.3. Uždavinys. Pasiekti skirtingų transporto būdų darną miesto sistemoje
2.1.4. Uždavinys. Padidinti naudojimosi viešuoju transportu mastą
2.1.5. Uždavinys. Išplėsti viešojo transporto ir susisiekimo infrastruktūrą, atnaujinti viešojo transporto priemones
2.1.6. Uždavinys. Paskatinti viešojo ir kolektyvinio transporto naudojimą
</t>
    </r>
    <r>
      <rPr>
        <b/>
        <sz val="12"/>
        <color theme="1"/>
        <rFont val="Times New Roman"/>
        <family val="1"/>
        <charset val="186"/>
      </rPr>
      <t>2.2. Tikslas.</t>
    </r>
    <r>
      <rPr>
        <sz val="12"/>
        <color theme="1"/>
        <rFont val="Times New Roman"/>
        <family val="1"/>
        <charset val="186"/>
      </rPr>
      <t xml:space="preserve"> Mažinti poveikį klimato kaitai ir prisitaikyti prie jos
2.2.1. Uždavinys. Paskatinti energijos taupymą, atsinaujinančių ir alternatyvių energijos išteklių naudojimą
2.2.2. Uždavinys. Užtikrinti saugią ir švarią aplinką, įdiegti žiedinės ekonomikos (beatliekės gamybos) principus
2.2.3. Uždavinys. Patobulinti miesto erdvių ir objektų kokybę, jų priežiūrą
</t>
    </r>
    <r>
      <rPr>
        <b/>
        <sz val="12"/>
        <color theme="1"/>
        <rFont val="Times New Roman"/>
        <family val="1"/>
        <charset val="186"/>
      </rPr>
      <t>2.3. Tikslas.</t>
    </r>
    <r>
      <rPr>
        <sz val="12"/>
        <color theme="1"/>
        <rFont val="Times New Roman"/>
        <family val="1"/>
        <charset val="186"/>
      </rPr>
      <t xml:space="preserve"> Skatinti miesto plėtrą ir tvarią transformaciją
2.3.1. Uždavinys. Modernizuoti esamą ir tvariai vystyti naują miesto infrastruktūrą
2.3.2. Uždavinys. Įgyvendinti valstybinės ir regioninės svarbos projektus</t>
    </r>
  </si>
  <si>
    <r>
      <rPr>
        <b/>
        <sz val="12"/>
        <color theme="1"/>
        <rFont val="Times New Roman"/>
        <family val="1"/>
        <charset val="186"/>
      </rPr>
      <t>3.1. Tikslas.</t>
    </r>
    <r>
      <rPr>
        <sz val="12"/>
        <color theme="1"/>
        <rFont val="Times New Roman"/>
        <family val="1"/>
        <charset val="186"/>
      </rPr>
      <t xml:space="preserve"> Didinti švietimo sistemos prieinamumą ir kokybę	
3.1.1. Uždavinys. Pagerinti švietimo paslaugų kokybę
3.1.2. Uždavinys. Užtikrinti sveiką, saugią emocinę ir fizinę aplinką švietimo įstaigose
3.1.3. Uždavinys. Užtikrinti STEAM srities dalykų programų įgyvendinimą ir plėtrą
</t>
    </r>
    <r>
      <rPr>
        <b/>
        <sz val="12"/>
        <color theme="1"/>
        <rFont val="Times New Roman"/>
        <family val="1"/>
        <charset val="186"/>
      </rPr>
      <t xml:space="preserve">3.2. Tikslas. </t>
    </r>
    <r>
      <rPr>
        <sz val="12"/>
        <color theme="1"/>
        <rFont val="Times New Roman"/>
        <family val="1"/>
        <charset val="186"/>
      </rPr>
      <t xml:space="preserve">Didinti kvalifikuotų darbuotojų pasiūlą
3.2.1. Uždavinys. Paskatinti aukštojo mokslo ir profesinio mokymo įstaigų teikiamų paslaugų atitiktį trumpalaikėms ir ilgalaikėms darbo rinkos poreikių prognozėms
3.2.2. Uždavinys. Sudaryti mokymosi visą gyvenimą galimybes atsižvelgiant į trumpalaikes ir ilgalaikes darbo rinkos poreikių prognozes
3.2.3. Uždavinys. Pritraukti kvalifikuotą darbo jėgą
</t>
    </r>
    <r>
      <rPr>
        <b/>
        <sz val="12"/>
        <color theme="1"/>
        <rFont val="Times New Roman"/>
        <family val="1"/>
        <charset val="186"/>
      </rPr>
      <t>3.3. Tikslas.</t>
    </r>
    <r>
      <rPr>
        <sz val="12"/>
        <color theme="1"/>
        <rFont val="Times New Roman"/>
        <family val="1"/>
        <charset val="186"/>
      </rPr>
      <t xml:space="preserve"> Didinti miesto verslo aplinkos konkurencingumą
3.3.1. Uždavinys. Sudaryti palankias sąlygas verslo kūrimui
3.3.2. Uždavinys. Sudaryti palankias sąlygas verslo plėtrai ir investicijų pritraukimui
3.3.3. Uždavinys. Paskatinti pažangių technologinių sprendimų kūrimą ir diegimą versle
3.3.4. Uždavinys. Paskatinti verslo, mokslo ir viešojo sektoriaus bendradarbiavimą kuriant ir komercializuojant aukštos pridėtinės vertės produktus
3.3.5. Uždavinys. Sukurti patrauklią aplinką naujų skaitmeninių technologijų bandymui mieste</t>
    </r>
  </si>
  <si>
    <t>2025–2027 metų asignavimų ir kitų lėšų pasiskirstymas pagal programas (tūkst. Eur) nurodomi 2 lentelėje.</t>
  </si>
  <si>
    <t xml:space="preserve">
Panevėžys – miestas, išsiskiriantis turtinga istorija ir ją kuriančiais žmonėmis. Tai miestas, puoselėjantis gilias kultūrines tradicijas ir žengiantis drauge su šiuolaikinio pasaulio kultūra. Pažangiųjų technologijų ir pramonės centras, nuosekliai vystantis darnaus, inovatyvaus europietiško miesto kryptį. Panevėžys vertina įgytą patirtį ir per įgyvendinamus pokyčius siekia pažangos užsibrėžtose srityse. Miestas vis atviresnis kuriantiems žmonėms verslo, švietimo ir mokslo, kultūros ir meno, sporto, bendruomenių, jaunimo veiklų kontekste. Įgyvendindamas 2026–2028 m. strateginiame veiklos plane numatytus tikslus, uždavinius ir priemones, Panevėžys siekia tapti miestu, išsiskiriančiu į ateitį ir pažangą orientuotu integraliu požiūriu, pramonės vystymuisi pritaikyta infrastruktūra, efektyviai veikiančia švietimo sistema, pažangia, inovatyvia, patrauklia gyventi ir dirbti Aukštaitijos sostine. Jau dabar Panevėžys išgyvena akivaizdžius pokyčius visose srityse, pradedant atnaujinama infrastruktūra, tvarkomomis viešosiomis erdvėmis ir baigiant patrauklios aplinkos kūrimu verslui, švietimui, kultūrai, sportui ir inovacijoms. Todėl 2026–2028 m. Panevėžys ir toliau nuosekliai sieks savo tikslų. Stiprėsime kaip miestas, kuriame vis patogiau kurti kokybišką gyvenimą ir ateitį. Kaip miestas, kuriame gyventojai sąmoningai, aktyviai kuria ir puoselėja atsakingą bendruomenę bei aplinką.
</t>
  </si>
  <si>
    <t>Panevėžio miesto savivaldybės 2026–2028 metų strateginis veiklos planas (toliau – SSVP) parengtas remiantis Panevėžio miesto strateginiu plėtros 2021–2027 metų planu, patvirtintu Panevėžio miesto savivaldybės tarybos 2021 m. gruodžio 23 d. sprendimu Nr. 1-362 „Dėl Panevėžio miesto strateginio plėtros 2021–2027 metų plano ir Panevėžio miesto strateginio plėtros 2021–2027 metų plano įgyvendinimo priežiūros tvarkos aprašo patvirtinimo“. 
SSVP numatytos programos yra ilgalaikės, tęstinės, kad būtų įgyvendinti pradėti tikslai ir vykdomi projektai, numatyti Panevėžio miesto strateginiame plėtros 2021–2027 metų plane nurodytiems tikslams pasiekti. 
2026–2028 metų SSVP numatoma rengti 15 programų: Savivaldybės valdymo programą (01), Investicijų projektų programą (02), Urbanistinės plėtros programą (03),  Aplinkos apsaugos rėmimo programą (04), Ekonominės plėtros ir verslo skatinimo programą (05), Savivaldybės turto valdymo programą (06), Rinkodaros programą (08), Informacinės visuomenės plėtros programą (09), Miesto infrastruktūros objektų plėtros, modernizavimo ir priežiūros programą (10), Kultūros ir meno programą (11), Sporto programą (12), Švietimo ir ugdymo programą (13), Visuomenės iniciatyvų skatinimo ir saugumo užtikrinimo programą (14), Socialinės paramos įgyvendinimo programą (15), Visuomenės sveikatos rėmimo programą (16).</t>
  </si>
  <si>
    <r>
      <rPr>
        <b/>
        <sz val="12"/>
        <rFont val="Times New Roman"/>
        <family val="1"/>
        <charset val="186"/>
      </rPr>
      <t>Savivaldybės</t>
    </r>
    <r>
      <rPr>
        <b/>
        <sz val="12"/>
        <color theme="1"/>
        <rFont val="Times New Roman"/>
        <family val="1"/>
        <charset val="186"/>
      </rPr>
      <t xml:space="preserve"> valdymo programa (01)</t>
    </r>
    <r>
      <rPr>
        <sz val="12"/>
        <color theme="1"/>
        <rFont val="Times New Roman"/>
        <family val="1"/>
        <charset val="186"/>
      </rPr>
      <t xml:space="preserve"> įgyvendinama, kad būtų vykdomos Lietuvos Respublikos vietos savivaldos įstatymo nustatytos savarankiškosios savivaldybių funkcijos, valstybinės (valstybės perduotos savivaldybėms) funkcijos. Programa orientuota į Savivaldybės institucijų funkcionavimo užtikrinimą, administracinių paslaugų teikimą ir tobulinimą. Savivaldybės valdymo programa rengiama siekiant planuoti savivaldybės institucijų, Savivaldybės administracijos ir Savivaldybės kontrolės ir audito tarnybos veiklai užtikrinti skirtas išlaidas. Vadovaudamasi Vietos savivaldos įstatymu, Savivaldybės administracija turi užtikrinti atstovaujamosios institucijos – Savivaldybės tarybos ir ją aptarnaujančio Tarybos veiklos administravimo skyriaus – finansinį, ūkinį ir materialinį aprūpinimą. Savivaldybės kontrolės ir audito tarnyba yra subjektas, prižiūrintis, ar teisėtai, ekonomiškai ir rezultatyviai valdomas ir naudojamas Savivaldybės turtas ir patikėjimo teise valdomas valstybės turtas, kaip vykdomas savivaldybės biudžetas ir naudojami kiti piniginiai ištekliai. Savivaldybės administracijos darbuotojai organizuoja Vietos savivaldos įstatyme numatytų savarankiškųjų ir valstybinių (valstybės perduotų savivaldybėms) savivaldybės funkcijų įgyvendinimą. Savivaldybės administracijos veiklos organizavimo išlaidas sudar</t>
    </r>
    <r>
      <rPr>
        <sz val="12"/>
        <rFont val="Times New Roman"/>
        <family val="1"/>
        <charset val="186"/>
      </rPr>
      <t>o valstybės tarnautojų ir darbuotojų, dirbančių pagal darbo sutartis, darbo užmokesčio fondas, komandiruočių ir kvalifikacijos kėlimo, ryšių paslaugų, Savivaldybės administracijos reikmėms naudojamų pastatų ir automobilių išlaikymo ir priežiūros, kanceliarinių, ūkinių prekių įsigijimo ir kitos išlaidos. Siekiant užtikrinti biudžetinių įstaigų buhalterinės apskaitos procesų efektyvumą ir kokybę, efektyviai panaudoti turimus išteklius, iš jų ir žmogiškuosius, optimizuoti finansinės atskaitomybės duomenų valdymą ir užtikrinti vienodus reikalavimus buhalterinės apskaitos srityje visoms Savivaldybei pavaldžioms įstaigoms, priimtas sprendimas biudžetinių įstaigų apskaitą tvarkyti centralizuotai, tai atliks Panevėžio apskaitos centras. 
Savivaldybei neužtenka finansinių resursų Vietos savivaldos įstatyme nurodytoms funkcijoms vykdyti. Ypač trūksta lėšų investic</t>
    </r>
    <r>
      <rPr>
        <sz val="12"/>
        <color theme="1"/>
        <rFont val="Times New Roman"/>
        <family val="1"/>
        <charset val="186"/>
      </rPr>
      <t>ijoms į miesto infrastruktūrą, Savivaldybės pastatų remontui, turtui įsigyti, todėl Savivaldybė kasmet skolinasi iš kredito įstaigų, neviršydama Lietuvos Respublikos Seimo kiekvieniems metams nustatomų skolinimosi limitų.
Programos vykdytojai: Savivaldybės administracijos Apskaitos skyrius, Centralizuotas vidaus audito skyrius, Civilinės metrikacijos skyrius, Strateginio planavimo ir finansų skyrius, Vidaus administravimo skyrius, Miesto infrastruktūros skyrius, Teisės skyrius, Savivaldybės kontrolės ir audito tarnyba.
Programos koordinatorės: Strateginio planavimo ir finansų skyriaus vedėjo pavaduotoja Greta Plungienė, Apskaitos skyriaus vedėja Lina Kolpertienė</t>
    </r>
  </si>
  <si>
    <r>
      <t xml:space="preserve">Investicijų projektų programa (02). </t>
    </r>
    <r>
      <rPr>
        <sz val="12"/>
        <color theme="1"/>
        <rFont val="Times New Roman"/>
        <family val="1"/>
        <charset val="186"/>
      </rPr>
      <t>Programa parengta siekiant kurti tvarią socialinę ir ekonominę vertę Panevėžyje, skatinti socialinės atskirties mažėjimą ir socialinį saugumą, didinti kultūros paslaugų prieinamumą, kokybę ir patrauklumą, modernizuojant kultūros įstaigų infrastruktūrą, tvarią miesto plėtrą ir transformaciją, vykdyti kryptingą darnaus judumo politiką savivaldybėje, gerinant eismo saugumą, mažinti poveikį klimato kaitai ir prie jos prisitaikyti, plėtoti sporto ir aktyvaus laisvalaikio infrastruktūrą, pritaikant ją daugiafunkciškumui ir nustatytiems kokybės standartams,  modernizuoti sveikatos priežiūros įstaigas gerinant jų infrastruktūrą,  stiprinti gyventojų sveikatą ir skatinti fizinį aktyvumą siekiant aukšto sporto meistriškumo, didinti gyventojų socialinį aktyvumą, pilietinę atsakomybę ir bendruomeniškumą, didinti gyventojų saugumą ekstremalių situacijų metu, gerinti švietimo įstaigų infrastruktūrą ir švietimo sistemos prieinamumą bei kokybę, efektyvinti viešųjų paslaugų teikimą, didinti miesto verslo aplinkos konkurencingumą.
Įgyvendinami projektai: kuriantys tvarią socialinę ir ekonominę vertę, modernizuojant kultūros įstaigas ir gerinant kultūros paslaugų prieinamumą, kokybę ir patrauklumą; stiprinantys gyventojų sveikatą ir skatinantys fizinį aktyvumą; plėtojantys sporto ir aktyvaus laisvalaikio infrastruktūrą, pritaikant ją daugiafunkciškumui ir nustatytiems kokybės standartams, skatinantys socialinės atskirties mažėjimą ir socialinį saugumą, socialinių paslaugų integracijos bendruomenėje plėtrą, skatinantys gyventojų bendruomeniškumą ir pilietiškumą, įtrauktį į savivaldos procesus; mažinantys poveikį klimato kaitai, užtikrinantys saugią ir švarią aplinką, diegiant žiedinės ekonomikos principus, sutvarkant / atnaujinant miesto viešąsias erdves ir pritaikant jas įvairioms socialinėms grupėms; skatinantys miesto tvarią plėtrą ir transformaciją modernizuojant esamą ir vystant naują miesto inžinerinių tinklų infrastruktūrą, atnaujinant ir plečiant susiekimo komunikacijų infrastruktūrą, gerinant eismo saugumą;  didinantys gyventojų saugumą ektremaliųjų situacijų metu aprūpinant kolektyvinės apsaugos statinius priemonėmis ir plečiant / atnaujinant priedangų infrastruktūrą, didinantys švietimo sistemos prieinamumą ir kokybę, modernizuojant švietimo įstaigų infrastruktūrą ir užtikrinant sveiką, saugią, emocinę ir fizinę aplinką; efektyvinantys viešųjų paslaugų teikimą, didinantys miesto verslo aplinkos konkurencingumą, sudarant palankias sąlygas verslo plėtrai ir investicijų pritraukimui.
Programos vykdytojai: Savivaldybės administracijos Investicijų projektų skyrius, E. plėtros skyrius, Miesto infrastruktūros skyrius, Miesto plėtros skyrius, Socialinių reikalų skyrius, Statybos skyrius, Švietimo skyrius, Komunikacijos skyrius, Teritorijų planavimo ir architektūros skyrius, Sporto skyrius.
Programos koordinatorė – Investicijų projektų skyriaus vyresnioji investicijų projektų specialistė Angelė Steponavičienė.</t>
    </r>
  </si>
  <si>
    <r>
      <rPr>
        <b/>
        <sz val="12"/>
        <color theme="1"/>
        <rFont val="Times New Roman"/>
        <family val="1"/>
        <charset val="186"/>
      </rPr>
      <t xml:space="preserve">Urbanistinės plėtros programa (03). </t>
    </r>
    <r>
      <rPr>
        <sz val="12"/>
        <color theme="1"/>
        <rFont val="Times New Roman"/>
        <family val="1"/>
        <charset val="186"/>
      </rPr>
      <t>Siekiant platesnės teritorijos analizės ir bendros urbanistinės strategijos, kokybiškos architektūros kaip progreso ir pažangos, Urbanistinės plėtros programa apima šias sritis: teritorijų planavimą, urbanistiką, architektūrą, geografinę informacinę sistemą (toliau – GIS), nekilnojamąjį kultūros paveldą. 
Želdynų ir rekreacinių teritorijų, jų prieigų atnaujinimo projektų įgyvendinimas leis pagrindines žaliąsias erdves šalia Nevėžio upės sujungti į žaliąjį koridorių, kuris bus naudojamas gyventojų ir miesto svečių rekreacijai, paskatins papildomas vietinio verslo iniciatyvas, darys teigiamą įtaką centrinės dalies vystymuisi ir inicijuos naujus projektus šiuo metu nenaudojamuose ar apleistuose pastatuose.
Planuojama rengti Panevėžiui svarbių architektūrinių ir urbanistinių projektų konkursus, inicijuoti svarbius projektus, dėl kurių Panevėžys įgytų identitetą, gerinti Panevėžio miesto estetinį įvaizdį. 
Siekiama, kad Panevėžio nekilnojamasis kultūros paveldas būtų išsaugotas ir perduotas ateities kartoms, sudarant sąlygas visuomenei jį pažinti ir juo naudotis. Bus rengiami teritorijų planavimo dokumentai, t. y. kompleksinio (bendrasis, detalieji planai) ir specialiojo teritorijų planavimo dokumentai, kuriuose pateikiami teritorijų naudojimo, tvarkymo, apsaugos priemonių, teritorijų vystymo reikmių ir sąlygų sprendiniai. Planuojama vykdyti įvairios paskirties teritorijų detalųjį planavimą, žemės sklypų formavimo ir pertvarkymo projektus. 
Planuojama įgyvendinti valstybinės ir regioninės svarbos projektus: „Rail Baltica“, „Panevėžio LEZ“ teritorijos plėtra.
Programos vykdytojas – Savivaldybės administracijos Teritorijų planavimo ir architektūros skyrius.
Programos koordinatorė – Teritorijų planavimo ir architektūros skyriaus vyriausioji specialistė Gama Ranonienė.</t>
    </r>
  </si>
  <si>
    <r>
      <t xml:space="preserve">Savivaldybės turto valdymo programa (06). </t>
    </r>
    <r>
      <rPr>
        <sz val="12"/>
        <color theme="1"/>
        <rFont val="Times New Roman"/>
        <family val="1"/>
        <charset val="186"/>
      </rPr>
      <t xml:space="preserve">Programa parengta siekiant, kad Savivaldybei nuosavybės teise priklausančio turto naudojimas būtų vykdomas planingai – atliekami kadastriniai matavimai, teisinė registracija, organizuojamas tinkamas turto eksploatavimas ir priežiūra, tinkamas lėšų panaudojimas turtui atnaujinti, pritraukiama investicijų nekilnojamojo turto būklei gerinti. Pagrindinė problema – socialinio būsto fondo trūkumas, todėl siekiama padidinti Savivaldybės ir socialinio būsto fondą, siekiant išplėsti galimybes apsirūpinti būstu asmenims ir šeimoms, turintiems teisę į socialinio būsto nuomą,  ir užtikrinti efektyvų esamo gyvenamojo būsto naudojimą, priežiūrą, atnaujinimą ir modernizavimą. </t>
    </r>
    <r>
      <rPr>
        <sz val="12"/>
        <rFont val="Times New Roman"/>
        <family val="1"/>
        <charset val="186"/>
      </rPr>
      <t>Siekiant vykdyti administruojamų nekilnojamojo turto objektų tinkamą priežiūrą ir eksploatavimą kultūros, sporto, mokslo, neformaliojo ugdymo įstaigų ir kitoms Panevėžio mieste vykdomoms veikloms, užtikrinant Lietuvos higienos normų, kitų teisės aktų reikalavimų, susijusių su nekilnojamojo turto priežiūra ir valdymu, laikymąsi, Savivaldybės taryba įsteigė Panevėžio nekilnojamojo turto valdymo centrą.</t>
    </r>
    <r>
      <rPr>
        <b/>
        <sz val="12"/>
        <rFont val="Times New Roman"/>
        <family val="1"/>
        <charset val="186"/>
      </rPr>
      <t xml:space="preserve">
</t>
    </r>
    <r>
      <rPr>
        <sz val="12"/>
        <rFont val="Times New Roman"/>
        <family val="1"/>
        <charset val="186"/>
      </rPr>
      <t>Programos vykdytojas – Savivaldybės administracijos Turto valdymo skyrius.</t>
    </r>
    <r>
      <rPr>
        <sz val="12"/>
        <color theme="1"/>
        <rFont val="Times New Roman"/>
        <family val="1"/>
        <charset val="186"/>
      </rPr>
      <t xml:space="preserve">
Programos koordinatorė – Turto valdymo skyriaus vedėja Loreta Babilauskienė</t>
    </r>
  </si>
  <si>
    <r>
      <t xml:space="preserve">Rinkodaros programa (08). </t>
    </r>
    <r>
      <rPr>
        <sz val="12"/>
        <color theme="1"/>
        <rFont val="Times New Roman"/>
        <family val="1"/>
        <charset val="186"/>
      </rPr>
      <t>Programa siekiama kryptingai plėtoti turizmo paslaugas racionaliai panaudojant turimus rekreacinius, kultūrinius turizmo išteklius, sukurti palankias sąlygas organizuoti tarptautinius renginius, tobulinti Panevėžio miesto įvaizdį, skatinti atvykstamojo ir vietinio turizmo plėtrą.</t>
    </r>
    <r>
      <rPr>
        <b/>
        <sz val="12"/>
        <color theme="1"/>
        <rFont val="Times New Roman"/>
        <family val="1"/>
        <charset val="186"/>
      </rPr>
      <t xml:space="preserve"> </t>
    </r>
    <r>
      <rPr>
        <sz val="12"/>
        <color theme="1"/>
        <rFont val="Times New Roman"/>
        <family val="1"/>
        <charset val="186"/>
      </rPr>
      <t>Panevėžio, kaip regiono turizmo traukos centro, įvaizdį planuojama formuoti įvairiomis priemonėmis: užtikrinant nemokamos informacijos apie Panevėžio turizmo objektus, vietoves, paslaugas teikimą turistams, miesto svečiams, žiniasklaidai, kelionių organizatoriams, kt. interesantams įvairiomis komunikacijos priemonėmis ir būdais; rengiant turizmo skatinimo konkursą, kuriuo siekiama skatinti Panevėžio turizmo sektoriaus plėtrą, didinti miesto reprezentatyvumą, vystant inovatyvius, miesto strategines kryptis atitinkančius ir tikslinių rinkų srautus užtikrinančius turizmo produktus ir paslaugas.</t>
    </r>
    <r>
      <rPr>
        <b/>
        <sz val="12"/>
        <color theme="1"/>
        <rFont val="Times New Roman"/>
        <family val="1"/>
        <charset val="186"/>
      </rPr>
      <t xml:space="preserve"> </t>
    </r>
    <r>
      <rPr>
        <sz val="12"/>
        <color theme="1"/>
        <rFont val="Times New Roman"/>
        <family val="1"/>
        <charset val="186"/>
      </rPr>
      <t xml:space="preserve">Miesto įvaizdžio formavimas ir efektyvios komunikacijos užtikrinimas įgyvendinami per miesto identiteto kūrimą, stiprinimą ir žinomumo didinimą, viešosios komunikacijos tobulinimą. </t>
    </r>
    <r>
      <rPr>
        <b/>
        <sz val="12"/>
        <color theme="1"/>
        <rFont val="Times New Roman"/>
        <family val="1"/>
        <charset val="186"/>
      </rPr>
      <t xml:space="preserve">
</t>
    </r>
    <r>
      <rPr>
        <sz val="12"/>
        <color theme="1"/>
        <rFont val="Times New Roman"/>
        <family val="1"/>
        <charset val="186"/>
      </rPr>
      <t>Programos vykdytojas – Savivaldybės administracijos Komunikacijos skyrius.
Programos koordinatorė – Komunikacijos skyriaus vedėjo pavaduotoja Vilma Kučytė.</t>
    </r>
  </si>
  <si>
    <r>
      <t xml:space="preserve">Miesto infrastruktūros objektų plėtros, modernizavimo ir priežiūros programa (10). </t>
    </r>
    <r>
      <rPr>
        <sz val="12"/>
        <color theme="1"/>
        <rFont val="Times New Roman"/>
        <family val="1"/>
        <charset val="186"/>
      </rPr>
      <t>Programa parengta siekiant prižiūrėti ir plėsti inžinerinius tinklus, modernizuoti miesto infrastruktūros objektus, didinti viešųjų erdvių patrauklumą, užtikrinti mieste švarą ir tvarką. Siekiant užtikrinti nuolatinį miesto inžinerinių tinklų funkcionavimą, bus atliekami kasmetiniai gatvių apšvietimo, eksploatavimo, einamojo remonto ir avarinių gedimų likvidavimo darbai.</t>
    </r>
    <r>
      <rPr>
        <b/>
        <sz val="12"/>
        <color theme="1"/>
        <rFont val="Times New Roman"/>
        <family val="1"/>
        <charset val="186"/>
      </rPr>
      <t xml:space="preserve"> </t>
    </r>
    <r>
      <rPr>
        <sz val="12"/>
        <color theme="1"/>
        <rFont val="Times New Roman"/>
        <family val="1"/>
        <charset val="186"/>
      </rPr>
      <t>Norint padidinti eismo saugumą, bus įrengiamos naujos ir rekonstruojamos esamos reguliavimo priemonės, didinamas pėsčiųjų perėjų saugumas, įrengiamos išmaniosios perėjos, diegiamos ir prižiūrimos greičio reguliavimo priemonės, vykdoma kryptinga darnaus judumo politika, gerinama viešojo transporto ir miesto susisiekimo infrastruktūra, skatinama netaršaus mikrotransporto infrastruktūros plėtra, diegiamos intelektinės elektroninės priemonės viešajame transporte, organizuojama rinkliava už transporto stovėjimą gatvėse ir aikštėse.</t>
    </r>
    <r>
      <rPr>
        <b/>
        <sz val="12"/>
        <color theme="1"/>
        <rFont val="Times New Roman"/>
        <family val="1"/>
        <charset val="186"/>
      </rPr>
      <t xml:space="preserve">
</t>
    </r>
    <r>
      <rPr>
        <sz val="12"/>
        <color theme="1"/>
        <rFont val="Times New Roman"/>
        <family val="1"/>
        <charset val="186"/>
      </rPr>
      <t>Siekiant paskatinti energijos taupymą, atsinaujinančių ir alternatyvių energijos išteklių naudojimą, bus skatinama kvartalinė renovacija, modernizuojami Savivaldybės viešieji pastatai, didinamas Savivaldybės ir miesto įmonių / organizacijų aplinkosauginis veiksmingumas, mažinamas jų veiklos poveikis aplinkai.
Toliau modernizuojama miesto susisiekimo infrastruktūra ir paslaugų sistema, siekiant sumažinti oro taršą, užtikrinti efektyvesnį miesto gyventojų susisiekimą, aukštą teikiamų viešųjų transporto paslaugų kokybę.</t>
    </r>
    <r>
      <rPr>
        <b/>
        <sz val="12"/>
        <color theme="1"/>
        <rFont val="Times New Roman"/>
        <family val="1"/>
        <charset val="186"/>
      </rPr>
      <t xml:space="preserve">
</t>
    </r>
    <r>
      <rPr>
        <sz val="12"/>
        <color theme="1"/>
        <rFont val="Times New Roman"/>
        <family val="1"/>
        <charset val="186"/>
      </rPr>
      <t xml:space="preserve">Programos vykdytojai: Savivaldybės administracijos Miesto infrastruktūros skyrius, Teritorijų planavimo ir architektūros skyrius, Miesto plėtros skyrius, Statybos skyrius.
Programos </t>
    </r>
    <r>
      <rPr>
        <sz val="12"/>
        <rFont val="Times New Roman"/>
        <family val="1"/>
        <charset val="186"/>
      </rPr>
      <t>koordinatoriai:</t>
    </r>
    <r>
      <rPr>
        <sz val="12"/>
        <color theme="1"/>
        <rFont val="Times New Roman"/>
        <family val="1"/>
        <charset val="186"/>
      </rPr>
      <t xml:space="preserve"> Miesto infrastruktūros skyriaus vedėjas Dalius Vadluga, Statybos skyriaus vedėjas Darius Linkonas.</t>
    </r>
  </si>
  <si>
    <r>
      <t xml:space="preserve">Visuomenės iniciatyvų skatinimo ir saugumo užtikrinimo programa (14). </t>
    </r>
    <r>
      <rPr>
        <sz val="12"/>
        <color theme="1"/>
        <rFont val="Times New Roman"/>
        <family val="1"/>
        <charset val="186"/>
      </rPr>
      <t xml:space="preserve">Šia programa siekiama skatinti gyventojų pilietinę atsakomybę ir socialinį aktyvumą įtraukiant į savivaldos procesus, stiprinti jaunimo užimtumo galimybes ir dalyvavimą nevyriausybinių organizacijų veiklose, skatinti gyventojų dalyvavimą savivaldos rinkimuose, kurti faktais ir žiniomis grįstus politinius procesus. Siekiama skatinti ir remti miesto nevyriausybines organizacijas, jų veiklą, bendruomenių iniciatyvas, jų plėtrą. Skatinamas gyventojų bendruomeniškumas, savanorystė, gyventojų pilietinis aktyvumas, taip užtikrinant kokybišką atstovavimą miesto gyventojų interesams.
Taip pat siekiama, kad kuo daugiau ugdymo įstaigų, bendruomenės narių aktyviai įsitrauktų į neigiamų socialinių veiksnių prevencinį problemų sprendimą. Stengiamasi užtikrinti neigiamų socialinių veiksnių (priklausomybės, nusikaltimai, smurtas artimoje aplinkoje) prevencijos stiprinimą. </t>
    </r>
    <r>
      <rPr>
        <b/>
        <sz val="12"/>
        <color theme="1"/>
        <rFont val="Times New Roman"/>
        <family val="1"/>
        <charset val="186"/>
      </rPr>
      <t xml:space="preserve">
</t>
    </r>
    <r>
      <rPr>
        <sz val="12"/>
        <color theme="1"/>
        <rFont val="Times New Roman"/>
        <family val="1"/>
        <charset val="186"/>
      </rPr>
      <t xml:space="preserve">Programos vykdytoja – Savivaldybės administracija.
Programos koordinatorės: nevyriausybinių organizacijų koordinatorė Goda Voveriūnaitė-Kaminskienė, jaunimo reikalų koordinatorė Toma Karosienė.
</t>
    </r>
    <r>
      <rPr>
        <b/>
        <sz val="12"/>
        <color theme="1"/>
        <rFont val="Times New Roman"/>
        <family val="1"/>
        <charset val="186"/>
      </rPr>
      <t xml:space="preserve">
</t>
    </r>
  </si>
  <si>
    <r>
      <t xml:space="preserve">Socialinės paramos įgyvendinimo programa (15). </t>
    </r>
    <r>
      <rPr>
        <sz val="12"/>
        <color theme="1"/>
        <rFont val="Times New Roman"/>
        <family val="1"/>
        <charset val="186"/>
      </rPr>
      <t>Socialinė apsauga – tai socialinių, ekonominių, organizacinių priemonių sistema, teikianti gyvenimui būtinas lėšas ir paslaugas gyventojams, kurie įstatymų nustatytais atvejais dėl senatvės, negalios, mirties, ligos, motinystės (tėvystės), nedarbo ir kitų aplinkybių praranda savarankiškumą, pajamas ir negali pakankamai savimi pasirūpinti. Socialinė apsauga susijusi ir su sparčiai senstančia visuomene, todėl auga socialinių paslaugų poreikis ir vyresnio amžiaus gyventojų daliai. Siekiama, kad Panevėžio mieste veikiančios socialines paslaugas teikiančios įstaigos, NVO,   bendruomenės, savanoriai dirbtų koordinuotai, tarpusavyje bendradarbiautų, todėl būtų kokybiškiau ir efektyviau sprendžiamos gyventojų poreikius atitinkančios paslaugos. Kaip ir kitų savivaldybių, Panevėžio miesto gyventojų socialinių paslaugų poreikį lemiantys veiksniai yra: mažas gimstamumas ir visuomenės senėjimas (neigiamas gyventojų prieaugis), negalia, emigracija, socialinė rizika, nedarbas. 
Koordinuotai sujungiant viešojo, nevyriausybinio sektorių gebėjimus ir pastangas siekiama formuoti socialinių paslaugų kokybės užtikrinimo kultūrą, grindžiamą gyventojų poreikiais ir jų pasitenkinimo tyrimais. 
Panevėžio mieste sukurtas bazinis socialinių paslaugų institucijų tinklas: Panevėžio socialinių paslaugų centras, Panevėžio socialinių pokyčių centras, Panevėžio specialioji mokykla-daugiafunkcis centras (švietimo įstaiga, teikianti socialines paslaugas), VšĮ Šv. Juozapo globos namai (Panevėžio miesto savivaldybės administracija yra dalininkė), nevyriausybinių organizacijų sektorius. Socialines paslaugas ir paramą siekiama teikti asmeniui (šeimai) koordinuotai, atsižvelgiant į individualius asmens (šeimos) interesus ir nustatytus socialinių paslaugų poreikius.
Įgyvendinant Lietuvos Respublikos įstatymų ir norminių teisės aktų nustatytą socialinę paramą, organizuojama ir plėtojama būtina finansinė parama atsižvelgiant į miesto gyventojų poreikius.
Siekiant didinti socialinės paramos prieinamumą, informaciją apie socialinę paramą visuomenei teikti aiškiai ir suprantamai, vystyti socialinės paramos teikimą kompleksiškai ir derinti tarpusavyje įvairias socialinės paramos formas.</t>
    </r>
    <r>
      <rPr>
        <b/>
        <sz val="12"/>
        <color theme="1"/>
        <rFont val="Times New Roman"/>
        <family val="1"/>
        <charset val="186"/>
      </rPr>
      <t xml:space="preserve">
</t>
    </r>
    <r>
      <rPr>
        <sz val="12"/>
        <color theme="1"/>
        <rFont val="Times New Roman"/>
        <family val="1"/>
        <charset val="186"/>
      </rPr>
      <t xml:space="preserve">Programos vykdytojai: Savivaldybės administracijos Socialinių reikalų skyrius, Apskaitos skyrius, nevyriausybinių organizacijų koordinatorius, jaunimo reikalų koordinatorius, Panevėžio socialinių paslaugų centras, Panevėžio specialioji mokykla-daugiafunkcis centras, Panevėžio socialinių pokyčių centras, Panevėžio atviras jaunimo centras. 
Programos koordinatorė – Socialinių reikalų skyriaus vyriausioji visuomenei naudingos veiklos ir užimtumo didinimo specialistė Svaja Janulienė
</t>
    </r>
  </si>
  <si>
    <r>
      <rPr>
        <b/>
        <sz val="12"/>
        <rFont val="Times New Roman"/>
        <family val="1"/>
        <charset val="186"/>
      </rPr>
      <t>Visuomenės sveikatos rėmimo programa (16)</t>
    </r>
    <r>
      <rPr>
        <sz val="12"/>
        <color theme="1"/>
        <rFont val="Times New Roman"/>
        <family val="1"/>
        <charset val="186"/>
      </rPr>
      <t>. Įgyvendinant programą realizuojamos Lietuvos Respublikos vietos savivaldos įstatyme nustatytos savivaldybių savarankiškosios funkcijos – pirminė asmens ir visuomenės sveikatos priežiūra, parama savivaldybės gyventojų sveikatos priežiūrai. Siekiama užtikrinti kokybišką Panevėžio miesto gyventojų asmens ir visuomenės sveikatos priežiūrą, sveikatos politikos įgyvendinimą savivaldybės lygiu, efektyviai formuoti sveikatos priežiūros sistemą, tikslingai paskirstyti lėšas visuomenės sveikatos priežiūrai. Įgyvendinti gyventojų sveikatinimo priemones, nukreiptas į stebėsenos ataskaitoje pažymėtas visuomenės sveikatos problemas.
Programos vykdytojai: Savivaldybės administracijos Socialinių reikalų skyriaus Sveikatos poskyris, Savivaldybės visuomenės sveikatos biuras.
Programos koordinatorius – Savivaldybės administracijos sveikatos reikalų koordinatorius (Socialinių reikalų skyriaus Sveikatos poskyrio vedėjas) Mindaugas Burba.</t>
    </r>
  </si>
  <si>
    <r>
      <t>1.1.2. Uždavinys.</t>
    </r>
    <r>
      <rPr>
        <sz val="12"/>
        <color theme="1"/>
        <rFont val="Times New Roman"/>
        <family val="1"/>
        <charset val="186"/>
      </rPr>
      <t xml:space="preserve"> Sudaryti palankias sąlygas profesionaliojo meno ir kultūros vystymuisi</t>
    </r>
  </si>
  <si>
    <t xml:space="preserve">Profesionaliojo meno ir kultūros renginių skaičiaus pokytis </t>
  </si>
  <si>
    <t>Asmenų, pasinaudojusių Panevėžio plėtros agentūros paslaugomis, skaičius</t>
  </si>
  <si>
    <t xml:space="preserve">Bendras išlaikomo amžiaus žmonių koeficientas (vaikų iki 15 metų amžiaus ir pagyvenusių (65 metų ir vyresnio amžiaus) žmonių skaičius, tenkantis šimtui 15–64 metų amžiaus gyventojų) </t>
  </si>
  <si>
    <r>
      <t xml:space="preserve">1.4.2. Uždavinys. </t>
    </r>
    <r>
      <rPr>
        <sz val="12"/>
        <color theme="1"/>
        <rFont val="Times New Roman"/>
        <family val="1"/>
        <charset val="186"/>
      </rPr>
      <t>Išplėtoti NVO ir bendruomeninių organizacijų veiklą, paskatinti jų iniciatyvas</t>
    </r>
  </si>
  <si>
    <t>Elektroninių paslaugų dalis nuo bendro Panevėžio miesto savivaldybės administracijos teikiamų  paslaugų skaičiaus</t>
  </si>
  <si>
    <t>Žiniasklaidos tyrimas – teigiamų ir neigiamų paminėjimų apie Panevėžio miestą santykis</t>
  </si>
  <si>
    <t>Aktyviai veikiančių viešinimo kanalų skaičius – tradicinės žiniasklaidos, socialinių tinklų ir kt.</t>
  </si>
  <si>
    <r>
      <t>2.1.5. Uždavinys.</t>
    </r>
    <r>
      <rPr>
        <sz val="12"/>
        <color theme="1"/>
        <rFont val="Times New Roman"/>
        <family val="1"/>
        <charset val="186"/>
      </rPr>
      <t xml:space="preserve"> Išplėsti viešojo transporto ir susisiekimo infrastruktūrą, atnaujinti viešojo transporto priemones</t>
    </r>
  </si>
  <si>
    <r>
      <t>2.2.2. Uždavinys.</t>
    </r>
    <r>
      <rPr>
        <sz val="12"/>
        <color theme="1"/>
        <rFont val="Times New Roman"/>
        <family val="1"/>
        <charset val="186"/>
      </rPr>
      <t xml:space="preserve"> Užtikrinti saugią ir švarią aplinką, įdiegti žiedinės ekonomikos (beatliekės gamybos) principus</t>
    </r>
  </si>
  <si>
    <t>Miesto teritorijos administracinių ribų keitimo galimybių studija</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</si>
  <si>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</si>
  <si>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</si>
  <si>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</si>
  <si>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</si>
  <si>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</si>
  <si>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</si>
  <si>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</si>
  <si>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</si>
  <si>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Veiklos rezultatų vertinimo rodiklis: kritinis likvidumo rodiklis nepageidaujamų įvykių ASPĮ registravimas: ASPĮ registruoja nepageidaujamus įvykius ir yra nustačiusi nepageidaujamų įvykių stebėsenos ir valdymo tvarką</t>
  </si>
  <si>
    <t>Įstaigoje taikomos kovos su korupcija priemonės, numatytos sveikatos apsaugos ministro tvirtinamoje Sveikatos priežiūros srities korupcijos prevencijos programoje, ASPĮ įtraukta į Skaidrių asmens sveikatos priežiūros įstaigų sąrašą</t>
  </si>
  <si>
    <t>Informacinių technologijų diegimo ir plėtros lygis (pacientų elektroninės registracijos sistema, įstaigos interneto svetainės išsamumas, darbuotojų darbo krūvio apskaita, įstaigos dalyvavimo elektroninėje sveikatos sistemoje mastas), duomenų teikimas IPR IS: procentinė dalis ASPĮ registracijų specializuotoms ambulatorinėms asmens sveikatos priežiūros paslaugoms ir pirminio lygio ambulatorinėms asmens sveikatos priežiūros paslaugoms gauti atliekama per IPR IS</t>
  </si>
  <si>
    <t>Informacinių technologijų diegimo ir plėtros lygis (pacientų elektroninės registracijos sistema, įstaigos interneto svetainės išsamumas, darbuotojų darbo krūvio apskaita, įstaigos dalyvavimo elektroninėje sveikatos sistemoje mastas), duomenų teikimas IPR IS: ASPĮ registracijų specializuotoms ambulatorinėms asmens sveikatos priežiūros paslaugoms ir pirminio lygio ambulatorinėms asmens sveikatos priežiūros paslaugoms gauti atliekama per IPR IS</t>
  </si>
  <si>
    <t>Įstaigos sąnaudų valdymo išlaidoms dalis (ASPĮ sąnaudų valdymo išlaidoms dalis ne daugiau kaip .... proc. nuo visų ASPĮ sąnaudų), pacientų pasitenkinimo ASPĮ teikiamomis asmens sveikatos priežiūros paslaugomis lygis</t>
  </si>
  <si>
    <t>Įstaigos finansinių įsipareigojimų dalis nuo metinio įstaigos biudžeto (įsipareigojimų koeficientas ne didesnis kaip...) ASPĮ slaugytojų ir gydytojų pareigybių santykis (vienai gydytojo pareigybei tenkanti slaugytojo pareigybė)</t>
  </si>
  <si>
    <t xml:space="preserve">Papildomas finansavimo šaltinių pritraukimas (ASPĮ per pastaruosius 3 m. yra pasirašiusi bent dvi sutartis dėl dalyvavimo projektuose, pagal kurias gauna papildomą finansavimą), vyresnių nei 65 metų asmenų skiepijimas gripo vakcina </t>
  </si>
  <si>
    <t>Įstaigoje taikomos kovos su korupcija priemonė – ASPĮ įtraukta į Skaidrių asmens sveikatos priežiūros įstaigų sąrašą</t>
  </si>
  <si>
    <t>Pajamų, gautų už parduotus miesto viešojo transporto bilietus, augimas procentais</t>
  </si>
  <si>
    <t>Viešojo transporto keleivių kelionių skaičiaus augimas procentais</t>
  </si>
  <si>
    <t>Keleivių pasitenkinimo viešojo transporto paslauga lygis balais</t>
  </si>
  <si>
    <t>Keleivių naudojimosi viešojo transporto paslaugomis pokytis (pagal gyventojų skaičių mieste) proc.</t>
  </si>
  <si>
    <t>Suderintų vietinio susisiekimo bendrų su kitomis savivaldybėmis maršrutų skaičius vnt.</t>
  </si>
  <si>
    <t>Įstaigos veiklos sąnaudų dalis (nuo pajamų už parduotus bilietus ir gautas kompensacijas už keleivių vežimo lengvatas) procentais</t>
  </si>
  <si>
    <t>Kėlusių kvalifikaciją darbuotojų dalis nuo visų darbuotojų proc.</t>
  </si>
  <si>
    <t xml:space="preserve">ne daugiau kaip 2,2 proc., ne mažiau kaip 95,0 proc. </t>
  </si>
  <si>
    <t>1,5 pareigybės</t>
  </si>
  <si>
    <t xml:space="preserve">1,5 pareigybės </t>
  </si>
  <si>
    <t xml:space="preserve"> ne didesnis kaip 0,1, ASPĮ  1,5 </t>
  </si>
  <si>
    <t xml:space="preserve">  bent 2 sutartys prirašytų prie PAASP įstaigos asmenų, vyresnių nei 65 metų, dalis, kurią sudaro asmenys, per ataskaitinį laikotarpį paskiepyti gripo vakcina, ne mažesnė nei 40 proc</t>
  </si>
  <si>
    <t>Veiklos rezultatų vertinimo rodiklis: kritinis likvidumo rodiklis, konsoliduotų viešųjų pirkimų skaičius</t>
  </si>
  <si>
    <t>Ne mažiau kaip 0,8, ne mažiau kaip 2</t>
  </si>
  <si>
    <t>Veiklos rezultatų vertinimo rodiklis: kritinis likvidumo rodiklis,  konsoliduotų viešųjų pirkimų skaičius</t>
  </si>
  <si>
    <t xml:space="preserve">ne mažiau kaip 0,8, ne mažiau kaip 2 </t>
  </si>
  <si>
    <t>Centralizuoto vidaus audito skyrius</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</si>
  <si>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</si>
  <si>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</si>
  <si>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</si>
  <si>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</si>
  <si>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</si>
  <si>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</si>
  <si>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</si>
  <si>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</si>
  <si>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</si>
  <si>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</si>
  <si>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</si>
  <si>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</si>
  <si>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</si>
  <si>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</si>
  <si>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t>20047*</t>
  </si>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</sst>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i/>
      <sz val="12"/>
      <color rgb="FF808080"/>
      <name val="Times New Roman"/>
      <family val="1"/>
      <charset val="186"/>
    </font>
    <font>
      <b/>
      <sz val="12"/>
      <color rgb="FF000000"/>
      <name val="Times New Roman"/>
      <family val="1"/>
      <charset val="186"/>
    </font>
    <font>
      <sz val="5"/>
      <color theme="1"/>
      <name val="Times New Roman"/>
      <family val="1"/>
      <charset val="186"/>
    </font>
    <font>
      <i/>
      <sz val="12"/>
      <name val="Times New Roman"/>
      <family val="1"/>
      <charset val="186"/>
    </font>
    <font>
      <b/>
      <i/>
      <sz val="12"/>
      <name val="Times New Roman"/>
      <family val="1"/>
      <charset val="186"/>
    </font>
    <font>
      <i/>
      <sz val="12"/>
      <color rgb="FF000000"/>
      <name val="Times New Roman"/>
      <family val="1"/>
      <charset val="186"/>
    </font>
    <font>
      <b/>
      <i/>
      <sz val="12"/>
      <color rgb="FF000000"/>
      <name val="Times New Roman"/>
      <family val="1"/>
      <charset val="186"/>
    </font>
    <font>
      <b/>
      <sz val="10"/>
      <color rgb="FF000000"/>
      <name val="Times New Roman"/>
      <family val="1"/>
      <charset val="186"/>
    </font>
    <font>
      <sz val="10"/>
      <color rgb="FF000000"/>
      <name val="Times New Roman"/>
      <family val="1"/>
      <charset val="186"/>
    </font>
    <font>
      <sz val="11"/>
      <color theme="1"/>
      <name val="Times New Roman"/>
      <family val="1"/>
      <charset val="186"/>
    </font>
    <font>
      <sz val="12"/>
      <color rgb="FF333333"/>
      <name val="Times New Roman"/>
      <family val="1"/>
      <charset val="186"/>
    </font>
    <font>
      <sz val="12"/>
      <color rgb="FFFF0000"/>
      <name val="Times New Roman"/>
      <family val="1"/>
      <charset val="186"/>
    </font>
    <font>
      <sz val="12"/>
      <name val="Calibri"/>
      <family val="2"/>
      <charset val="186"/>
      <scheme val="minor"/>
    </font>
    <font>
      <sz val="12"/>
      <color theme="1"/>
      <name val="Calibri"/>
      <family val="2"/>
      <charset val="186"/>
      <scheme val="minor"/>
    </font>
    <font>
      <sz val="12"/>
      <color rgb="FF000000"/>
      <name val="Times New Roman"/>
      <family val="1"/>
      <charset val="186"/>
    </font>
    <font>
      <sz val="12"/>
      <color rgb="FF000000"/>
      <name val="Calibri"/>
      <family val="2"/>
      <charset val="186"/>
      <scheme val="minor"/>
    </font>
    <font>
      <sz val="12"/>
      <name val="Calibri"/>
      <family val="2"/>
      <charset val="186"/>
    </font>
    <font>
      <sz val="11"/>
      <name val="Calibri"/>
      <family val="2"/>
      <charset val="186"/>
    </font>
    <font>
      <b/>
      <sz val="10"/>
      <color theme="1"/>
      <name val="Times New Roman"/>
      <family val="1"/>
      <charset val="186"/>
    </font>
    <font>
      <sz val="12"/>
      <color rgb="FF00B050"/>
      <name val="Times New Roman"/>
      <family val="1"/>
      <charset val="186"/>
    </font>
    <font>
      <b/>
      <sz val="11"/>
      <name val="Times New Roman"/>
      <family val="1"/>
      <charset val="186"/>
    </font>
    <font>
      <vertAlign val="superscript"/>
      <sz val="12"/>
      <color theme="1"/>
      <name val="Times New Roman"/>
      <family val="1"/>
      <charset val="186"/>
    </font>
    <font>
      <vertAlign val="superscript"/>
      <sz val="12"/>
      <name val="Times New Roman"/>
      <family val="1"/>
      <charset val="186"/>
    </font>
    <font>
      <sz val="12"/>
      <name val="Times New Roman"/>
      <family val="1"/>
    </font>
    <font>
      <sz val="12"/>
      <color indexed="8"/>
      <name val="Times New Roman"/>
      <family val="1"/>
      <charset val="186"/>
    </font>
    <font>
      <b/>
      <sz val="12"/>
      <color rgb="FF0000FF"/>
      <name val="Times New Roman"/>
      <family val="1"/>
      <charset val="186"/>
    </font>
    <font>
      <b/>
      <i/>
      <sz val="10"/>
      <color theme="1"/>
      <name val="Times New Roman"/>
      <family val="1"/>
      <charset val="186"/>
    </font>
    <font>
      <sz val="10"/>
      <color theme="1"/>
      <name val="Calibri"/>
      <family val="2"/>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b/>
      <sz val="10"/>
      <color rgb="FF0070C0"/>
      <name val="Times New Roman"/>
      <family val="1"/>
      <charset val="186"/>
    </font>
    <font>
      <b/>
      <sz val="9"/>
      <color rgb="FFFF0000"/>
      <name val="Times New Roman"/>
      <family val="1"/>
      <charset val="186"/>
    </font>
    <font>
      <sz val="9"/>
      <color theme="1"/>
      <name val="Times New Roman"/>
      <family val="1"/>
      <charset val="186"/>
    </font>
    <font>
      <b/>
      <i/>
      <sz val="10"/>
      <name val="Times New Roman"/>
      <family val="1"/>
      <charset val="186"/>
    </font>
  </fonts>
  <fills count="2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
      <patternFill patternType="solid">
        <fgColor rgb="FF92D050"/>
        <bgColor indexed="64"/>
      </patternFill>
    </fill>
    <fill>
      <patternFill patternType="solid">
        <fgColor rgb="FFFFFFFF"/>
        <bgColor rgb="FFFFFFFF"/>
      </patternFill>
    </fill>
    <fill>
      <patternFill patternType="solid">
        <fgColor theme="9" tint="0.59999389629810485"/>
        <bgColor indexed="64"/>
      </patternFill>
    </fill>
    <fill>
      <patternFill patternType="solid">
        <fgColor indexed="9"/>
        <bgColor indexed="64"/>
      </patternFill>
    </fill>
    <fill>
      <patternFill patternType="solid">
        <fgColor rgb="FFFFFFFF"/>
        <bgColor rgb="FF000000"/>
      </patternFill>
    </fill>
    <fill>
      <patternFill patternType="solid">
        <fgColor theme="0"/>
        <bgColor theme="0"/>
      </patternFill>
    </fill>
    <fill>
      <patternFill patternType="solid">
        <fgColor rgb="FFDEEAF6"/>
        <bgColor indexed="64"/>
      </patternFill>
    </fill>
    <fill>
      <patternFill patternType="solid">
        <fgColor theme="0"/>
        <bgColor rgb="FF000000"/>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808080"/>
      </left>
      <right style="medium">
        <color rgb="FF808080"/>
      </right>
      <top/>
      <bottom style="medium">
        <color indexed="64"/>
      </bottom>
      <diagonal/>
    </border>
    <border>
      <left style="medium">
        <color indexed="64"/>
      </left>
      <right style="thin">
        <color indexed="64"/>
      </right>
      <top style="medium">
        <color indexed="64"/>
      </top>
      <bottom style="medium">
        <color indexed="64"/>
      </bottom>
      <diagonal/>
    </border>
    <border>
      <left style="medium">
        <color rgb="FF808080"/>
      </left>
      <right style="medium">
        <color rgb="FF808080"/>
      </right>
      <top/>
      <bottom style="medium">
        <color rgb="FF808080"/>
      </bottom>
      <diagonal/>
    </border>
    <border>
      <left style="thin">
        <color indexed="64"/>
      </left>
      <right/>
      <top/>
      <bottom style="medium">
        <color indexed="64"/>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808080"/>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medium">
        <color indexed="8"/>
      </right>
      <top style="medium">
        <color indexed="8"/>
      </top>
      <bottom style="medium">
        <color indexed="64"/>
      </bottom>
      <diagonal/>
    </border>
    <border>
      <left style="medium">
        <color rgb="FF000000"/>
      </left>
      <right style="medium">
        <color rgb="FF000000"/>
      </right>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994">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horizontal="justify"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vertical="center"/>
    </xf>
    <xf numFmtId="0" fontId="1" fillId="0" borderId="0" xfId="0" applyFont="1" applyAlignment="1">
      <alignment vertical="top" wrapText="1"/>
    </xf>
    <xf numFmtId="0" fontId="0" fillId="0" borderId="0" xfId="0" applyAlignment="1">
      <alignment vertical="top" wrapText="1"/>
    </xf>
    <xf numFmtId="0" fontId="32" fillId="0" borderId="0" xfId="0" applyFont="1" applyAlignment="1">
      <alignment vertical="center"/>
    </xf>
    <xf numFmtId="0" fontId="3" fillId="0" borderId="0" xfId="0" applyFont="1" applyAlignment="1">
      <alignment vertical="center"/>
    </xf>
    <xf numFmtId="0" fontId="10" fillId="0" borderId="0" xfId="0" applyFont="1" applyAlignment="1">
      <alignment horizontal="left" vertical="top" wrapText="1"/>
    </xf>
    <xf numFmtId="0" fontId="36" fillId="0" borderId="0" xfId="0" applyFont="1" applyAlignment="1">
      <alignment horizontal="left" vertical="center" readingOrder="1"/>
    </xf>
    <xf numFmtId="0" fontId="37" fillId="0" borderId="0" xfId="0" applyFont="1" applyAlignment="1">
      <alignment horizontal="center" vertical="center" readingOrder="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2" fillId="13" borderId="2" xfId="0" applyFont="1" applyFill="1" applyBorder="1" applyAlignment="1">
      <alignment horizontal="left" vertical="top" wrapText="1"/>
    </xf>
    <xf numFmtId="0" fontId="1" fillId="3" borderId="15" xfId="0" applyFont="1" applyFill="1" applyBorder="1" applyAlignment="1">
      <alignment vertical="top" wrapText="1"/>
    </xf>
    <xf numFmtId="0" fontId="40" fillId="0" borderId="16" xfId="0" applyFont="1" applyBorder="1" applyAlignment="1">
      <alignment horizontal="center" vertical="center" wrapText="1"/>
    </xf>
    <xf numFmtId="0" fontId="1" fillId="0" borderId="1" xfId="0" quotePrefix="1" applyFont="1" applyBorder="1" applyAlignment="1">
      <alignment horizontal="center" vertical="center" wrapText="1"/>
    </xf>
    <xf numFmtId="164" fontId="10" fillId="0" borderId="3" xfId="0" applyNumberFormat="1" applyFont="1" applyBorder="1" applyAlignment="1">
      <alignment horizontal="center" vertical="center" wrapText="1"/>
    </xf>
    <xf numFmtId="0" fontId="10" fillId="0" borderId="15" xfId="0" applyFont="1" applyBorder="1" applyAlignment="1">
      <alignment horizontal="center" vertical="center" wrapText="1"/>
    </xf>
    <xf numFmtId="164" fontId="10" fillId="0" borderId="17" xfId="0" applyNumberFormat="1" applyFont="1" applyBorder="1" applyAlignment="1">
      <alignment horizontal="center" vertical="center" wrapText="1"/>
    </xf>
    <xf numFmtId="0" fontId="2" fillId="13" borderId="13" xfId="0" applyFont="1" applyFill="1" applyBorder="1" applyAlignment="1">
      <alignment horizontal="left" vertical="top" wrapText="1"/>
    </xf>
    <xf numFmtId="0" fontId="1" fillId="3" borderId="2" xfId="0" applyFont="1" applyFill="1" applyBorder="1" applyAlignment="1">
      <alignment vertical="top" wrapText="1"/>
    </xf>
    <xf numFmtId="0" fontId="40" fillId="0" borderId="10" xfId="0" applyFont="1" applyBorder="1" applyAlignment="1">
      <alignment horizontal="center" vertical="center" wrapText="1"/>
    </xf>
    <xf numFmtId="2" fontId="10" fillId="0" borderId="5"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0" fontId="2" fillId="3" borderId="18" xfId="0" applyFont="1" applyFill="1" applyBorder="1" applyAlignment="1">
      <alignment vertical="top" wrapText="1"/>
    </xf>
    <xf numFmtId="0" fontId="1" fillId="3" borderId="1" xfId="0" applyFont="1" applyFill="1" applyBorder="1" applyAlignment="1">
      <alignment vertical="top"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 fillId="3" borderId="8" xfId="0" applyFont="1" applyFill="1" applyBorder="1" applyAlignment="1">
      <alignment vertical="top" wrapText="1"/>
    </xf>
    <xf numFmtId="0" fontId="1" fillId="3" borderId="11" xfId="0" applyFont="1" applyFill="1" applyBorder="1" applyAlignment="1">
      <alignment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164" fontId="10" fillId="0" borderId="4" xfId="0" applyNumberFormat="1" applyFont="1" applyBorder="1" applyAlignment="1">
      <alignment horizontal="center" vertical="center" wrapText="1"/>
    </xf>
    <xf numFmtId="0" fontId="40" fillId="0" borderId="1" xfId="0" applyFont="1" applyBorder="1" applyAlignment="1">
      <alignment horizontal="center" vertical="top" wrapText="1"/>
    </xf>
    <xf numFmtId="0" fontId="28" fillId="3" borderId="1" xfId="0" applyFont="1" applyFill="1" applyBorder="1" applyAlignment="1">
      <alignment horizontal="center" vertical="center" wrapText="1"/>
    </xf>
    <xf numFmtId="0" fontId="28" fillId="0" borderId="1" xfId="0" applyFont="1" applyBorder="1" applyAlignment="1">
      <alignment vertical="center" wrapText="1"/>
    </xf>
    <xf numFmtId="0" fontId="2" fillId="3" borderId="2" xfId="0" applyFont="1" applyFill="1" applyBorder="1" applyAlignment="1">
      <alignment horizontal="left" vertical="top" wrapText="1"/>
    </xf>
    <xf numFmtId="0" fontId="10" fillId="0" borderId="1" xfId="0" applyFont="1" applyBorder="1" applyAlignment="1">
      <alignment horizontal="center" vertical="top" wrapText="1"/>
    </xf>
    <xf numFmtId="0" fontId="1" fillId="0" borderId="1" xfId="0" applyFont="1" applyBorder="1" applyAlignment="1">
      <alignment horizontal="center" vertical="top" wrapText="1"/>
    </xf>
    <xf numFmtId="0" fontId="10" fillId="0" borderId="3" xfId="0" applyFont="1" applyBorder="1" applyAlignment="1">
      <alignment horizontal="center" vertical="top" wrapText="1"/>
    </xf>
    <xf numFmtId="0" fontId="28" fillId="0" borderId="1" xfId="0" applyFont="1" applyBorder="1" applyAlignment="1">
      <alignment horizontal="center" vertical="top" wrapText="1"/>
    </xf>
    <xf numFmtId="0" fontId="1" fillId="3" borderId="3" xfId="0" applyFont="1" applyFill="1" applyBorder="1" applyAlignment="1">
      <alignment vertical="top" wrapText="1"/>
    </xf>
    <xf numFmtId="0" fontId="1" fillId="0" borderId="3" xfId="0" applyFont="1" applyBorder="1" applyAlignment="1">
      <alignment horizontal="center" vertical="top" wrapText="1"/>
    </xf>
    <xf numFmtId="0" fontId="28" fillId="0" borderId="3" xfId="0" applyFont="1" applyBorder="1" applyAlignment="1">
      <alignment horizontal="center" vertical="top" wrapText="1"/>
    </xf>
    <xf numFmtId="0" fontId="1" fillId="0" borderId="1" xfId="0" applyFont="1" applyBorder="1" applyAlignment="1">
      <alignment vertical="top" wrapText="1"/>
    </xf>
    <xf numFmtId="164" fontId="10" fillId="0" borderId="1" xfId="0" applyNumberFormat="1" applyFont="1" applyBorder="1" applyAlignment="1">
      <alignment horizontal="center" vertical="top" wrapText="1"/>
    </xf>
    <xf numFmtId="0" fontId="1" fillId="0" borderId="0" xfId="0" applyFont="1" applyAlignment="1">
      <alignment vertical="center" wrapText="1"/>
    </xf>
    <xf numFmtId="0" fontId="10" fillId="0" borderId="8" xfId="0" applyFont="1" applyBorder="1" applyAlignment="1">
      <alignment horizontal="center" vertical="top" wrapText="1"/>
    </xf>
    <xf numFmtId="0" fontId="10" fillId="0" borderId="13" xfId="0" applyFont="1" applyBorder="1" applyAlignment="1">
      <alignment vertical="top" wrapText="1"/>
    </xf>
    <xf numFmtId="0" fontId="9" fillId="0" borderId="3" xfId="0" applyFont="1" applyBorder="1" applyAlignment="1">
      <alignment horizontal="center" vertical="top" wrapText="1"/>
    </xf>
    <xf numFmtId="0" fontId="10" fillId="3" borderId="1" xfId="0" applyFont="1" applyFill="1" applyBorder="1" applyAlignment="1">
      <alignment horizontal="center" vertical="top" wrapText="1"/>
    </xf>
    <xf numFmtId="0" fontId="41" fillId="3" borderId="1" xfId="0" applyFont="1" applyFill="1" applyBorder="1" applyAlignment="1">
      <alignment horizontal="center" vertical="top" wrapText="1"/>
    </xf>
    <xf numFmtId="0" fontId="1" fillId="3" borderId="13" xfId="0" applyFont="1" applyFill="1" applyBorder="1" applyAlignment="1">
      <alignment vertical="top" wrapText="1"/>
    </xf>
    <xf numFmtId="0" fontId="42" fillId="0" borderId="3" xfId="0" applyFont="1" applyBorder="1" applyAlignment="1">
      <alignment horizontal="center" vertical="top" wrapText="1"/>
    </xf>
    <xf numFmtId="0" fontId="1" fillId="3" borderId="1" xfId="0" applyFont="1" applyFill="1" applyBorder="1" applyAlignment="1">
      <alignment vertical="center" wrapText="1"/>
    </xf>
    <xf numFmtId="0" fontId="41" fillId="3" borderId="1" xfId="0" applyFont="1" applyFill="1" applyBorder="1" applyAlignment="1">
      <alignment horizontal="center" vertical="center" wrapText="1"/>
    </xf>
    <xf numFmtId="0" fontId="43" fillId="0" borderId="8" xfId="0" applyFont="1" applyBorder="1" applyAlignment="1">
      <alignment horizontal="center" vertical="center"/>
    </xf>
    <xf numFmtId="0" fontId="10" fillId="0" borderId="3" xfId="0" applyFont="1" applyBorder="1" applyAlignment="1">
      <alignment horizontal="center" vertical="center" wrapText="1"/>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1" fillId="0" borderId="8" xfId="0" applyFont="1" applyBorder="1" applyAlignment="1">
      <alignment horizontal="center" vertical="top" wrapText="1"/>
    </xf>
    <xf numFmtId="0" fontId="10" fillId="3" borderId="1" xfId="1" applyFont="1" applyFill="1" applyBorder="1" applyAlignment="1">
      <alignment horizontal="center" vertical="top" wrapText="1"/>
    </xf>
    <xf numFmtId="164" fontId="10" fillId="0" borderId="3" xfId="0" applyNumberFormat="1" applyFont="1" applyBorder="1" applyAlignment="1">
      <alignment horizontal="center" vertical="top" wrapText="1"/>
    </xf>
    <xf numFmtId="164" fontId="10" fillId="0" borderId="1" xfId="0" applyNumberFormat="1" applyFont="1" applyBorder="1" applyAlignment="1">
      <alignment horizontal="center" vertical="top"/>
    </xf>
    <xf numFmtId="0" fontId="43" fillId="0" borderId="4" xfId="0" applyFont="1" applyBorder="1" applyAlignment="1">
      <alignment horizontal="center" vertical="top"/>
    </xf>
    <xf numFmtId="164" fontId="10" fillId="3" borderId="1" xfId="1" applyNumberFormat="1" applyFont="1" applyFill="1" applyBorder="1" applyAlignment="1">
      <alignment horizontal="center" vertical="top" wrapText="1"/>
    </xf>
    <xf numFmtId="164" fontId="9" fillId="0" borderId="4" xfId="0" applyNumberFormat="1" applyFont="1" applyBorder="1" applyAlignment="1">
      <alignment horizontal="center" vertical="top"/>
    </xf>
    <xf numFmtId="0" fontId="2" fillId="0" borderId="8" xfId="0" applyFont="1" applyBorder="1" applyAlignment="1">
      <alignment vertical="top" wrapText="1"/>
    </xf>
    <xf numFmtId="0" fontId="41" fillId="3" borderId="8" xfId="0" applyFont="1" applyFill="1" applyBorder="1" applyAlignment="1">
      <alignment horizontal="center" vertical="center" wrapText="1"/>
    </xf>
    <xf numFmtId="164" fontId="44" fillId="3" borderId="1"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wrapText="1"/>
    </xf>
    <xf numFmtId="164" fontId="10" fillId="3" borderId="1" xfId="0" applyNumberFormat="1" applyFont="1" applyFill="1" applyBorder="1" applyAlignment="1">
      <alignment horizontal="center" vertical="center"/>
    </xf>
    <xf numFmtId="164" fontId="43" fillId="3" borderId="4" xfId="0" applyNumberFormat="1" applyFont="1" applyFill="1" applyBorder="1" applyAlignment="1">
      <alignment horizontal="center" vertical="center"/>
    </xf>
    <xf numFmtId="0" fontId="2" fillId="0" borderId="13" xfId="0" applyFont="1" applyBorder="1" applyAlignment="1">
      <alignment vertical="top" wrapText="1"/>
    </xf>
    <xf numFmtId="0" fontId="1" fillId="3" borderId="8" xfId="0" applyFont="1" applyFill="1" applyBorder="1" applyAlignment="1">
      <alignment horizontal="center" vertical="center" wrapText="1"/>
    </xf>
    <xf numFmtId="0" fontId="44" fillId="3" borderId="1"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xf>
    <xf numFmtId="0" fontId="43" fillId="3" borderId="4" xfId="0" applyFont="1" applyFill="1" applyBorder="1" applyAlignment="1">
      <alignment horizontal="center" vertical="center"/>
    </xf>
    <xf numFmtId="0" fontId="40" fillId="0" borderId="8" xfId="0" applyFont="1" applyBorder="1" applyAlignment="1">
      <alignment horizontal="center" vertical="top" wrapText="1"/>
    </xf>
    <xf numFmtId="0" fontId="2" fillId="13" borderId="13" xfId="0" applyFont="1" applyFill="1" applyBorder="1" applyAlignment="1">
      <alignment vertical="top" wrapText="1"/>
    </xf>
    <xf numFmtId="0" fontId="1" fillId="3" borderId="1" xfId="0" applyFont="1" applyFill="1" applyBorder="1" applyAlignment="1">
      <alignment horizontal="left" vertical="top" wrapText="1"/>
    </xf>
    <xf numFmtId="0" fontId="40"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3" borderId="4" xfId="0" applyFont="1" applyFill="1" applyBorder="1" applyAlignment="1">
      <alignment horizontal="center" vertical="center" wrapText="1"/>
    </xf>
    <xf numFmtId="0" fontId="1"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2" fillId="3" borderId="10" xfId="0" applyFont="1" applyFill="1" applyBorder="1" applyAlignment="1">
      <alignment vertical="top" wrapText="1"/>
    </xf>
    <xf numFmtId="0" fontId="10" fillId="3" borderId="1" xfId="0" applyFont="1" applyFill="1" applyBorder="1" applyAlignment="1">
      <alignment vertical="top" wrapText="1"/>
    </xf>
    <xf numFmtId="0" fontId="40" fillId="3" borderId="8" xfId="0" applyFont="1" applyFill="1" applyBorder="1" applyAlignment="1">
      <alignment horizontal="center" vertical="center" wrapText="1"/>
    </xf>
    <xf numFmtId="0" fontId="2" fillId="3" borderId="9" xfId="0" applyFont="1" applyFill="1" applyBorder="1" applyAlignment="1">
      <alignment vertical="top" wrapText="1"/>
    </xf>
    <xf numFmtId="0" fontId="1" fillId="3" borderId="9" xfId="0" applyFont="1" applyFill="1" applyBorder="1" applyAlignment="1">
      <alignment horizontal="center" vertical="center" wrapText="1"/>
    </xf>
    <xf numFmtId="0" fontId="1" fillId="0" borderId="3" xfId="0" applyFont="1" applyBorder="1" applyAlignment="1">
      <alignment horizontal="center" vertical="center"/>
    </xf>
    <xf numFmtId="0" fontId="10" fillId="0" borderId="3" xfId="0" applyFont="1" applyBorder="1" applyAlignment="1">
      <alignment horizontal="center" vertical="center"/>
    </xf>
    <xf numFmtId="0" fontId="2" fillId="13" borderId="8" xfId="0" applyFont="1" applyFill="1" applyBorder="1" applyAlignment="1">
      <alignment vertical="top" wrapText="1"/>
    </xf>
    <xf numFmtId="0" fontId="1" fillId="0" borderId="8" xfId="0" applyFont="1" applyBorder="1" applyAlignment="1">
      <alignment vertical="top" wrapText="1"/>
    </xf>
    <xf numFmtId="0" fontId="28" fillId="0" borderId="1" xfId="0" quotePrefix="1" applyFont="1" applyBorder="1" applyAlignment="1">
      <alignment horizontal="center" vertical="top" wrapText="1"/>
    </xf>
    <xf numFmtId="0" fontId="10" fillId="0" borderId="4" xfId="0" applyFont="1" applyBorder="1" applyAlignment="1">
      <alignment horizontal="center" vertical="top" wrapText="1"/>
    </xf>
    <xf numFmtId="0" fontId="2" fillId="3" borderId="10" xfId="0" applyFont="1" applyFill="1" applyBorder="1" applyAlignment="1">
      <alignment horizontal="left" vertical="top" wrapText="1"/>
    </xf>
    <xf numFmtId="0" fontId="1" fillId="3" borderId="8" xfId="0" applyFont="1" applyFill="1" applyBorder="1" applyAlignment="1">
      <alignment horizontal="left" vertical="top" wrapText="1"/>
    </xf>
    <xf numFmtId="0" fontId="10" fillId="0" borderId="8" xfId="0" applyFont="1" applyBorder="1" applyAlignment="1">
      <alignment horizontal="center" vertical="center" wrapText="1"/>
    </xf>
    <xf numFmtId="164" fontId="10" fillId="0" borderId="1" xfId="0" quotePrefix="1" applyNumberFormat="1" applyFont="1" applyBorder="1" applyAlignment="1">
      <alignment horizontal="center" vertical="center"/>
    </xf>
    <xf numFmtId="164" fontId="10" fillId="0" borderId="14" xfId="0" quotePrefix="1" applyNumberFormat="1" applyFont="1" applyBorder="1" applyAlignment="1">
      <alignment horizontal="center" vertical="center"/>
    </xf>
    <xf numFmtId="164" fontId="10" fillId="0" borderId="1" xfId="0" applyNumberFormat="1" applyFont="1" applyBorder="1" applyAlignment="1">
      <alignment horizontal="center" vertical="center" wrapText="1"/>
    </xf>
    <xf numFmtId="0" fontId="2" fillId="3" borderId="13" xfId="0" applyFont="1" applyFill="1" applyBorder="1" applyAlignment="1">
      <alignment horizontal="left" vertical="top" wrapText="1"/>
    </xf>
    <xf numFmtId="164" fontId="10" fillId="0" borderId="14" xfId="0" applyNumberFormat="1" applyFont="1" applyBorder="1" applyAlignment="1">
      <alignment horizontal="center" vertical="center" wrapText="1"/>
    </xf>
    <xf numFmtId="164" fontId="43" fillId="0" borderId="14" xfId="0" applyNumberFormat="1" applyFont="1" applyBorder="1" applyAlignment="1">
      <alignment horizontal="center" vertical="center" wrapText="1"/>
    </xf>
    <xf numFmtId="0" fontId="1" fillId="0" borderId="1" xfId="0" applyFont="1" applyBorder="1" applyAlignment="1">
      <alignment wrapText="1"/>
    </xf>
    <xf numFmtId="0" fontId="28" fillId="0" borderId="8" xfId="0" applyFont="1" applyBorder="1" applyAlignment="1">
      <alignment horizontal="center" vertical="center" wrapText="1"/>
    </xf>
    <xf numFmtId="0" fontId="1" fillId="3" borderId="8" xfId="0" applyFont="1" applyFill="1" applyBorder="1" applyAlignment="1">
      <alignment vertical="top" wrapText="1"/>
    </xf>
    <xf numFmtId="0" fontId="1" fillId="0" borderId="1" xfId="0" quotePrefix="1" applyFont="1" applyBorder="1" applyAlignment="1">
      <alignment horizontal="center" vertical="center"/>
    </xf>
    <xf numFmtId="0" fontId="10" fillId="0" borderId="1" xfId="0" quotePrefix="1" applyFont="1" applyBorder="1" applyAlignment="1">
      <alignment horizontal="center" vertical="center"/>
    </xf>
    <xf numFmtId="0" fontId="1" fillId="0" borderId="8" xfId="0" applyFont="1" applyBorder="1" applyAlignment="1">
      <alignment horizontal="center" vertical="center"/>
    </xf>
    <xf numFmtId="0" fontId="10" fillId="0" borderId="4" xfId="0" applyFont="1" applyBorder="1" applyAlignment="1">
      <alignment horizontal="center" vertical="center" wrapText="1"/>
    </xf>
    <xf numFmtId="0" fontId="43" fillId="0" borderId="14" xfId="0" applyFont="1" applyBorder="1" applyAlignment="1">
      <alignment horizontal="center" vertical="center" wrapText="1"/>
    </xf>
    <xf numFmtId="0" fontId="1" fillId="3" borderId="9" xfId="0" applyFont="1" applyFill="1" applyBorder="1" applyAlignment="1">
      <alignment horizontal="left" vertical="top" wrapText="1"/>
    </xf>
    <xf numFmtId="0" fontId="1" fillId="0" borderId="9" xfId="0" applyFont="1" applyBorder="1" applyAlignment="1">
      <alignment horizontal="center" vertical="top"/>
    </xf>
    <xf numFmtId="0" fontId="10" fillId="0" borderId="3" xfId="0" quotePrefix="1" applyFont="1" applyBorder="1" applyAlignment="1">
      <alignment horizontal="center" vertical="top" wrapText="1"/>
    </xf>
    <xf numFmtId="0" fontId="10" fillId="0" borderId="9" xfId="0" applyFont="1" applyBorder="1" applyAlignment="1">
      <alignment horizontal="center" vertical="center"/>
    </xf>
    <xf numFmtId="0" fontId="10" fillId="0" borderId="3" xfId="0" quotePrefix="1" applyFont="1" applyBorder="1" applyAlignment="1">
      <alignment horizontal="center" vertical="center" wrapText="1"/>
    </xf>
    <xf numFmtId="0" fontId="28" fillId="0" borderId="6" xfId="0" applyFont="1" applyBorder="1" applyAlignment="1">
      <alignment horizontal="center" vertical="center" wrapText="1"/>
    </xf>
    <xf numFmtId="0" fontId="1" fillId="0" borderId="9" xfId="0" applyFont="1" applyBorder="1" applyAlignment="1">
      <alignment horizontal="center" vertical="center"/>
    </xf>
    <xf numFmtId="0" fontId="45" fillId="3" borderId="19" xfId="0" applyFont="1" applyFill="1" applyBorder="1" applyAlignment="1">
      <alignment vertical="center" wrapText="1"/>
    </xf>
    <xf numFmtId="0" fontId="45" fillId="3" borderId="20" xfId="0" applyFont="1" applyFill="1" applyBorder="1" applyAlignment="1">
      <alignment horizontal="center" vertical="center" wrapText="1"/>
    </xf>
    <xf numFmtId="164" fontId="10" fillId="0" borderId="11" xfId="0" quotePrefix="1"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43" fillId="0" borderId="2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 fillId="3" borderId="9" xfId="0" applyFont="1" applyFill="1" applyBorder="1" applyAlignment="1">
      <alignment horizontal="left" vertical="top" wrapText="1"/>
    </xf>
    <xf numFmtId="0" fontId="1" fillId="3" borderId="23" xfId="0" applyFont="1" applyFill="1" applyBorder="1" applyAlignment="1">
      <alignment horizontal="center" vertical="top" wrapText="1"/>
    </xf>
    <xf numFmtId="0" fontId="10" fillId="3" borderId="1" xfId="0" quotePrefix="1" applyFont="1" applyFill="1" applyBorder="1" applyAlignment="1">
      <alignment horizontal="center" vertical="center"/>
    </xf>
    <xf numFmtId="0" fontId="10" fillId="3" borderId="24" xfId="0" applyFont="1" applyFill="1" applyBorder="1" applyAlignment="1">
      <alignment horizontal="center" vertical="center" wrapText="1"/>
    </xf>
    <xf numFmtId="0" fontId="10" fillId="3" borderId="8" xfId="0" applyFont="1" applyFill="1" applyBorder="1" applyAlignment="1">
      <alignment horizontal="left" vertical="top" wrapText="1"/>
    </xf>
    <xf numFmtId="0" fontId="1" fillId="0" borderId="1" xfId="0" applyFont="1" applyBorder="1" applyAlignment="1">
      <alignment horizontal="center" vertical="center"/>
    </xf>
    <xf numFmtId="0" fontId="10" fillId="0" borderId="14" xfId="0" quotePrefix="1" applyFont="1" applyBorder="1" applyAlignment="1">
      <alignment horizontal="center" vertical="center"/>
    </xf>
    <xf numFmtId="164" fontId="1" fillId="0" borderId="1" xfId="0" quotePrefix="1" applyNumberFormat="1" applyFont="1" applyBorder="1" applyAlignment="1">
      <alignment horizontal="center" vertical="center"/>
    </xf>
    <xf numFmtId="164" fontId="45" fillId="0" borderId="1" xfId="0" applyNumberFormat="1" applyFont="1" applyBorder="1" applyAlignment="1">
      <alignment horizontal="center" vertical="center" wrapText="1"/>
    </xf>
    <xf numFmtId="164" fontId="46" fillId="0" borderId="14" xfId="0" applyNumberFormat="1" applyFont="1" applyBorder="1" applyAlignment="1">
      <alignment horizontal="center" vertical="center" wrapText="1"/>
    </xf>
    <xf numFmtId="0" fontId="2" fillId="13" borderId="8" xfId="0" applyFont="1" applyFill="1" applyBorder="1" applyAlignment="1">
      <alignment wrapText="1"/>
    </xf>
    <xf numFmtId="0" fontId="10" fillId="0" borderId="14" xfId="0" applyFont="1" applyBorder="1" applyAlignment="1">
      <alignment horizontal="center" vertical="center"/>
    </xf>
    <xf numFmtId="0" fontId="17" fillId="0" borderId="1" xfId="0" applyFont="1" applyBorder="1" applyAlignment="1">
      <alignment horizontal="center" vertical="center" wrapText="1"/>
    </xf>
    <xf numFmtId="0" fontId="10" fillId="3" borderId="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3" borderId="4" xfId="0" applyFont="1" applyFill="1" applyBorder="1" applyAlignment="1">
      <alignment horizontal="center" vertical="center" wrapText="1"/>
    </xf>
    <xf numFmtId="164" fontId="10" fillId="3" borderId="1" xfId="0" quotePrefix="1" applyNumberFormat="1" applyFont="1" applyFill="1" applyBorder="1" applyAlignment="1">
      <alignment horizontal="center" vertical="center"/>
    </xf>
    <xf numFmtId="164" fontId="10" fillId="3" borderId="1" xfId="0" applyNumberFormat="1" applyFont="1" applyFill="1" applyBorder="1" applyAlignment="1">
      <alignment horizontal="center" vertical="center" wrapText="1"/>
    </xf>
    <xf numFmtId="164" fontId="43" fillId="3" borderId="14"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0" fontId="28" fillId="0" borderId="8" xfId="0" quotePrefix="1" applyFont="1" applyBorder="1" applyAlignment="1">
      <alignment horizontal="center" vertical="center"/>
    </xf>
    <xf numFmtId="0" fontId="11" fillId="0" borderId="1" xfId="0" applyFont="1" applyBorder="1" applyAlignment="1">
      <alignment horizontal="center" vertical="center" wrapText="1"/>
    </xf>
    <xf numFmtId="0" fontId="28" fillId="0" borderId="14" xfId="0" quotePrefix="1" applyFont="1" applyBorder="1" applyAlignment="1">
      <alignment horizontal="center" vertical="center"/>
    </xf>
    <xf numFmtId="0" fontId="28" fillId="0" borderId="1" xfId="0" quotePrefix="1" applyFont="1" applyBorder="1" applyAlignment="1">
      <alignment horizontal="center" vertical="center"/>
    </xf>
    <xf numFmtId="0" fontId="1" fillId="3" borderId="9" xfId="0" applyFont="1" applyFill="1" applyBorder="1" applyAlignment="1">
      <alignment wrapText="1"/>
    </xf>
    <xf numFmtId="0" fontId="1" fillId="3" borderId="1" xfId="0" applyFont="1" applyFill="1" applyBorder="1" applyAlignment="1">
      <alignment horizontal="center" vertical="center" wrapText="1"/>
    </xf>
    <xf numFmtId="0" fontId="28" fillId="3" borderId="8" xfId="0" quotePrefix="1" applyFont="1" applyFill="1" applyBorder="1" applyAlignment="1">
      <alignment horizontal="center" vertical="center"/>
    </xf>
    <xf numFmtId="0" fontId="11" fillId="3" borderId="1" xfId="0" applyFont="1" applyFill="1" applyBorder="1" applyAlignment="1">
      <alignment horizontal="center" vertical="center" wrapText="1"/>
    </xf>
    <xf numFmtId="0" fontId="28" fillId="3" borderId="14" xfId="0" quotePrefix="1" applyFont="1" applyFill="1" applyBorder="1" applyAlignment="1">
      <alignment horizontal="center" vertical="center"/>
    </xf>
    <xf numFmtId="0" fontId="1" fillId="3" borderId="13" xfId="0" applyFont="1" applyFill="1" applyBorder="1" applyAlignment="1">
      <alignment horizontal="left" vertical="top" wrapText="1"/>
    </xf>
    <xf numFmtId="0" fontId="10" fillId="0" borderId="8" xfId="0" quotePrefix="1" applyFont="1" applyBorder="1" applyAlignment="1">
      <alignment horizontal="center" vertical="center"/>
    </xf>
    <xf numFmtId="0" fontId="4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horizontal="center" vertical="center"/>
    </xf>
    <xf numFmtId="0" fontId="1" fillId="0" borderId="1" xfId="0" quotePrefix="1" applyFont="1" applyBorder="1" applyAlignment="1">
      <alignment horizontal="center" vertical="top"/>
    </xf>
    <xf numFmtId="0" fontId="1" fillId="0" borderId="8"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1" fillId="3" borderId="1" xfId="0" applyFont="1" applyFill="1" applyBorder="1" applyAlignment="1">
      <alignment wrapText="1"/>
    </xf>
    <xf numFmtId="0" fontId="43" fillId="3" borderId="1" xfId="0" applyFont="1" applyFill="1" applyBorder="1" applyAlignment="1">
      <alignment horizontal="center" vertical="center" wrapText="1"/>
    </xf>
    <xf numFmtId="0" fontId="10" fillId="3" borderId="14" xfId="0" quotePrefix="1" applyFont="1" applyFill="1" applyBorder="1" applyAlignment="1">
      <alignment horizontal="center" vertical="center"/>
    </xf>
    <xf numFmtId="0" fontId="2" fillId="3" borderId="8" xfId="0" applyFont="1" applyFill="1" applyBorder="1" applyAlignment="1">
      <alignment wrapText="1"/>
    </xf>
    <xf numFmtId="0" fontId="1" fillId="3" borderId="8" xfId="0" applyFont="1" applyFill="1" applyBorder="1" applyAlignment="1">
      <alignment wrapText="1"/>
    </xf>
    <xf numFmtId="0" fontId="10" fillId="0" borderId="1" xfId="0" quotePrefix="1" applyFont="1" applyBorder="1" applyAlignment="1">
      <alignment horizontal="center" vertical="top"/>
    </xf>
    <xf numFmtId="0" fontId="1" fillId="0" borderId="25" xfId="0" applyFont="1" applyBorder="1" applyAlignment="1">
      <alignment horizontal="center" vertical="center" wrapText="1"/>
    </xf>
    <xf numFmtId="164" fontId="10" fillId="0" borderId="8" xfId="0" quotePrefix="1" applyNumberFormat="1" applyFont="1" applyBorder="1" applyAlignment="1">
      <alignment horizontal="center" vertical="center"/>
    </xf>
    <xf numFmtId="164" fontId="10" fillId="0" borderId="26" xfId="0" applyNumberFormat="1" applyFont="1" applyBorder="1" applyAlignment="1">
      <alignment horizontal="center" vertical="center" wrapText="1"/>
    </xf>
    <xf numFmtId="164" fontId="47" fillId="0" borderId="26" xfId="0" applyNumberFormat="1" applyFont="1" applyBorder="1" applyAlignment="1">
      <alignment horizontal="center" vertical="center" wrapText="1"/>
    </xf>
    <xf numFmtId="164" fontId="10" fillId="0" borderId="27" xfId="0" applyNumberFormat="1" applyFont="1" applyBorder="1" applyAlignment="1">
      <alignment horizontal="center" vertical="center"/>
    </xf>
    <xf numFmtId="164" fontId="10" fillId="0" borderId="27" xfId="0" applyNumberFormat="1" applyFont="1" applyBorder="1" applyAlignment="1">
      <alignment horizontal="center" vertical="center" wrapText="1"/>
    </xf>
    <xf numFmtId="164" fontId="1" fillId="0" borderId="1" xfId="0" quotePrefix="1" applyNumberFormat="1" applyFont="1" applyBorder="1" applyAlignment="1">
      <alignment horizontal="center" vertical="top"/>
    </xf>
    <xf numFmtId="164" fontId="10" fillId="0" borderId="28" xfId="0" applyNumberFormat="1" applyFont="1" applyBorder="1" applyAlignment="1">
      <alignment horizontal="center" vertical="center"/>
    </xf>
    <xf numFmtId="0" fontId="45" fillId="3" borderId="29" xfId="0" applyFont="1" applyFill="1" applyBorder="1" applyAlignment="1">
      <alignment vertical="center" wrapText="1"/>
    </xf>
    <xf numFmtId="0" fontId="1" fillId="0" borderId="13" xfId="0" applyFont="1" applyBorder="1" applyAlignment="1">
      <alignment horizontal="center" vertical="center" wrapText="1"/>
    </xf>
    <xf numFmtId="0" fontId="40" fillId="0" borderId="3" xfId="0" quotePrefix="1" applyFont="1" applyBorder="1" applyAlignment="1">
      <alignment horizontal="center" vertical="center"/>
    </xf>
    <xf numFmtId="0" fontId="28" fillId="14" borderId="26" xfId="0" applyFont="1" applyFill="1" applyBorder="1" applyAlignment="1">
      <alignment horizontal="center" vertical="center" wrapText="1"/>
    </xf>
    <xf numFmtId="0" fontId="28" fillId="14" borderId="27" xfId="0" applyFont="1" applyFill="1" applyBorder="1" applyAlignment="1">
      <alignment horizontal="center" vertical="center" wrapText="1"/>
    </xf>
    <xf numFmtId="0" fontId="1" fillId="0" borderId="30" xfId="0" applyFont="1" applyBorder="1" applyAlignment="1">
      <alignment horizontal="center" vertical="center" wrapText="1"/>
    </xf>
    <xf numFmtId="164" fontId="28" fillId="0" borderId="8" xfId="0" quotePrefix="1" applyNumberFormat="1" applyFont="1" applyBorder="1" applyAlignment="1">
      <alignment horizontal="center" vertical="center"/>
    </xf>
    <xf numFmtId="0" fontId="28" fillId="0" borderId="26" xfId="0" applyFont="1" applyBorder="1" applyAlignment="1">
      <alignment horizontal="center" vertical="center" wrapText="1"/>
    </xf>
    <xf numFmtId="0" fontId="48" fillId="0" borderId="26" xfId="0" applyFont="1" applyBorder="1" applyAlignment="1">
      <alignment horizontal="center" vertical="center" wrapText="1"/>
    </xf>
    <xf numFmtId="164" fontId="28" fillId="0" borderId="27" xfId="0" applyNumberFormat="1" applyFont="1" applyBorder="1" applyAlignment="1">
      <alignment horizontal="center" vertical="center"/>
    </xf>
    <xf numFmtId="164" fontId="28" fillId="0" borderId="27"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48" fillId="14" borderId="26" xfId="0" applyFont="1" applyFill="1" applyBorder="1" applyAlignment="1">
      <alignment horizontal="center" vertical="center" wrapText="1"/>
    </xf>
    <xf numFmtId="164" fontId="28" fillId="14" borderId="28" xfId="0" applyNumberFormat="1" applyFont="1" applyFill="1" applyBorder="1" applyAlignment="1">
      <alignment horizontal="center" vertical="center"/>
    </xf>
    <xf numFmtId="164" fontId="28" fillId="14" borderId="26" xfId="0" applyNumberFormat="1" applyFont="1" applyFill="1" applyBorder="1" applyAlignment="1">
      <alignment horizontal="center" vertical="center" wrapText="1"/>
    </xf>
    <xf numFmtId="164" fontId="28" fillId="0" borderId="26" xfId="0" applyNumberFormat="1" applyFont="1" applyBorder="1" applyAlignment="1">
      <alignment horizontal="center" vertical="center" wrapText="1"/>
    </xf>
    <xf numFmtId="164" fontId="48" fillId="0" borderId="26" xfId="0" applyNumberFormat="1" applyFont="1" applyBorder="1" applyAlignment="1">
      <alignment horizontal="center" vertical="center" wrapText="1"/>
    </xf>
    <xf numFmtId="164" fontId="28" fillId="0" borderId="28" xfId="0" applyNumberFormat="1" applyFont="1" applyBorder="1" applyAlignment="1">
      <alignment horizontal="center" vertical="center"/>
    </xf>
    <xf numFmtId="164" fontId="28" fillId="0" borderId="26" xfId="0" applyNumberFormat="1" applyFont="1" applyBorder="1" applyAlignment="1">
      <alignment horizontal="center" vertical="center"/>
    </xf>
    <xf numFmtId="164" fontId="28" fillId="0" borderId="28" xfId="0" applyNumberFormat="1" applyFont="1" applyBorder="1" applyAlignment="1">
      <alignment horizontal="center" vertical="center" wrapText="1"/>
    </xf>
    <xf numFmtId="0" fontId="1" fillId="0" borderId="8" xfId="0" applyFont="1" applyBorder="1" applyAlignment="1">
      <alignment vertical="center" wrapText="1"/>
    </xf>
    <xf numFmtId="0" fontId="28" fillId="0" borderId="28" xfId="0" applyFont="1" applyBorder="1" applyAlignment="1">
      <alignment horizontal="center" vertical="center"/>
    </xf>
    <xf numFmtId="0" fontId="45" fillId="3" borderId="31" xfId="0" applyFont="1" applyFill="1" applyBorder="1" applyAlignment="1">
      <alignment vertical="center" wrapText="1"/>
    </xf>
    <xf numFmtId="1" fontId="1" fillId="0" borderId="1" xfId="0" quotePrefix="1" applyNumberFormat="1" applyFont="1" applyBorder="1" applyAlignment="1">
      <alignment horizontal="center" vertical="center"/>
    </xf>
    <xf numFmtId="1" fontId="28" fillId="0" borderId="26" xfId="0" applyNumberFormat="1" applyFont="1" applyBorder="1" applyAlignment="1">
      <alignment horizontal="center" vertical="center" wrapText="1"/>
    </xf>
    <xf numFmtId="1" fontId="48" fillId="0" borderId="26" xfId="0" applyNumberFormat="1" applyFont="1" applyBorder="1" applyAlignment="1">
      <alignment horizontal="center" vertical="center" wrapText="1"/>
    </xf>
    <xf numFmtId="1" fontId="28" fillId="0" borderId="0" xfId="0" applyNumberFormat="1" applyFont="1" applyAlignment="1">
      <alignment horizontal="center" vertical="center"/>
    </xf>
    <xf numFmtId="164" fontId="43" fillId="0" borderId="1" xfId="0" applyNumberFormat="1" applyFont="1" applyBorder="1" applyAlignment="1">
      <alignment horizontal="center" vertical="center" wrapText="1"/>
    </xf>
    <xf numFmtId="2" fontId="1" fillId="0" borderId="1" xfId="0" quotePrefix="1" applyNumberFormat="1" applyFont="1" applyBorder="1" applyAlignment="1">
      <alignment horizontal="center" vertical="center"/>
    </xf>
    <xf numFmtId="2" fontId="10"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2" fontId="10" fillId="0" borderId="14" xfId="0" quotePrefix="1" applyNumberFormat="1" applyFont="1" applyBorder="1" applyAlignment="1">
      <alignment horizontal="center" vertical="center"/>
    </xf>
    <xf numFmtId="0" fontId="7" fillId="3" borderId="8" xfId="0" applyFont="1" applyFill="1" applyBorder="1" applyAlignment="1">
      <alignment vertical="top" wrapText="1"/>
    </xf>
    <xf numFmtId="0" fontId="1" fillId="3" borderId="16" xfId="0" quotePrefix="1" applyFont="1" applyFill="1" applyBorder="1" applyAlignment="1">
      <alignment horizontal="center" vertical="center"/>
    </xf>
    <xf numFmtId="1" fontId="10" fillId="3" borderId="1" xfId="0" applyNumberFormat="1" applyFont="1" applyFill="1" applyBorder="1" applyAlignment="1">
      <alignment horizontal="center" vertical="center" wrapText="1"/>
    </xf>
    <xf numFmtId="1" fontId="10" fillId="3" borderId="14" xfId="0" applyNumberFormat="1" applyFont="1" applyFill="1" applyBorder="1" applyAlignment="1">
      <alignment horizontal="center" vertical="center" wrapText="1"/>
    </xf>
    <xf numFmtId="1" fontId="10" fillId="3" borderId="21" xfId="0" quotePrefix="1" applyNumberFormat="1" applyFont="1" applyFill="1" applyBorder="1" applyAlignment="1">
      <alignment horizontal="center" vertical="center"/>
    </xf>
    <xf numFmtId="0" fontId="10" fillId="3" borderId="15" xfId="0" applyFont="1" applyFill="1" applyBorder="1" applyAlignment="1">
      <alignment horizontal="center" vertical="center" wrapText="1"/>
    </xf>
    <xf numFmtId="0" fontId="2" fillId="3" borderId="13" xfId="0" applyFont="1" applyFill="1" applyBorder="1" applyAlignment="1">
      <alignment vertical="top" wrapText="1"/>
    </xf>
    <xf numFmtId="164" fontId="1" fillId="3" borderId="8" xfId="0" quotePrefix="1" applyNumberFormat="1" applyFont="1" applyFill="1" applyBorder="1" applyAlignment="1">
      <alignment horizontal="center" vertical="center"/>
    </xf>
    <xf numFmtId="164" fontId="10" fillId="3" borderId="14" xfId="0" applyNumberFormat="1" applyFont="1" applyFill="1" applyBorder="1" applyAlignment="1">
      <alignment horizontal="center" vertical="center" wrapText="1"/>
    </xf>
    <xf numFmtId="164" fontId="43" fillId="3" borderId="1" xfId="0" applyNumberFormat="1" applyFont="1" applyFill="1" applyBorder="1" applyAlignment="1">
      <alignment horizontal="center" vertical="center" wrapText="1"/>
    </xf>
    <xf numFmtId="164" fontId="10" fillId="3" borderId="14" xfId="0" quotePrefix="1" applyNumberFormat="1" applyFont="1" applyFill="1" applyBorder="1" applyAlignment="1">
      <alignment horizontal="center" vertical="center"/>
    </xf>
    <xf numFmtId="0" fontId="1" fillId="0" borderId="9" xfId="0" applyFont="1" applyBorder="1" applyAlignment="1">
      <alignment wrapText="1"/>
    </xf>
    <xf numFmtId="164" fontId="1" fillId="0" borderId="8" xfId="0" quotePrefix="1" applyNumberFormat="1" applyFont="1" applyBorder="1" applyAlignment="1">
      <alignment horizontal="center" vertical="center"/>
    </xf>
    <xf numFmtId="164" fontId="10" fillId="0" borderId="3" xfId="0" quotePrefix="1" applyNumberFormat="1" applyFont="1" applyBorder="1" applyAlignment="1">
      <alignment horizontal="center" vertical="center"/>
    </xf>
    <xf numFmtId="164" fontId="10" fillId="0" borderId="4" xfId="0" quotePrefix="1" applyNumberFormat="1" applyFont="1" applyBorder="1" applyAlignment="1">
      <alignment horizontal="center" vertical="center"/>
    </xf>
    <xf numFmtId="0" fontId="28" fillId="0" borderId="3" xfId="0" applyFont="1" applyBorder="1" applyAlignment="1">
      <alignment horizontal="center" vertical="center" wrapText="1"/>
    </xf>
    <xf numFmtId="0" fontId="1" fillId="3" borderId="2" xfId="0" applyFont="1" applyFill="1" applyBorder="1" applyAlignment="1">
      <alignment horizontal="left" vertical="top" wrapText="1"/>
    </xf>
    <xf numFmtId="0" fontId="1" fillId="0" borderId="10" xfId="0" applyFont="1" applyBorder="1" applyAlignment="1">
      <alignment horizontal="center" vertical="center" wrapText="1"/>
    </xf>
    <xf numFmtId="164" fontId="28" fillId="0" borderId="4" xfId="0" quotePrefix="1" applyNumberFormat="1" applyFont="1" applyBorder="1" applyAlignment="1">
      <alignment horizontal="center" vertical="center" wrapText="1"/>
    </xf>
    <xf numFmtId="0" fontId="1" fillId="3" borderId="8" xfId="0" applyFont="1" applyFill="1" applyBorder="1" applyAlignment="1">
      <alignment horizontal="center" vertical="top" wrapText="1"/>
    </xf>
    <xf numFmtId="0" fontId="1" fillId="3" borderId="8" xfId="0" quotePrefix="1" applyFont="1" applyFill="1" applyBorder="1" applyAlignment="1">
      <alignment horizontal="center" vertical="top"/>
    </xf>
    <xf numFmtId="1" fontId="43" fillId="3" borderId="1" xfId="0" applyNumberFormat="1" applyFont="1" applyFill="1" applyBorder="1" applyAlignment="1">
      <alignment horizontal="center" vertical="center" wrapText="1"/>
    </xf>
    <xf numFmtId="0" fontId="10" fillId="3" borderId="6" xfId="0" quotePrefix="1" applyFont="1" applyFill="1" applyBorder="1" applyAlignment="1">
      <alignment horizontal="center" vertical="center"/>
    </xf>
    <xf numFmtId="164" fontId="1" fillId="0" borderId="14" xfId="0" quotePrefix="1" applyNumberFormat="1" applyFont="1" applyBorder="1" applyAlignment="1">
      <alignment horizontal="center" vertical="center"/>
    </xf>
    <xf numFmtId="0" fontId="1" fillId="0" borderId="8" xfId="0" quotePrefix="1" applyFont="1" applyBorder="1" applyAlignment="1">
      <alignment horizontal="center" vertical="center"/>
    </xf>
    <xf numFmtId="1" fontId="43" fillId="0" borderId="1" xfId="0" applyNumberFormat="1" applyFont="1" applyBorder="1" applyAlignment="1">
      <alignment horizontal="center" vertical="center" wrapText="1"/>
    </xf>
    <xf numFmtId="0" fontId="1" fillId="3" borderId="9" xfId="0" applyFont="1" applyFill="1" applyBorder="1" applyAlignment="1">
      <alignment vertical="top" wrapText="1"/>
    </xf>
    <xf numFmtId="0" fontId="1" fillId="0" borderId="9" xfId="0" quotePrefix="1" applyFont="1" applyBorder="1" applyAlignment="1">
      <alignment horizontal="center" vertical="center"/>
    </xf>
    <xf numFmtId="0" fontId="10" fillId="0" borderId="6" xfId="0" quotePrefix="1" applyFont="1" applyBorder="1" applyAlignment="1">
      <alignment horizontal="center" vertical="center"/>
    </xf>
    <xf numFmtId="0" fontId="10" fillId="0" borderId="6" xfId="0" applyFont="1" applyBorder="1" applyAlignment="1">
      <alignment horizontal="center" vertical="center" wrapText="1"/>
    </xf>
    <xf numFmtId="0" fontId="38" fillId="2" borderId="21"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vertical="center" wrapText="1"/>
    </xf>
    <xf numFmtId="0" fontId="1" fillId="15" borderId="6" xfId="0" applyFont="1" applyFill="1" applyBorder="1" applyAlignment="1">
      <alignment vertical="top" wrapText="1"/>
    </xf>
    <xf numFmtId="0" fontId="1" fillId="0" borderId="6" xfId="0" applyFont="1" applyBorder="1" applyAlignment="1">
      <alignment horizontal="center" vertical="center" wrapText="1"/>
    </xf>
    <xf numFmtId="0" fontId="1" fillId="0" borderId="6" xfId="0" applyFont="1" applyBorder="1" applyAlignment="1">
      <alignment vertical="top" wrapText="1"/>
    </xf>
    <xf numFmtId="0" fontId="10" fillId="0" borderId="32" xfId="0" applyFont="1" applyBorder="1" applyAlignment="1">
      <alignment vertical="center" wrapText="1"/>
    </xf>
    <xf numFmtId="164" fontId="1" fillId="0" borderId="6" xfId="0" applyNumberFormat="1" applyFont="1" applyBorder="1" applyAlignment="1">
      <alignment horizontal="center" vertical="top" wrapText="1"/>
    </xf>
    <xf numFmtId="0" fontId="10" fillId="0" borderId="3" xfId="0" applyFont="1" applyBorder="1" applyAlignment="1">
      <alignment vertical="center" wrapText="1"/>
    </xf>
    <xf numFmtId="164" fontId="10" fillId="0" borderId="6" xfId="0" applyNumberFormat="1" applyFont="1" applyBorder="1" applyAlignment="1">
      <alignment horizontal="center" vertical="top" wrapText="1"/>
    </xf>
    <xf numFmtId="164" fontId="10" fillId="0" borderId="6"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2" fillId="3" borderId="6" xfId="0" applyFont="1" applyFill="1" applyBorder="1" applyAlignment="1">
      <alignment vertical="top" wrapText="1"/>
    </xf>
    <xf numFmtId="0" fontId="1" fillId="0" borderId="6" xfId="0" applyFont="1" applyBorder="1" applyAlignment="1">
      <alignment horizontal="center" vertical="top" wrapText="1"/>
    </xf>
    <xf numFmtId="0" fontId="42" fillId="0" borderId="6" xfId="0" applyFont="1" applyBorder="1" applyAlignment="1">
      <alignment horizontal="center" vertical="top" wrapText="1"/>
    </xf>
    <xf numFmtId="0" fontId="1" fillId="3" borderId="6" xfId="0" applyFont="1" applyFill="1" applyBorder="1" applyAlignment="1">
      <alignment vertical="top" wrapText="1"/>
    </xf>
    <xf numFmtId="0" fontId="10" fillId="0" borderId="6" xfId="0" applyFont="1" applyBorder="1" applyAlignment="1">
      <alignment horizontal="center" vertical="top" wrapText="1"/>
    </xf>
    <xf numFmtId="164" fontId="10" fillId="16" borderId="1" xfId="0" applyNumberFormat="1" applyFont="1" applyFill="1" applyBorder="1" applyAlignment="1">
      <alignment horizontal="left" vertical="center" wrapText="1"/>
    </xf>
    <xf numFmtId="164" fontId="10" fillId="0" borderId="1" xfId="0" applyNumberFormat="1" applyFont="1" applyBorder="1" applyAlignment="1">
      <alignment horizontal="left" vertical="center" wrapText="1"/>
    </xf>
    <xf numFmtId="0" fontId="10" fillId="3" borderId="1" xfId="0" applyFont="1" applyFill="1" applyBorder="1" applyAlignment="1">
      <alignment horizontal="left" vertical="top" wrapText="1"/>
    </xf>
    <xf numFmtId="0" fontId="10" fillId="3" borderId="6" xfId="0" applyFont="1" applyFill="1" applyBorder="1" applyAlignment="1">
      <alignment horizontal="center" vertical="top" wrapText="1"/>
    </xf>
    <xf numFmtId="0" fontId="28" fillId="3" borderId="1" xfId="0" applyFont="1" applyFill="1" applyBorder="1" applyAlignment="1">
      <alignment horizontal="center" vertical="top"/>
    </xf>
    <xf numFmtId="164" fontId="10" fillId="16" borderId="3" xfId="0" applyNumberFormat="1" applyFont="1" applyFill="1" applyBorder="1" applyAlignment="1">
      <alignment horizontal="left" vertical="center" wrapText="1"/>
    </xf>
    <xf numFmtId="164" fontId="7" fillId="16" borderId="6" xfId="0" applyNumberFormat="1" applyFont="1" applyFill="1" applyBorder="1" applyAlignment="1">
      <alignment horizontal="left" vertical="center" wrapText="1"/>
    </xf>
    <xf numFmtId="0" fontId="10" fillId="0" borderId="1" xfId="0" applyFont="1" applyBorder="1" applyAlignment="1">
      <alignment horizontal="left" vertical="top" wrapText="1"/>
    </xf>
    <xf numFmtId="0" fontId="28" fillId="3" borderId="12" xfId="0" applyFont="1" applyFill="1" applyBorder="1" applyAlignment="1">
      <alignment horizontal="center" vertical="top"/>
    </xf>
    <xf numFmtId="0" fontId="40" fillId="0" borderId="6" xfId="0" applyFont="1" applyBorder="1" applyAlignment="1">
      <alignment horizontal="center" vertical="top" wrapText="1"/>
    </xf>
    <xf numFmtId="0" fontId="17" fillId="3" borderId="1" xfId="0" applyFont="1" applyFill="1" applyBorder="1" applyAlignment="1">
      <alignment horizontal="center" vertical="top"/>
    </xf>
    <xf numFmtId="164" fontId="10" fillId="16" borderId="6" xfId="0" applyNumberFormat="1" applyFont="1" applyFill="1" applyBorder="1" applyAlignment="1">
      <alignment horizontal="left" vertical="center" wrapText="1"/>
    </xf>
    <xf numFmtId="0" fontId="1" fillId="0" borderId="1" xfId="0" applyFont="1" applyBorder="1" applyAlignment="1">
      <alignment vertical="center" wrapText="1"/>
    </xf>
    <xf numFmtId="0" fontId="10" fillId="0" borderId="4" xfId="0" applyFont="1" applyBorder="1" applyAlignment="1">
      <alignment vertical="top" wrapText="1"/>
    </xf>
    <xf numFmtId="0" fontId="2" fillId="15" borderId="6" xfId="0" applyFont="1" applyFill="1" applyBorder="1" applyAlignment="1">
      <alignment vertical="top" wrapText="1"/>
    </xf>
    <xf numFmtId="0" fontId="42" fillId="0" borderId="6" xfId="0" applyFont="1" applyBorder="1" applyAlignment="1">
      <alignment horizontal="center" vertical="center" wrapText="1"/>
    </xf>
    <xf numFmtId="0" fontId="7" fillId="0" borderId="32" xfId="0" applyFont="1" applyBorder="1" applyAlignment="1">
      <alignment vertical="center" wrapText="1"/>
    </xf>
    <xf numFmtId="164" fontId="42" fillId="0" borderId="6" xfId="0" applyNumberFormat="1" applyFont="1" applyBorder="1" applyAlignment="1">
      <alignment horizontal="center" vertical="top" wrapText="1"/>
    </xf>
    <xf numFmtId="0" fontId="10" fillId="3" borderId="6" xfId="0" applyFont="1" applyFill="1" applyBorder="1" applyAlignment="1">
      <alignment vertical="top" wrapText="1"/>
    </xf>
    <xf numFmtId="0" fontId="7" fillId="3" borderId="6" xfId="0" applyFont="1" applyFill="1" applyBorder="1" applyAlignment="1">
      <alignment vertical="top" wrapText="1"/>
    </xf>
    <xf numFmtId="0" fontId="10" fillId="0" borderId="1" xfId="3" applyFont="1" applyBorder="1" applyAlignment="1">
      <alignment vertical="top" wrapText="1"/>
    </xf>
    <xf numFmtId="0" fontId="10" fillId="0" borderId="3" xfId="3" applyFont="1" applyBorder="1" applyAlignment="1">
      <alignment vertical="center" wrapText="1"/>
    </xf>
    <xf numFmtId="0" fontId="10" fillId="15" borderId="6" xfId="0" applyFont="1" applyFill="1" applyBorder="1" applyAlignment="1">
      <alignment vertical="top" wrapText="1"/>
    </xf>
    <xf numFmtId="0" fontId="10" fillId="3" borderId="3" xfId="0" applyFont="1" applyFill="1" applyBorder="1" applyAlignment="1">
      <alignment vertical="center" wrapText="1"/>
    </xf>
    <xf numFmtId="0" fontId="7" fillId="0" borderId="6" xfId="0" applyFont="1" applyBorder="1" applyAlignment="1">
      <alignment vertical="top" wrapText="1"/>
    </xf>
    <xf numFmtId="0" fontId="10"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0" fillId="3" borderId="1" xfId="0" applyFont="1" applyFill="1" applyBorder="1" applyAlignment="1">
      <alignment wrapText="1"/>
    </xf>
    <xf numFmtId="0" fontId="7" fillId="3" borderId="6" xfId="0" applyFont="1" applyFill="1" applyBorder="1" applyAlignment="1">
      <alignment vertical="center" wrapText="1"/>
    </xf>
    <xf numFmtId="0" fontId="10" fillId="3" borderId="6" xfId="0" applyFont="1" applyFill="1" applyBorder="1" applyAlignment="1">
      <alignment vertical="center" wrapText="1"/>
    </xf>
    <xf numFmtId="164" fontId="10" fillId="3" borderId="1" xfId="0" applyNumberFormat="1" applyFont="1" applyFill="1" applyBorder="1" applyAlignment="1">
      <alignment horizontal="left" vertical="center" wrapText="1"/>
    </xf>
    <xf numFmtId="0" fontId="10" fillId="3" borderId="3" xfId="0" applyFont="1" applyFill="1" applyBorder="1" applyAlignment="1">
      <alignment horizontal="left" vertical="top" wrapText="1"/>
    </xf>
    <xf numFmtId="0" fontId="7" fillId="15" borderId="6" xfId="0" applyFont="1" applyFill="1" applyBorder="1" applyAlignment="1">
      <alignment vertical="top" wrapText="1"/>
    </xf>
    <xf numFmtId="0" fontId="10" fillId="0" borderId="1" xfId="0" applyFont="1" applyBorder="1" applyAlignment="1">
      <alignment vertical="center" wrapText="1"/>
    </xf>
    <xf numFmtId="0" fontId="1" fillId="0" borderId="4" xfId="0" applyFont="1" applyBorder="1" applyAlignment="1">
      <alignment vertical="top" wrapText="1"/>
    </xf>
    <xf numFmtId="0" fontId="10" fillId="3" borderId="1" xfId="0" applyFont="1" applyFill="1" applyBorder="1" applyAlignment="1">
      <alignment vertical="center" wrapText="1"/>
    </xf>
    <xf numFmtId="0" fontId="1" fillId="0" borderId="3" xfId="0" applyFont="1" applyBorder="1" applyAlignment="1">
      <alignment horizontal="center" vertical="center" wrapText="1"/>
    </xf>
    <xf numFmtId="0" fontId="7" fillId="3" borderId="12" xfId="0" applyFont="1" applyFill="1" applyBorder="1" applyAlignment="1">
      <alignment vertical="center" wrapText="1"/>
    </xf>
    <xf numFmtId="0" fontId="10" fillId="3" borderId="33" xfId="0" applyFont="1" applyFill="1" applyBorder="1" applyAlignment="1">
      <alignment vertical="center" wrapText="1"/>
    </xf>
    <xf numFmtId="164" fontId="43" fillId="0" borderId="4" xfId="0" applyNumberFormat="1" applyFont="1" applyBorder="1" applyAlignment="1">
      <alignment horizontal="center" vertical="center" wrapText="1"/>
    </xf>
    <xf numFmtId="0" fontId="10" fillId="3" borderId="1" xfId="0" applyFont="1" applyFill="1" applyBorder="1" applyAlignment="1">
      <alignment vertical="top"/>
    </xf>
    <xf numFmtId="0" fontId="10" fillId="3" borderId="3" xfId="0" applyFont="1" applyFill="1" applyBorder="1" applyAlignment="1">
      <alignment vertical="top" wrapText="1"/>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0" fontId="10" fillId="3" borderId="11" xfId="0" applyFont="1" applyFill="1" applyBorder="1" applyAlignment="1">
      <alignment vertical="top" wrapText="1"/>
    </xf>
    <xf numFmtId="0" fontId="1" fillId="0" borderId="3" xfId="0" applyFont="1" applyBorder="1" applyAlignment="1">
      <alignment vertical="top" wrapText="1"/>
    </xf>
    <xf numFmtId="164" fontId="1" fillId="0" borderId="6" xfId="0" applyNumberFormat="1" applyFont="1" applyBorder="1" applyAlignment="1">
      <alignment horizontal="center" vertical="center" wrapText="1"/>
    </xf>
    <xf numFmtId="0" fontId="10" fillId="3" borderId="32" xfId="0" applyFont="1" applyFill="1" applyBorder="1" applyAlignment="1">
      <alignment vertical="center" wrapText="1"/>
    </xf>
    <xf numFmtId="0" fontId="7" fillId="3" borderId="6" xfId="0" applyFont="1" applyFill="1" applyBorder="1" applyAlignment="1">
      <alignment horizontal="left" vertical="top" wrapText="1"/>
    </xf>
    <xf numFmtId="0" fontId="10" fillId="3" borderId="6" xfId="0" applyFont="1" applyFill="1" applyBorder="1" applyAlignment="1">
      <alignment horizontal="left" vertical="top" wrapText="1"/>
    </xf>
    <xf numFmtId="1" fontId="1" fillId="0" borderId="1"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0" fontId="2" fillId="3" borderId="1" xfId="0" applyFont="1" applyFill="1" applyBorder="1" applyAlignment="1">
      <alignment vertical="top" wrapText="1"/>
    </xf>
    <xf numFmtId="0" fontId="10" fillId="17" borderId="6" xfId="0" applyFont="1" applyFill="1" applyBorder="1" applyAlignment="1">
      <alignment horizontal="center" vertical="center" wrapText="1"/>
    </xf>
    <xf numFmtId="0" fontId="10" fillId="3" borderId="10" xfId="0" applyFont="1" applyFill="1" applyBorder="1" applyAlignment="1">
      <alignment horizontal="left" vertical="top" wrapText="1"/>
    </xf>
    <xf numFmtId="0" fontId="1" fillId="3" borderId="3" xfId="0" applyFont="1" applyFill="1" applyBorder="1" applyAlignment="1">
      <alignment vertical="center" wrapText="1"/>
    </xf>
    <xf numFmtId="0" fontId="0" fillId="3" borderId="0" xfId="0" applyFill="1"/>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3" borderId="12" xfId="0" applyFont="1" applyFill="1" applyBorder="1" applyAlignment="1">
      <alignment horizontal="left" vertical="top" wrapText="1"/>
    </xf>
    <xf numFmtId="0" fontId="51" fillId="3" borderId="12" xfId="0" applyFont="1" applyFill="1" applyBorder="1" applyAlignment="1">
      <alignment horizontal="left" vertical="top" wrapText="1"/>
    </xf>
    <xf numFmtId="0" fontId="10" fillId="3" borderId="12" xfId="0" applyFont="1" applyFill="1" applyBorder="1" applyAlignment="1">
      <alignment horizontal="left" vertical="top" wrapText="1"/>
    </xf>
    <xf numFmtId="0" fontId="45" fillId="3" borderId="34" xfId="0" applyFont="1" applyFill="1" applyBorder="1" applyAlignment="1">
      <alignment vertical="center" wrapText="1"/>
    </xf>
    <xf numFmtId="0" fontId="45" fillId="3" borderId="1" xfId="0" applyFont="1" applyFill="1" applyBorder="1" applyAlignment="1">
      <alignment horizontal="center" vertical="center" wrapText="1"/>
    </xf>
    <xf numFmtId="0" fontId="1" fillId="3" borderId="12" xfId="0" applyFont="1" applyFill="1" applyBorder="1" applyAlignment="1">
      <alignment vertical="top" wrapText="1"/>
    </xf>
    <xf numFmtId="0" fontId="7" fillId="15" borderId="6" xfId="0" applyFont="1" applyFill="1" applyBorder="1" applyAlignment="1">
      <alignment horizontal="left" vertical="top" wrapText="1"/>
    </xf>
    <xf numFmtId="0" fontId="10" fillId="0" borderId="6" xfId="0" applyFont="1" applyBorder="1" applyAlignment="1">
      <alignment horizontal="left" vertical="top" wrapText="1"/>
    </xf>
    <xf numFmtId="164" fontId="1" fillId="0" borderId="6" xfId="0" applyNumberFormat="1" applyFont="1" applyBorder="1" applyAlignment="1">
      <alignment vertical="top" wrapText="1"/>
    </xf>
    <xf numFmtId="0" fontId="45" fillId="17" borderId="6" xfId="0" applyFont="1" applyFill="1" applyBorder="1" applyAlignment="1">
      <alignment horizontal="center" vertical="center" wrapText="1"/>
    </xf>
    <xf numFmtId="0" fontId="10" fillId="0" borderId="8" xfId="0" applyFont="1" applyBorder="1" applyAlignment="1">
      <alignment vertical="top" wrapText="1"/>
    </xf>
    <xf numFmtId="0" fontId="10" fillId="0" borderId="1" xfId="0" applyFont="1" applyBorder="1" applyAlignment="1">
      <alignment horizontal="left" vertical="center" wrapText="1"/>
    </xf>
    <xf numFmtId="0" fontId="54" fillId="0" borderId="35" xfId="0" applyFont="1" applyBorder="1" applyAlignment="1">
      <alignment horizontal="left" vertical="center" wrapText="1"/>
    </xf>
    <xf numFmtId="0" fontId="54" fillId="0" borderId="1" xfId="0" applyFont="1" applyBorder="1" applyAlignment="1">
      <alignment horizontal="left" vertical="center" wrapText="1"/>
    </xf>
    <xf numFmtId="0" fontId="7" fillId="15" borderId="1" xfId="0" applyFont="1" applyFill="1" applyBorder="1" applyAlignment="1">
      <alignment vertical="top" wrapText="1"/>
    </xf>
    <xf numFmtId="0" fontId="10" fillId="3" borderId="1" xfId="0" applyFont="1" applyFill="1" applyBorder="1" applyAlignment="1">
      <alignment horizontal="left" vertical="center" wrapText="1"/>
    </xf>
    <xf numFmtId="0" fontId="7" fillId="3" borderId="1" xfId="0" applyFont="1" applyFill="1" applyBorder="1" applyAlignment="1">
      <alignment horizontal="left" vertical="top" wrapText="1"/>
    </xf>
    <xf numFmtId="0" fontId="1" fillId="0" borderId="6" xfId="0" applyFont="1" applyBorder="1" applyAlignment="1">
      <alignment vertical="center" wrapText="1"/>
    </xf>
    <xf numFmtId="0" fontId="2" fillId="0" borderId="6" xfId="0" applyFont="1" applyBorder="1" applyAlignment="1">
      <alignment vertical="center" wrapText="1"/>
    </xf>
    <xf numFmtId="0" fontId="1" fillId="3" borderId="6" xfId="0" applyFont="1" applyFill="1" applyBorder="1" applyAlignment="1">
      <alignment horizontal="center" vertical="top" wrapText="1"/>
    </xf>
    <xf numFmtId="9" fontId="10" fillId="3" borderId="1" xfId="0" applyNumberFormat="1" applyFont="1" applyFill="1" applyBorder="1" applyAlignment="1">
      <alignment vertical="center" wrapText="1"/>
    </xf>
    <xf numFmtId="9" fontId="10" fillId="0" borderId="1" xfId="0" applyNumberFormat="1" applyFont="1" applyBorder="1" applyAlignment="1">
      <alignment vertical="center" wrapText="1"/>
    </xf>
    <xf numFmtId="0" fontId="2" fillId="0" borderId="6" xfId="0" applyFont="1" applyBorder="1" applyAlignment="1">
      <alignment vertical="top" wrapText="1"/>
    </xf>
    <xf numFmtId="0" fontId="10" fillId="0" borderId="1" xfId="0" applyFont="1" applyBorder="1" applyAlignment="1">
      <alignment vertical="top" wrapText="1"/>
    </xf>
    <xf numFmtId="9" fontId="10"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2" xfId="2" applyNumberFormat="1" applyFont="1" applyBorder="1" applyAlignment="1">
      <alignment horizontal="left" vertical="top" wrapText="1"/>
    </xf>
    <xf numFmtId="0" fontId="55" fillId="3" borderId="36" xfId="5" applyNumberFormat="1" applyFont="1" applyFill="1" applyBorder="1" applyAlignment="1">
      <alignment horizontal="center" vertical="center" wrapText="1"/>
    </xf>
    <xf numFmtId="164" fontId="10" fillId="0" borderId="1" xfId="0" applyNumberFormat="1" applyFont="1" applyBorder="1" applyAlignment="1">
      <alignment horizontal="left" vertical="top" wrapText="1"/>
    </xf>
    <xf numFmtId="164" fontId="10" fillId="0" borderId="11" xfId="0" applyNumberFormat="1" applyFont="1" applyBorder="1" applyAlignment="1">
      <alignment horizontal="left" vertical="top" wrapText="1"/>
    </xf>
    <xf numFmtId="49" fontId="10" fillId="3" borderId="1" xfId="0" applyNumberFormat="1" applyFont="1" applyFill="1" applyBorder="1" applyAlignment="1">
      <alignment horizontal="left" vertical="top" wrapText="1"/>
    </xf>
    <xf numFmtId="0" fontId="2" fillId="3" borderId="6" xfId="0" applyFont="1" applyFill="1" applyBorder="1" applyAlignment="1">
      <alignment vertical="center" wrapText="1"/>
    </xf>
    <xf numFmtId="49" fontId="10" fillId="3" borderId="1" xfId="0" applyNumberFormat="1" applyFont="1" applyFill="1" applyBorder="1" applyAlignment="1">
      <alignment horizontal="left" vertical="top"/>
    </xf>
    <xf numFmtId="0" fontId="10" fillId="3" borderId="1" xfId="0" applyFont="1" applyFill="1" applyBorder="1" applyAlignment="1">
      <alignment horizontal="left"/>
    </xf>
    <xf numFmtId="0" fontId="10" fillId="3" borderId="1" xfId="0" applyFont="1" applyFill="1" applyBorder="1" applyAlignment="1">
      <alignment horizontal="left" vertical="top"/>
    </xf>
    <xf numFmtId="49" fontId="10" fillId="3" borderId="1" xfId="0" applyNumberFormat="1" applyFont="1" applyFill="1" applyBorder="1" applyAlignment="1">
      <alignment vertical="top"/>
    </xf>
    <xf numFmtId="49" fontId="10" fillId="3" borderId="13" xfId="0" applyNumberFormat="1" applyFont="1" applyFill="1" applyBorder="1" applyAlignment="1">
      <alignment vertical="top" wrapText="1"/>
    </xf>
    <xf numFmtId="0" fontId="1" fillId="3" borderId="1" xfId="0" applyFont="1" applyFill="1" applyBorder="1" applyAlignment="1">
      <alignment horizontal="center" vertical="top" wrapText="1"/>
    </xf>
    <xf numFmtId="49" fontId="10" fillId="3" borderId="1" xfId="0" applyNumberFormat="1" applyFont="1" applyFill="1" applyBorder="1" applyAlignment="1">
      <alignment vertical="top" wrapText="1"/>
    </xf>
    <xf numFmtId="0" fontId="1" fillId="15" borderId="6" xfId="0" applyFont="1" applyFill="1" applyBorder="1" applyAlignment="1">
      <alignment vertical="center" wrapText="1"/>
    </xf>
    <xf numFmtId="0" fontId="3" fillId="0" borderId="6" xfId="0" applyFont="1" applyBorder="1" applyAlignment="1">
      <alignment horizontal="center" vertical="top" wrapText="1"/>
    </xf>
    <xf numFmtId="0" fontId="3" fillId="0" borderId="6" xfId="0" applyFont="1" applyBorder="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vertical="center" wrapText="1"/>
    </xf>
    <xf numFmtId="2" fontId="1" fillId="0" borderId="6" xfId="0" applyNumberFormat="1" applyFont="1" applyBorder="1" applyAlignment="1">
      <alignment horizontal="center" vertical="top" wrapText="1"/>
    </xf>
    <xf numFmtId="0" fontId="7" fillId="0" borderId="6" xfId="0" applyFont="1" applyBorder="1" applyAlignment="1">
      <alignment horizontal="left" vertical="top" wrapText="1"/>
    </xf>
    <xf numFmtId="0" fontId="10" fillId="0" borderId="13" xfId="0" applyFont="1" applyBorder="1" applyAlignment="1">
      <alignment horizontal="center" vertical="center" wrapText="1"/>
    </xf>
    <xf numFmtId="164" fontId="10" fillId="18" borderId="37" xfId="0" applyNumberFormat="1" applyFont="1" applyFill="1" applyBorder="1" applyAlignment="1">
      <alignment horizontal="center" vertical="top" wrapText="1"/>
    </xf>
    <xf numFmtId="0" fontId="10" fillId="14" borderId="27" xfId="0" applyFont="1" applyFill="1" applyBorder="1" applyAlignment="1">
      <alignment horizontal="center" vertical="top" wrapText="1"/>
    </xf>
    <xf numFmtId="0" fontId="1" fillId="3" borderId="4" xfId="0" applyFont="1" applyFill="1" applyBorder="1" applyAlignment="1">
      <alignment horizontal="center" vertical="top" wrapText="1"/>
    </xf>
    <xf numFmtId="0" fontId="10" fillId="0" borderId="37" xfId="0" applyFont="1" applyBorder="1" applyAlignment="1">
      <alignment horizontal="center" vertical="center" wrapText="1"/>
    </xf>
    <xf numFmtId="0" fontId="10" fillId="14"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10" fillId="3" borderId="37" xfId="0" applyFont="1" applyFill="1" applyBorder="1" applyAlignment="1">
      <alignment horizontal="center" vertical="center" wrapText="1"/>
    </xf>
    <xf numFmtId="164" fontId="10" fillId="0" borderId="37" xfId="0" applyNumberFormat="1" applyFont="1" applyBorder="1" applyAlignment="1">
      <alignment horizontal="center" vertical="center" wrapText="1"/>
    </xf>
    <xf numFmtId="0" fontId="10" fillId="14" borderId="37" xfId="0" applyFont="1" applyFill="1" applyBorder="1" applyAlignment="1">
      <alignment horizontal="center" vertical="top" wrapText="1"/>
    </xf>
    <xf numFmtId="0" fontId="10" fillId="0" borderId="37" xfId="0" applyFont="1" applyBorder="1" applyAlignment="1">
      <alignment horizontal="center" vertical="top" wrapText="1"/>
    </xf>
    <xf numFmtId="164" fontId="10" fillId="0" borderId="37" xfId="0" applyNumberFormat="1" applyFont="1" applyBorder="1" applyAlignment="1">
      <alignment horizontal="center" vertical="top" wrapText="1"/>
    </xf>
    <xf numFmtId="0" fontId="7" fillId="0" borderId="6" xfId="0" applyFont="1" applyBorder="1" applyAlignment="1">
      <alignment vertical="center" wrapText="1"/>
    </xf>
    <xf numFmtId="0" fontId="56" fillId="0" borderId="37" xfId="0" applyFont="1" applyBorder="1" applyAlignment="1">
      <alignment horizontal="center" vertical="top" wrapText="1"/>
    </xf>
    <xf numFmtId="0" fontId="10" fillId="0" borderId="8" xfId="0" applyFont="1" applyBorder="1" applyAlignment="1">
      <alignment vertical="center" wrapText="1"/>
    </xf>
    <xf numFmtId="0" fontId="10" fillId="0" borderId="2" xfId="0" applyFont="1" applyBorder="1" applyAlignment="1">
      <alignment wrapText="1"/>
    </xf>
    <xf numFmtId="0" fontId="10" fillId="0" borderId="1" xfId="0" applyFont="1" applyBorder="1" applyAlignment="1">
      <alignment wrapText="1"/>
    </xf>
    <xf numFmtId="0" fontId="10" fillId="0" borderId="11" xfId="0" applyFont="1" applyBorder="1" applyAlignment="1">
      <alignment wrapText="1"/>
    </xf>
    <xf numFmtId="0" fontId="10" fillId="0" borderId="11" xfId="0" applyFont="1" applyBorder="1" applyAlignment="1">
      <alignment vertical="top" wrapText="1"/>
    </xf>
    <xf numFmtId="0" fontId="10" fillId="3" borderId="11" xfId="0" applyFont="1" applyFill="1" applyBorder="1" applyAlignment="1">
      <alignment horizontal="left" vertical="top" wrapText="1"/>
    </xf>
    <xf numFmtId="0" fontId="10" fillId="0" borderId="37" xfId="0" applyFont="1" applyBorder="1" applyAlignment="1">
      <alignment vertical="center" wrapText="1"/>
    </xf>
    <xf numFmtId="164" fontId="10" fillId="16" borderId="1" xfId="0" applyNumberFormat="1" applyFont="1" applyFill="1" applyBorder="1" applyAlignment="1">
      <alignment horizontal="left" vertical="top" wrapText="1"/>
    </xf>
    <xf numFmtId="0" fontId="45" fillId="3" borderId="1" xfId="0" applyFont="1" applyFill="1" applyBorder="1" applyAlignment="1">
      <alignment vertical="center" wrapText="1"/>
    </xf>
    <xf numFmtId="2" fontId="10" fillId="0" borderId="37" xfId="0" applyNumberFormat="1" applyFont="1" applyBorder="1" applyAlignment="1">
      <alignment horizontal="center" vertical="top" wrapText="1"/>
    </xf>
    <xf numFmtId="2" fontId="10" fillId="3" borderId="37" xfId="0" applyNumberFormat="1" applyFont="1" applyFill="1" applyBorder="1" applyAlignment="1">
      <alignment horizontal="center" vertical="top" wrapText="1"/>
    </xf>
    <xf numFmtId="0" fontId="10" fillId="0" borderId="1" xfId="1" applyFont="1" applyBorder="1" applyAlignment="1">
      <alignment vertical="top" wrapText="1"/>
    </xf>
    <xf numFmtId="0" fontId="10" fillId="0" borderId="1" xfId="1" applyFont="1" applyBorder="1" applyAlignment="1">
      <alignment horizontal="left" vertical="top" wrapText="1"/>
    </xf>
    <xf numFmtId="0" fontId="10" fillId="0" borderId="1" xfId="1" applyFont="1" applyBorder="1" applyAlignment="1">
      <alignment wrapText="1"/>
    </xf>
    <xf numFmtId="0" fontId="10" fillId="0" borderId="2" xfId="1" applyFont="1" applyBorder="1" applyAlignment="1">
      <alignment vertical="center" wrapText="1"/>
    </xf>
    <xf numFmtId="0" fontId="10" fillId="0" borderId="1" xfId="1" applyFont="1" applyBorder="1" applyAlignment="1">
      <alignment horizontal="justify" vertical="center"/>
    </xf>
    <xf numFmtId="0" fontId="10" fillId="0" borderId="3" xfId="1" applyFont="1" applyBorder="1" applyAlignment="1">
      <alignment horizontal="justify" vertical="center"/>
    </xf>
    <xf numFmtId="0" fontId="10" fillId="3" borderId="1" xfId="1" applyFont="1" applyFill="1" applyBorder="1" applyAlignment="1">
      <alignment wrapText="1"/>
    </xf>
    <xf numFmtId="0" fontId="10" fillId="0" borderId="1" xfId="1" applyFont="1" applyBorder="1" applyAlignment="1">
      <alignment vertical="center" wrapText="1"/>
    </xf>
    <xf numFmtId="0" fontId="10" fillId="3" borderId="1" xfId="1" applyFont="1" applyFill="1" applyBorder="1" applyAlignment="1">
      <alignment horizontal="justify" vertical="center"/>
    </xf>
    <xf numFmtId="0" fontId="10" fillId="0" borderId="40" xfId="1" applyFont="1" applyBorder="1" applyAlignment="1">
      <alignment horizontal="left" vertical="top" wrapText="1"/>
    </xf>
    <xf numFmtId="0" fontId="10" fillId="3" borderId="3" xfId="1" applyFont="1" applyFill="1" applyBorder="1" applyAlignment="1">
      <alignment horizontal="left" vertical="top" wrapText="1"/>
    </xf>
    <xf numFmtId="0" fontId="10" fillId="3" borderId="10" xfId="0" applyFont="1" applyFill="1" applyBorder="1" applyAlignment="1">
      <alignment vertical="center" wrapText="1"/>
    </xf>
    <xf numFmtId="0" fontId="10" fillId="0" borderId="3" xfId="3" applyFont="1" applyBorder="1" applyAlignment="1">
      <alignment vertical="top" wrapText="1"/>
    </xf>
    <xf numFmtId="0" fontId="7" fillId="0" borderId="4" xfId="0" applyFont="1" applyBorder="1" applyAlignment="1">
      <alignment horizontal="left" vertical="top" wrapText="1"/>
    </xf>
    <xf numFmtId="0" fontId="1" fillId="0" borderId="4" xfId="0" applyFont="1" applyBorder="1" applyAlignment="1">
      <alignment horizontal="center" vertical="top" wrapText="1"/>
    </xf>
    <xf numFmtId="0" fontId="2" fillId="0" borderId="4"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horizontal="justify" vertical="center"/>
    </xf>
    <xf numFmtId="0" fontId="7" fillId="0" borderId="3" xfId="0" applyFont="1" applyBorder="1" applyAlignment="1">
      <alignment vertical="center" wrapText="1"/>
    </xf>
    <xf numFmtId="0" fontId="10" fillId="0" borderId="6" xfId="0" applyFont="1" applyBorder="1" applyAlignment="1">
      <alignment vertical="center" wrapText="1"/>
    </xf>
    <xf numFmtId="0" fontId="1" fillId="0" borderId="12" xfId="0" applyFont="1" applyBorder="1" applyAlignment="1">
      <alignment horizontal="left" vertical="top" wrapText="1"/>
    </xf>
    <xf numFmtId="0" fontId="1" fillId="0" borderId="6" xfId="3" applyFont="1" applyBorder="1" applyAlignment="1">
      <alignment horizontal="center" vertical="top"/>
    </xf>
    <xf numFmtId="0" fontId="2" fillId="0" borderId="1" xfId="0" applyFont="1" applyBorder="1" applyAlignment="1">
      <alignment vertical="center" wrapText="1"/>
    </xf>
    <xf numFmtId="0" fontId="54" fillId="0" borderId="1" xfId="3" applyFont="1" applyBorder="1" applyAlignment="1">
      <alignment horizontal="left" vertical="top" wrapText="1"/>
    </xf>
    <xf numFmtId="0" fontId="1" fillId="0" borderId="4" xfId="0" applyFont="1" applyBorder="1" applyAlignment="1">
      <alignment horizontal="center" vertical="center" wrapText="1"/>
    </xf>
    <xf numFmtId="0" fontId="54" fillId="0" borderId="6" xfId="3" applyFont="1" applyBorder="1" applyAlignment="1">
      <alignment horizontal="left" vertical="top" wrapText="1"/>
    </xf>
    <xf numFmtId="0" fontId="10" fillId="0" borderId="6" xfId="3" applyFont="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0" borderId="6" xfId="1" applyFont="1" applyBorder="1" applyAlignment="1">
      <alignment horizontal="center" vertical="center" wrapText="1"/>
    </xf>
    <xf numFmtId="0" fontId="9" fillId="0" borderId="4" xfId="1" applyFont="1" applyBorder="1" applyAlignment="1">
      <alignment horizontal="center" vertical="center" wrapText="1"/>
    </xf>
    <xf numFmtId="0" fontId="3" fillId="0" borderId="4" xfId="1" applyFont="1" applyBorder="1" applyAlignment="1">
      <alignment horizontal="left"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39" fillId="0" borderId="6" xfId="1" applyFont="1" applyBorder="1" applyAlignment="1">
      <alignment vertical="center" wrapTex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0" fontId="39" fillId="0" borderId="4" xfId="0" applyFont="1" applyBorder="1" applyAlignment="1">
      <alignment vertical="top" wrapText="1"/>
    </xf>
    <xf numFmtId="0" fontId="39" fillId="0" borderId="4" xfId="0" applyFont="1" applyBorder="1" applyAlignment="1">
      <alignment wrapText="1"/>
    </xf>
    <xf numFmtId="0" fontId="3" fillId="0" borderId="1" xfId="0" applyFont="1" applyBorder="1" applyAlignment="1">
      <alignment horizontal="left" vertical="top" wrapText="1"/>
    </xf>
    <xf numFmtId="0" fontId="39" fillId="0" borderId="1" xfId="0" applyFont="1" applyBorder="1" applyAlignment="1">
      <alignment horizontal="left" vertical="center" wrapText="1"/>
    </xf>
    <xf numFmtId="0" fontId="39" fillId="0" borderId="4" xfId="0" applyFont="1" applyBorder="1" applyAlignment="1">
      <alignment horizontal="center" vertical="center" wrapText="1"/>
    </xf>
    <xf numFmtId="0" fontId="39" fillId="0" borderId="3" xfId="0" applyFont="1" applyBorder="1" applyAlignment="1">
      <alignment horizontal="left" vertical="center" wrapText="1"/>
    </xf>
    <xf numFmtId="0" fontId="39" fillId="0" borderId="6" xfId="0" applyFont="1" applyBorder="1" applyAlignment="1">
      <alignment horizontal="center" vertical="center" wrapText="1"/>
    </xf>
    <xf numFmtId="0" fontId="2" fillId="13" borderId="2" xfId="0" applyFont="1" applyFill="1" applyBorder="1" applyAlignment="1">
      <alignment wrapText="1"/>
    </xf>
    <xf numFmtId="164" fontId="10" fillId="0" borderId="22" xfId="0" applyNumberFormat="1" applyFont="1" applyBorder="1" applyAlignment="1">
      <alignment horizontal="center" vertical="center" wrapText="1"/>
    </xf>
    <xf numFmtId="1" fontId="43" fillId="0" borderId="14" xfId="0" applyNumberFormat="1" applyFont="1" applyBorder="1" applyAlignment="1">
      <alignment horizontal="center" vertical="center" wrapText="1"/>
    </xf>
    <xf numFmtId="164" fontId="10" fillId="0" borderId="10" xfId="0" quotePrefix="1" applyNumberFormat="1" applyFont="1" applyBorder="1" applyAlignment="1">
      <alignment horizontal="center" vertical="center"/>
    </xf>
    <xf numFmtId="1" fontId="10" fillId="0" borderId="4" xfId="0" quotePrefix="1" applyNumberFormat="1" applyFont="1" applyBorder="1" applyAlignment="1">
      <alignment horizontal="center" vertical="center" wrapText="1"/>
    </xf>
    <xf numFmtId="0" fontId="1" fillId="3" borderId="1" xfId="0" quotePrefix="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0" fontId="9" fillId="3" borderId="26" xfId="0" applyFont="1" applyFill="1" applyBorder="1" applyAlignment="1">
      <alignment horizontal="center" vertical="center" wrapText="1"/>
    </xf>
    <xf numFmtId="0" fontId="10" fillId="0" borderId="37" xfId="0" applyFont="1" applyBorder="1" applyAlignment="1">
      <alignment horizontal="center" vertical="center"/>
    </xf>
    <xf numFmtId="164" fontId="10" fillId="0" borderId="39" xfId="0" applyNumberFormat="1" applyFont="1" applyBorder="1" applyAlignment="1">
      <alignment horizontal="center" vertical="top" wrapText="1"/>
    </xf>
    <xf numFmtId="0" fontId="10" fillId="3" borderId="11" xfId="0" applyFont="1" applyFill="1" applyBorder="1" applyAlignment="1">
      <alignment wrapText="1"/>
    </xf>
    <xf numFmtId="0" fontId="45" fillId="3" borderId="37" xfId="0" applyFont="1" applyFill="1" applyBorder="1" applyAlignment="1">
      <alignment horizontal="center" vertical="center" wrapText="1"/>
    </xf>
    <xf numFmtId="0" fontId="45" fillId="3" borderId="6" xfId="0" applyFont="1" applyFill="1" applyBorder="1" applyAlignment="1">
      <alignment horizontal="center" vertical="center" wrapText="1"/>
    </xf>
    <xf numFmtId="3" fontId="45" fillId="3" borderId="6" xfId="0" applyNumberFormat="1" applyFont="1" applyFill="1" applyBorder="1" applyAlignment="1">
      <alignment horizontal="center" vertical="center" wrapText="1"/>
    </xf>
    <xf numFmtId="164" fontId="10" fillId="3" borderId="6" xfId="0" applyNumberFormat="1" applyFont="1" applyFill="1" applyBorder="1" applyAlignment="1">
      <alignment horizontal="center" vertical="center" wrapText="1"/>
    </xf>
    <xf numFmtId="164" fontId="1" fillId="3" borderId="6" xfId="0" applyNumberFormat="1" applyFont="1" applyFill="1" applyBorder="1" applyAlignment="1">
      <alignment horizontal="center" vertical="center" wrapText="1"/>
    </xf>
    <xf numFmtId="0" fontId="10" fillId="3" borderId="3" xfId="0" applyFont="1" applyFill="1" applyBorder="1" applyAlignment="1">
      <alignment horizontal="center" vertical="top" wrapText="1"/>
    </xf>
    <xf numFmtId="0" fontId="10" fillId="3" borderId="1" xfId="5" applyNumberFormat="1" applyFont="1" applyFill="1" applyBorder="1" applyAlignment="1">
      <alignment horizontal="center" vertical="center" wrapText="1"/>
    </xf>
    <xf numFmtId="0" fontId="55" fillId="3" borderId="50" xfId="5" applyNumberFormat="1" applyFont="1" applyFill="1" applyBorder="1" applyAlignment="1">
      <alignment horizontal="center" vertical="center" wrapText="1"/>
    </xf>
    <xf numFmtId="0" fontId="45" fillId="3" borderId="6" xfId="0" applyFont="1" applyFill="1" applyBorder="1" applyAlignment="1">
      <alignment horizontal="right" vertical="center" wrapText="1"/>
    </xf>
    <xf numFmtId="0" fontId="1" fillId="3" borderId="6" xfId="0" applyFont="1" applyFill="1" applyBorder="1" applyAlignment="1">
      <alignment horizontal="right" vertical="center" wrapText="1"/>
    </xf>
    <xf numFmtId="164" fontId="10" fillId="12" borderId="1" xfId="0" quotePrefix="1" applyNumberFormat="1" applyFont="1" applyFill="1" applyBorder="1" applyAlignment="1">
      <alignment horizontal="center" vertical="top"/>
    </xf>
    <xf numFmtId="164" fontId="10" fillId="12" borderId="1" xfId="0" applyNumberFormat="1" applyFont="1" applyFill="1" applyBorder="1" applyAlignment="1">
      <alignment horizontal="center" vertical="top" wrapText="1"/>
    </xf>
    <xf numFmtId="0" fontId="10" fillId="3" borderId="6" xfId="0" applyFont="1" applyFill="1" applyBorder="1" applyAlignment="1">
      <alignment horizontal="center" vertical="center"/>
    </xf>
    <xf numFmtId="1" fontId="10" fillId="3" borderId="6" xfId="0" applyNumberFormat="1" applyFont="1" applyFill="1" applyBorder="1" applyAlignment="1">
      <alignment horizontal="center" vertical="center" wrapText="1"/>
    </xf>
    <xf numFmtId="2" fontId="10" fillId="3" borderId="6"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164" fontId="28" fillId="3" borderId="6"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0" fillId="3" borderId="13"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0" borderId="12" xfId="0" applyFont="1" applyBorder="1" applyAlignment="1">
      <alignment vertical="center" wrapText="1"/>
    </xf>
    <xf numFmtId="0" fontId="10" fillId="3" borderId="19" xfId="0" applyFont="1" applyFill="1" applyBorder="1" applyAlignment="1">
      <alignment vertical="center" wrapText="1"/>
    </xf>
    <xf numFmtId="0" fontId="10" fillId="3" borderId="29" xfId="0" applyFont="1" applyFill="1" applyBorder="1" applyAlignment="1">
      <alignment vertical="center" wrapText="1"/>
    </xf>
    <xf numFmtId="0" fontId="10" fillId="20" borderId="6" xfId="0" applyFont="1" applyFill="1" applyBorder="1" applyAlignment="1">
      <alignment horizontal="center" vertical="top" wrapText="1"/>
    </xf>
    <xf numFmtId="0" fontId="10" fillId="3" borderId="1" xfId="1" applyFont="1" applyFill="1" applyBorder="1" applyAlignment="1">
      <alignment vertical="top" wrapText="1"/>
    </xf>
    <xf numFmtId="0" fontId="10" fillId="0" borderId="0" xfId="0" applyFont="1" applyAlignment="1">
      <alignment vertical="center" wrapText="1"/>
    </xf>
    <xf numFmtId="0" fontId="10" fillId="3" borderId="13" xfId="0" applyFont="1" applyFill="1" applyBorder="1" applyAlignment="1">
      <alignment vertical="top" wrapText="1"/>
    </xf>
    <xf numFmtId="0" fontId="9" fillId="3" borderId="8" xfId="1" applyFont="1" applyFill="1" applyBorder="1" applyAlignment="1">
      <alignment horizontal="left" vertical="center" wrapText="1"/>
    </xf>
    <xf numFmtId="0" fontId="9" fillId="3" borderId="1" xfId="1" applyFont="1" applyFill="1" applyBorder="1" applyAlignment="1">
      <alignment horizontal="center" vertical="center" wrapText="1"/>
    </xf>
    <xf numFmtId="0" fontId="9" fillId="3" borderId="35" xfId="1" applyFont="1" applyFill="1" applyBorder="1" applyAlignment="1">
      <alignment horizontal="center" vertical="center" wrapText="1"/>
    </xf>
    <xf numFmtId="0" fontId="9" fillId="3" borderId="47" xfId="1" applyFont="1" applyFill="1" applyBorder="1" applyAlignment="1">
      <alignment horizontal="center" vertical="center" wrapText="1"/>
    </xf>
    <xf numFmtId="0" fontId="9" fillId="3" borderId="8" xfId="1" applyFont="1" applyFill="1" applyBorder="1" applyAlignment="1">
      <alignment horizontal="left" vertical="top" wrapText="1"/>
    </xf>
    <xf numFmtId="0" fontId="9" fillId="3" borderId="22"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32" xfId="0" applyFont="1" applyFill="1" applyBorder="1" applyAlignment="1">
      <alignment horizontal="left" vertical="top" wrapText="1"/>
    </xf>
    <xf numFmtId="0" fontId="9" fillId="3" borderId="3" xfId="0" applyFont="1" applyFill="1" applyBorder="1" applyAlignment="1">
      <alignment horizontal="center" vertical="center" wrapText="1"/>
    </xf>
    <xf numFmtId="0" fontId="9" fillId="3" borderId="41" xfId="0" applyFont="1" applyFill="1" applyBorder="1" applyAlignment="1">
      <alignment horizontal="left" vertical="top" wrapText="1"/>
    </xf>
    <xf numFmtId="0" fontId="9" fillId="3" borderId="42"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8" xfId="1" applyFont="1" applyFill="1" applyBorder="1" applyAlignment="1">
      <alignment vertical="top" wrapText="1"/>
    </xf>
    <xf numFmtId="9" fontId="9" fillId="3" borderId="1" xfId="0" applyNumberFormat="1" applyFont="1" applyFill="1" applyBorder="1" applyAlignment="1">
      <alignment horizontal="center" vertical="center" wrapText="1"/>
    </xf>
    <xf numFmtId="9" fontId="9" fillId="3" borderId="4" xfId="0" applyNumberFormat="1" applyFont="1" applyFill="1" applyBorder="1" applyAlignment="1">
      <alignment horizontal="center" vertical="center" wrapText="1"/>
    </xf>
    <xf numFmtId="0" fontId="9" fillId="3" borderId="46" xfId="1" applyFont="1" applyFill="1" applyBorder="1" applyAlignment="1">
      <alignment horizontal="left" vertical="top" wrapText="1"/>
    </xf>
    <xf numFmtId="0" fontId="9"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35" xfId="1" applyFont="1" applyFill="1" applyBorder="1" applyAlignment="1">
      <alignment horizontal="left" vertical="top" wrapText="1"/>
    </xf>
    <xf numFmtId="0" fontId="9" fillId="3" borderId="32" xfId="1" applyFont="1" applyFill="1" applyBorder="1" applyAlignment="1">
      <alignment horizontal="center" vertical="center" wrapText="1"/>
    </xf>
    <xf numFmtId="0" fontId="9" fillId="3" borderId="1" xfId="1" applyFont="1" applyFill="1" applyBorder="1" applyAlignment="1">
      <alignment horizontal="left" vertical="center" wrapText="1"/>
    </xf>
    <xf numFmtId="0" fontId="9" fillId="3" borderId="6" xfId="1" applyFont="1" applyFill="1" applyBorder="1" applyAlignment="1">
      <alignment horizontal="center" vertical="center" wrapText="1"/>
    </xf>
    <xf numFmtId="0" fontId="9" fillId="3" borderId="1" xfId="1" applyFont="1" applyFill="1" applyBorder="1" applyAlignment="1">
      <alignment vertical="top" wrapText="1"/>
    </xf>
    <xf numFmtId="0" fontId="9" fillId="3" borderId="35" xfId="1" applyFont="1" applyFill="1" applyBorder="1" applyAlignment="1">
      <alignment horizontal="left" vertical="center" wrapText="1"/>
    </xf>
    <xf numFmtId="0" fontId="9" fillId="3" borderId="8" xfId="0" applyFont="1" applyFill="1" applyBorder="1" applyAlignment="1">
      <alignment horizontal="center" vertical="center" wrapText="1"/>
    </xf>
    <xf numFmtId="0" fontId="9" fillId="3" borderId="0" xfId="0" applyFont="1" applyFill="1" applyAlignment="1">
      <alignment wrapText="1"/>
    </xf>
    <xf numFmtId="0" fontId="9" fillId="3" borderId="8" xfId="1" applyFont="1" applyFill="1" applyBorder="1" applyAlignment="1">
      <alignment horizontal="center" vertical="center" wrapText="1"/>
    </xf>
    <xf numFmtId="0" fontId="9" fillId="3" borderId="8" xfId="0" applyFont="1" applyFill="1" applyBorder="1" applyAlignment="1">
      <alignment vertical="top" wrapText="1"/>
    </xf>
    <xf numFmtId="0" fontId="9" fillId="3" borderId="1" xfId="0" applyFont="1" applyFill="1" applyBorder="1" applyAlignment="1">
      <alignment horizontal="center" vertical="center" wrapText="1"/>
    </xf>
    <xf numFmtId="0" fontId="9" fillId="3" borderId="6" xfId="1" applyFont="1" applyFill="1" applyBorder="1" applyAlignment="1">
      <alignment horizontal="left" wrapText="1"/>
    </xf>
    <xf numFmtId="0" fontId="9" fillId="3" borderId="12" xfId="1"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1" applyFont="1" applyFill="1" applyBorder="1" applyAlignment="1">
      <alignment horizontal="center" vertical="top" wrapText="1"/>
    </xf>
    <xf numFmtId="0" fontId="9" fillId="3" borderId="7" xfId="0" applyFont="1" applyFill="1" applyBorder="1" applyAlignment="1">
      <alignment horizontal="center" vertical="center" wrapText="1"/>
    </xf>
    <xf numFmtId="0" fontId="61" fillId="0" borderId="0" xfId="0" applyFont="1"/>
    <xf numFmtId="164" fontId="62" fillId="0" borderId="6" xfId="0" applyNumberFormat="1" applyFont="1" applyBorder="1" applyAlignment="1">
      <alignment horizontal="left" vertical="center" wrapText="1"/>
    </xf>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63" fillId="0" borderId="6" xfId="0" applyFont="1" applyBorder="1" applyAlignment="1">
      <alignment horizontal="justify" vertical="center" wrapText="1"/>
    </xf>
    <xf numFmtId="0" fontId="64" fillId="0" borderId="6" xfId="0" applyFont="1" applyBorder="1" applyAlignment="1">
      <alignment horizontal="justify" vertical="center" wrapText="1"/>
    </xf>
    <xf numFmtId="0" fontId="60" fillId="0" borderId="0" xfId="0" applyFont="1"/>
    <xf numFmtId="164" fontId="9" fillId="3" borderId="4" xfId="0" applyNumberFormat="1" applyFont="1" applyFill="1" applyBorder="1" applyAlignment="1">
      <alignment horizontal="center" vertical="center" wrapText="1"/>
    </xf>
    <xf numFmtId="0" fontId="5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59" fillId="0" borderId="6" xfId="0" applyFont="1" applyBorder="1" applyAlignment="1">
      <alignment horizontal="justify" vertical="center" wrapText="1"/>
    </xf>
    <xf numFmtId="0" fontId="65" fillId="2" borderId="6" xfId="0" applyFont="1" applyFill="1" applyBorder="1" applyAlignment="1">
      <alignment horizontal="center" vertical="center" wrapText="1"/>
    </xf>
    <xf numFmtId="0" fontId="65" fillId="19" borderId="6" xfId="0" applyFont="1" applyFill="1" applyBorder="1" applyAlignment="1">
      <alignment horizontal="center" vertical="center" wrapText="1"/>
    </xf>
    <xf numFmtId="0" fontId="9" fillId="0" borderId="49" xfId="0" applyFont="1" applyBorder="1" applyAlignment="1">
      <alignment vertical="top" wrapText="1"/>
    </xf>
    <xf numFmtId="0" fontId="9" fillId="0" borderId="4" xfId="1" applyFont="1" applyBorder="1" applyAlignment="1">
      <alignment horizontal="left" wrapText="1"/>
    </xf>
    <xf numFmtId="0" fontId="9" fillId="0" borderId="6" xfId="1" applyFont="1" applyBorder="1" applyAlignment="1">
      <alignment horizontal="left" vertical="center" wrapText="1"/>
    </xf>
    <xf numFmtId="164" fontId="9" fillId="0" borderId="6" xfId="1" applyNumberFormat="1" applyFont="1" applyBorder="1" applyAlignment="1">
      <alignment horizontal="center" vertical="center" wrapText="1"/>
    </xf>
    <xf numFmtId="0" fontId="1" fillId="0" borderId="2" xfId="0" applyFont="1" applyBorder="1" applyAlignment="1">
      <alignment wrapText="1"/>
    </xf>
    <xf numFmtId="0" fontId="1" fillId="0" borderId="10" xfId="0" applyFont="1" applyBorder="1" applyAlignment="1">
      <alignment horizontal="center" vertical="center"/>
    </xf>
    <xf numFmtId="0" fontId="10" fillId="0" borderId="11" xfId="0" quotePrefix="1" applyFont="1" applyBorder="1" applyAlignment="1">
      <alignment horizontal="center" vertical="center"/>
    </xf>
    <xf numFmtId="0" fontId="10" fillId="0" borderId="2" xfId="0" quotePrefix="1" applyFont="1" applyBorder="1" applyAlignment="1">
      <alignment horizontal="center" vertical="center"/>
    </xf>
    <xf numFmtId="0" fontId="10" fillId="0" borderId="7" xfId="0" applyFont="1" applyBorder="1" applyAlignment="1">
      <alignment horizontal="center" vertical="center" wrapText="1"/>
    </xf>
    <xf numFmtId="2" fontId="10" fillId="0" borderId="1" xfId="0" quotePrefix="1" applyNumberFormat="1" applyFont="1" applyBorder="1" applyAlignment="1">
      <alignment horizontal="center" vertical="center"/>
    </xf>
    <xf numFmtId="0" fontId="28" fillId="3" borderId="12" xfId="0" applyFont="1" applyFill="1" applyBorder="1"/>
    <xf numFmtId="0" fontId="9" fillId="3" borderId="48" xfId="0" applyFont="1" applyFill="1" applyBorder="1" applyAlignment="1">
      <alignment horizontal="left" vertical="center" wrapText="1"/>
    </xf>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21" xfId="0" applyNumberFormat="1" applyFont="1" applyBorder="1" applyAlignment="1">
      <alignment horizontal="center"/>
    </xf>
    <xf numFmtId="0" fontId="9" fillId="0" borderId="0" xfId="0" applyFont="1" applyAlignment="1">
      <alignment horizontal="center"/>
    </xf>
    <xf numFmtId="164" fontId="9" fillId="0" borderId="13" xfId="0" applyNumberFormat="1" applyFont="1" applyBorder="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8" xfId="0" applyNumberFormat="1" applyFont="1" applyBorder="1" applyAlignment="1">
      <alignment horizontal="center"/>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0" fillId="0" borderId="10" xfId="0" applyNumberFormat="1" applyBorder="1" applyAlignment="1">
      <alignment horizontal="center"/>
    </xf>
    <xf numFmtId="164" fontId="0" fillId="0" borderId="13" xfId="0" applyNumberFormat="1" applyBorder="1" applyAlignment="1">
      <alignment horizontal="center"/>
    </xf>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0" fillId="0" borderId="2" xfId="0" applyNumberFormat="1" applyBorder="1" applyAlignment="1">
      <alignment horizontal="center"/>
    </xf>
    <xf numFmtId="164" fontId="0" fillId="0" borderId="11" xfId="0" applyNumberForma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0" fillId="3" borderId="8" xfId="0" applyNumberFormat="1" applyFill="1" applyBorder="1" applyAlignment="1">
      <alignment horizontal="center"/>
    </xf>
    <xf numFmtId="164" fontId="0" fillId="0" borderId="1" xfId="0" applyNumberFormat="1" applyBorder="1" applyAlignment="1">
      <alignment horizontal="center"/>
    </xf>
    <xf numFmtId="164" fontId="0" fillId="0" borderId="8" xfId="0" applyNumberForma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21"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13" xfId="0" applyNumberFormat="1" applyFont="1" applyFill="1" applyBorder="1" applyAlignment="1">
      <alignment horizontal="center"/>
    </xf>
    <xf numFmtId="164" fontId="11" fillId="3" borderId="8" xfId="0" applyNumberFormat="1" applyFont="1" applyFill="1" applyBorder="1" applyAlignment="1">
      <alignment horizontal="center"/>
    </xf>
    <xf numFmtId="0" fontId="5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49" fontId="9" fillId="0" borderId="2" xfId="0" applyNumberFormat="1" applyFont="1" applyBorder="1" applyAlignment="1">
      <alignment horizontal="center" vertical="top"/>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vertical="top"/>
    </xf>
    <xf numFmtId="0" fontId="11" fillId="12" borderId="0" xfId="0" applyFont="1" applyFill="1" applyAlignment="1">
      <alignment wrapText="1"/>
    </xf>
    <xf numFmtId="0" fontId="51" fillId="10" borderId="0" xfId="0" applyFont="1" applyFill="1"/>
    <xf numFmtId="0" fontId="15" fillId="10" borderId="0" xfId="0" applyFont="1" applyFill="1"/>
    <xf numFmtId="164" fontId="10" fillId="0" borderId="38" xfId="0" applyNumberFormat="1" applyFont="1" applyBorder="1" applyAlignment="1">
      <alignment horizontal="center" vertical="center" wrapText="1"/>
    </xf>
    <xf numFmtId="0" fontId="10" fillId="14" borderId="51" xfId="0" applyFont="1" applyFill="1" applyBorder="1" applyAlignment="1">
      <alignment horizontal="center" vertical="top" wrapText="1"/>
    </xf>
    <xf numFmtId="164" fontId="10" fillId="18" borderId="1" xfId="0" applyNumberFormat="1"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horizontal="center" vertical="center"/>
    </xf>
    <xf numFmtId="0" fontId="32"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vertical="top" wrapText="1"/>
    </xf>
    <xf numFmtId="0" fontId="32" fillId="3" borderId="0" xfId="0" applyFont="1" applyFill="1" applyAlignment="1">
      <alignment horizontal="center" vertical="center"/>
    </xf>
    <xf numFmtId="0" fontId="10" fillId="0" borderId="0" xfId="0" applyFont="1" applyAlignment="1">
      <alignment horizontal="justify" vertical="top" wrapText="1"/>
    </xf>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32" fillId="0" borderId="0" xfId="0" applyFont="1" applyAlignment="1">
      <alignment horizontal="center" vertical="top"/>
    </xf>
    <xf numFmtId="0" fontId="10" fillId="0" borderId="0" xfId="0" applyFont="1" applyAlignment="1">
      <alignment horizontal="left" vertical="top" wrapText="1"/>
    </xf>
    <xf numFmtId="0" fontId="34" fillId="0" borderId="0" xfId="0" applyFont="1" applyAlignment="1">
      <alignment horizontal="left" vertical="top" wrapText="1"/>
    </xf>
    <xf numFmtId="0" fontId="10" fillId="0" borderId="0" xfId="0" applyFont="1" applyAlignment="1">
      <alignment horizontal="left" vertical="top"/>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0" borderId="0" xfId="0" applyFont="1" applyAlignment="1">
      <alignment horizontal="left" vertical="top" wrapText="1"/>
    </xf>
    <xf numFmtId="0" fontId="37" fillId="0" borderId="0" xfId="0" applyFont="1" applyAlignment="1">
      <alignment horizontal="center" vertical="center" wrapText="1" readingOrder="1"/>
    </xf>
    <xf numFmtId="0" fontId="0" fillId="0" borderId="0" xfId="0" applyAlignment="1">
      <alignment horizontal="center" vertical="center" wrapText="1" readingOrder="1"/>
    </xf>
    <xf numFmtId="0" fontId="2" fillId="0" borderId="0" xfId="0" applyFont="1" applyAlignment="1">
      <alignment vertical="top" wrapText="1"/>
    </xf>
    <xf numFmtId="0" fontId="2" fillId="13" borderId="2" xfId="0" applyFont="1" applyFill="1" applyBorder="1" applyAlignment="1">
      <alignment vertical="top" wrapText="1"/>
    </xf>
    <xf numFmtId="0" fontId="0" fillId="0" borderId="11" xfId="0" applyBorder="1" applyAlignment="1">
      <alignment vertical="top" wrapText="1"/>
    </xf>
    <xf numFmtId="0" fontId="0" fillId="0" borderId="3" xfId="0" applyBorder="1" applyAlignment="1">
      <alignment vertical="top" wrapText="1"/>
    </xf>
    <xf numFmtId="0" fontId="2" fillId="0" borderId="0" xfId="0" applyFont="1" applyAlignment="1">
      <alignment horizontal="left" vertical="top"/>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0" fillId="0" borderId="3" xfId="0" applyBorder="1" applyAlignment="1">
      <alignment horizontal="center" wrapText="1"/>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2" fillId="3" borderId="2"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13" borderId="2" xfId="0" applyFont="1" applyFill="1" applyBorder="1" applyAlignment="1">
      <alignment horizontal="left" vertical="top" wrapText="1"/>
    </xf>
    <xf numFmtId="0" fontId="2" fillId="13" borderId="11" xfId="0" applyFont="1" applyFill="1"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2" fillId="3" borderId="2" xfId="0" applyFont="1" applyFill="1" applyBorder="1" applyAlignment="1">
      <alignment vertical="top" wrapText="1"/>
    </xf>
    <xf numFmtId="0" fontId="2" fillId="3" borderId="10" xfId="0" applyFont="1" applyFill="1" applyBorder="1" applyAlignment="1">
      <alignment horizontal="left" vertical="top" wrapText="1"/>
    </xf>
    <xf numFmtId="0" fontId="2" fillId="3" borderId="13" xfId="0" applyFont="1" applyFill="1" applyBorder="1" applyAlignment="1">
      <alignment horizontal="left" vertical="top" wrapText="1"/>
    </xf>
    <xf numFmtId="0" fontId="2" fillId="13" borderId="3" xfId="0" applyFont="1" applyFill="1" applyBorder="1" applyAlignment="1">
      <alignment horizontal="left" vertical="top" wrapText="1"/>
    </xf>
    <xf numFmtId="0" fontId="2" fillId="3" borderId="9" xfId="0" applyFont="1" applyFill="1" applyBorder="1" applyAlignment="1">
      <alignment horizontal="left" vertical="top" wrapText="1"/>
    </xf>
    <xf numFmtId="0" fontId="0" fillId="0" borderId="3" xfId="0" applyBorder="1" applyAlignment="1">
      <alignment wrapText="1"/>
    </xf>
    <xf numFmtId="0" fontId="2" fillId="13" borderId="13" xfId="0" applyFont="1" applyFill="1" applyBorder="1" applyAlignment="1">
      <alignment horizontal="left" vertical="top" wrapText="1"/>
    </xf>
    <xf numFmtId="0" fontId="2" fillId="13" borderId="9" xfId="0" applyFont="1" applyFill="1" applyBorder="1" applyAlignment="1">
      <alignment horizontal="left" vertical="top"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17" fillId="4" borderId="4" xfId="0" applyFont="1" applyFill="1" applyBorder="1" applyAlignment="1">
      <alignment vertical="center" wrapText="1"/>
    </xf>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top" wrapText="1"/>
    </xf>
    <xf numFmtId="0" fontId="1" fillId="0" borderId="0" xfId="0" applyFont="1" applyAlignment="1">
      <alignment wrapText="1"/>
    </xf>
    <xf numFmtId="0" fontId="0" fillId="0" borderId="0" xfId="0"/>
    <xf numFmtId="49" fontId="9" fillId="0" borderId="2"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9" fillId="0" borderId="11" xfId="0" applyFont="1" applyBorder="1" applyAlignment="1">
      <alignment horizontal="left" vertical="center"/>
    </xf>
    <xf numFmtId="0" fontId="9" fillId="0" borderId="3" xfId="0" applyFont="1" applyBorder="1" applyAlignment="1">
      <alignment horizontal="left" vertical="center"/>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51" fillId="10" borderId="0" xfId="0" applyFont="1" applyFill="1" applyAlignment="1">
      <alignment horizontal="left"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28" fillId="3" borderId="12" xfId="0" applyFont="1" applyFill="1" applyBorder="1" applyAlignment="1">
      <alignment horizontal="left"/>
    </xf>
    <xf numFmtId="0" fontId="7" fillId="0" borderId="0" xfId="0" applyFont="1" applyAlignment="1">
      <alignment horizontal="left" vertical="center"/>
    </xf>
    <xf numFmtId="0" fontId="32" fillId="10" borderId="8" xfId="0" applyFont="1" applyFill="1" applyBorder="1" applyAlignment="1">
      <alignment horizontal="left" vertical="top" wrapText="1"/>
    </xf>
    <xf numFmtId="0" fontId="32" fillId="10" borderId="14" xfId="0" applyFont="1" applyFill="1" applyBorder="1" applyAlignment="1">
      <alignment horizontal="left" vertical="top" wrapText="1"/>
    </xf>
    <xf numFmtId="0" fontId="32" fillId="10" borderId="4" xfId="0" applyFont="1" applyFill="1" applyBorder="1" applyAlignment="1">
      <alignment horizontal="left" vertical="top" wrapText="1"/>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7" fillId="10" borderId="8" xfId="0" applyFont="1" applyFill="1" applyBorder="1" applyAlignment="1">
      <alignment horizontal="left" vertical="top" wrapText="1"/>
    </xf>
    <xf numFmtId="0" fontId="7" fillId="10" borderId="14" xfId="0" applyFont="1" applyFill="1" applyBorder="1" applyAlignment="1">
      <alignment horizontal="left" vertical="top" wrapText="1"/>
    </xf>
    <xf numFmtId="0" fontId="7" fillId="10" borderId="4" xfId="0" applyFont="1" applyFill="1" applyBorder="1" applyAlignment="1">
      <alignment horizontal="left" vertical="top" wrapText="1"/>
    </xf>
    <xf numFmtId="0" fontId="2" fillId="0" borderId="0" xfId="0" applyFont="1" applyAlignment="1">
      <alignment horizontal="center" vertical="center" wrapText="1"/>
    </xf>
    <xf numFmtId="0" fontId="49" fillId="2" borderId="8" xfId="0" applyFont="1" applyFill="1" applyBorder="1" applyAlignment="1">
      <alignment horizontal="center" vertical="center" wrapText="1"/>
    </xf>
    <xf numFmtId="0" fontId="49" fillId="2" borderId="14"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7" fillId="0" borderId="8" xfId="0" applyFont="1" applyBorder="1" applyAlignment="1">
      <alignment horizontal="center" vertical="center" wrapText="1"/>
    </xf>
    <xf numFmtId="0" fontId="57" fillId="0" borderId="14" xfId="0" applyFont="1" applyBorder="1" applyAlignment="1">
      <alignment horizontal="center" vertical="center" wrapText="1"/>
    </xf>
    <xf numFmtId="0" fontId="57"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9" fillId="0" borderId="11" xfId="0" applyFont="1" applyBorder="1" applyAlignment="1">
      <alignment horizontal="center" vertical="center" wrapText="1"/>
    </xf>
    <xf numFmtId="0" fontId="3" fillId="0" borderId="11" xfId="0" applyFont="1" applyBorder="1" applyAlignment="1">
      <alignment horizontal="left" vertical="top"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49" fillId="3" borderId="2"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3" xfId="0" applyFill="1" applyBorder="1" applyAlignment="1">
      <alignment horizontal="left" vertical="center" wrapText="1"/>
    </xf>
    <xf numFmtId="0" fontId="0" fillId="0" borderId="2" xfId="0" applyBorder="1" applyAlignment="1">
      <alignment horizontal="center" vertical="center" wrapText="1"/>
    </xf>
    <xf numFmtId="0" fontId="49" fillId="3" borderId="2" xfId="1" applyFont="1" applyFill="1" applyBorder="1" applyAlignment="1">
      <alignment horizontal="center" vertical="center" wrapText="1"/>
    </xf>
    <xf numFmtId="0" fontId="49" fillId="3" borderId="11" xfId="1" applyFont="1" applyFill="1" applyBorder="1" applyAlignment="1">
      <alignment horizontal="center" vertical="center" wrapText="1"/>
    </xf>
    <xf numFmtId="0" fontId="49" fillId="3" borderId="3" xfId="1" applyFont="1" applyFill="1" applyBorder="1" applyAlignment="1">
      <alignment horizontal="center" vertical="center" wrapText="1"/>
    </xf>
    <xf numFmtId="0" fontId="49"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3" xfId="0" applyFill="1" applyBorder="1" applyAlignment="1">
      <alignment horizontal="center" vertical="center" wrapText="1"/>
    </xf>
    <xf numFmtId="0" fontId="49" fillId="0" borderId="2" xfId="0" applyFont="1" applyBorder="1" applyAlignment="1">
      <alignment horizontal="left" vertical="center" wrapText="1"/>
    </xf>
    <xf numFmtId="0" fontId="49" fillId="0" borderId="11" xfId="0" applyFont="1" applyBorder="1" applyAlignment="1">
      <alignment horizontal="left" vertical="center" wrapText="1"/>
    </xf>
    <xf numFmtId="0" fontId="49" fillId="0" borderId="3" xfId="0" applyFont="1" applyBorder="1" applyAlignment="1">
      <alignment horizontal="left" vertical="center" wrapText="1"/>
    </xf>
    <xf numFmtId="0" fontId="49" fillId="0" borderId="2" xfId="0" applyFont="1" applyBorder="1" applyAlignment="1">
      <alignment horizontal="center" vertical="top"/>
    </xf>
    <xf numFmtId="0" fontId="49" fillId="0" borderId="11" xfId="0" applyFont="1" applyBorder="1" applyAlignment="1">
      <alignment horizontal="center" vertical="top"/>
    </xf>
    <xf numFmtId="0" fontId="49" fillId="0" borderId="3" xfId="0" applyFont="1" applyBorder="1" applyAlignment="1">
      <alignment horizontal="center" vertical="top"/>
    </xf>
    <xf numFmtId="0" fontId="49" fillId="0" borderId="2" xfId="0" applyFont="1" applyBorder="1" applyAlignment="1">
      <alignment horizontal="center" vertical="top" wrapText="1"/>
    </xf>
    <xf numFmtId="0" fontId="49" fillId="0" borderId="11" xfId="0" applyFont="1" applyBorder="1" applyAlignment="1">
      <alignment horizontal="center" vertical="top" wrapText="1"/>
    </xf>
    <xf numFmtId="0" fontId="49" fillId="0" borderId="3" xfId="0" applyFont="1" applyBorder="1" applyAlignment="1">
      <alignment horizontal="center" vertical="top"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2026</a:t>
            </a:r>
            <a:r>
              <a:rPr lang="en-US" baseline="0"/>
              <a:t> </a:t>
            </a:r>
            <a:r>
              <a:rPr lang="lt-LT"/>
              <a:t>metų asignavimų ir kitų lėšų pasiskirstymas pagal programas, tūkst. eurų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[1]Lapas1!$B$1</c:f>
              <c:strCache>
                <c:ptCount val="1"/>
                <c:pt idx="0">
                  <c:v>2025</c:v>
                </c:pt>
              </c:strCache>
            </c:strRef>
          </c:tx>
          <c:spPr>
            <a:solidFill>
              <a:schemeClr val="accent1"/>
            </a:solidFill>
            <a:ln>
              <a:noFill/>
            </a:ln>
            <a:effectLst/>
            <a:sp3d/>
          </c:spPr>
          <c:invertIfNegative val="0"/>
          <c:dLbls>
            <c:dLbl>
              <c:idx val="0"/>
              <c:tx>
                <c:rich>
                  <a:bodyPr/>
                  <a:lstStyle/>
                  <a:p>
                    <a:r>
                      <a:rPr lang="en-US"/>
                      <a:t>15632,2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FF7-4548-A4D5-54E9094A2B13}"/>
                </c:ext>
              </c:extLst>
            </c:dLbl>
            <c:dLbl>
              <c:idx val="1"/>
              <c:tx>
                <c:rich>
                  <a:bodyPr/>
                  <a:lstStyle/>
                  <a:p>
                    <a:r>
                      <a:rPr lang="en-US"/>
                      <a:t>32851,4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FF7-4548-A4D5-54E9094A2B13}"/>
                </c:ext>
              </c:extLst>
            </c:dLbl>
            <c:dLbl>
              <c:idx val="2"/>
              <c:tx>
                <c:rich>
                  <a:bodyPr/>
                  <a:lstStyle/>
                  <a:p>
                    <a:r>
                      <a:rPr lang="en-US"/>
                      <a:t>805,9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FF7-4548-A4D5-54E9094A2B13}"/>
                </c:ext>
              </c:extLst>
            </c:dLbl>
            <c:dLbl>
              <c:idx val="3"/>
              <c:tx>
                <c:rich>
                  <a:bodyPr/>
                  <a:lstStyle/>
                  <a:p>
                    <a:r>
                      <a:rPr lang="en-US"/>
                      <a:t>521,3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FF7-4548-A4D5-54E9094A2B13}"/>
                </c:ext>
              </c:extLst>
            </c:dLbl>
            <c:dLbl>
              <c:idx val="4"/>
              <c:tx>
                <c:rich>
                  <a:bodyPr/>
                  <a:lstStyle/>
                  <a:p>
                    <a:r>
                      <a:rPr lang="en-US"/>
                      <a:t>3301,0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FF7-4548-A4D5-54E9094A2B13}"/>
                </c:ext>
              </c:extLst>
            </c:dLbl>
            <c:dLbl>
              <c:idx val="5"/>
              <c:tx>
                <c:rich>
                  <a:bodyPr/>
                  <a:lstStyle/>
                  <a:p>
                    <a:r>
                      <a:rPr lang="en-US"/>
                      <a:t>6388,4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FF7-4548-A4D5-54E9094A2B13}"/>
                </c:ext>
              </c:extLst>
            </c:dLbl>
            <c:dLbl>
              <c:idx val="6"/>
              <c:tx>
                <c:rich>
                  <a:bodyPr/>
                  <a:lstStyle/>
                  <a:p>
                    <a:r>
                      <a:rPr lang="en-US"/>
                      <a:t>420,0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EFF7-4548-A4D5-54E9094A2B13}"/>
                </c:ext>
              </c:extLst>
            </c:dLbl>
            <c:dLbl>
              <c:idx val="8"/>
              <c:tx>
                <c:rich>
                  <a:bodyPr/>
                  <a:lstStyle/>
                  <a:p>
                    <a:r>
                      <a:rPr lang="en-US"/>
                      <a:t>17872,0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EFF7-4548-A4D5-54E9094A2B13}"/>
                </c:ext>
              </c:extLst>
            </c:dLbl>
            <c:dLbl>
              <c:idx val="9"/>
              <c:tx>
                <c:rich>
                  <a:bodyPr/>
                  <a:lstStyle/>
                  <a:p>
                    <a:r>
                      <a:rPr lang="en-US"/>
                      <a:t>11765,8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EFF7-4548-A4D5-54E9094A2B13}"/>
                </c:ext>
              </c:extLst>
            </c:dLbl>
            <c:dLbl>
              <c:idx val="10"/>
              <c:tx>
                <c:rich>
                  <a:bodyPr/>
                  <a:lstStyle/>
                  <a:p>
                    <a:r>
                      <a:rPr lang="en-US"/>
                      <a:t>4236,1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EFF7-4548-A4D5-54E9094A2B13}"/>
                </c:ext>
              </c:extLst>
            </c:dLbl>
            <c:dLbl>
              <c:idx val="11"/>
              <c:tx>
                <c:rich>
                  <a:bodyPr/>
                  <a:lstStyle/>
                  <a:p>
                    <a:r>
                      <a:rPr lang="en-US"/>
                      <a:t>102684,8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EFF7-4548-A4D5-54E9094A2B13}"/>
                </c:ext>
              </c:extLst>
            </c:dLbl>
            <c:dLbl>
              <c:idx val="12"/>
              <c:tx>
                <c:rich>
                  <a:bodyPr/>
                  <a:lstStyle/>
                  <a:p>
                    <a:r>
                      <a:rPr lang="en-US"/>
                      <a:t>275,4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FF7-4548-A4D5-54E9094A2B13}"/>
                </c:ext>
              </c:extLst>
            </c:dLbl>
            <c:dLbl>
              <c:idx val="13"/>
              <c:tx>
                <c:rich>
                  <a:bodyPr/>
                  <a:lstStyle/>
                  <a:p>
                    <a:r>
                      <a:rPr lang="en-US"/>
                      <a:t>68707,6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6E1-4216-AD78-3CCBF0B7E1E1}"/>
                </c:ext>
              </c:extLst>
            </c:dLbl>
            <c:dLbl>
              <c:idx val="14"/>
              <c:tx>
                <c:rich>
                  <a:bodyPr/>
                  <a:lstStyle/>
                  <a:p>
                    <a:r>
                      <a:rPr lang="en-US"/>
                      <a:t>1285,5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EFF7-4548-A4D5-54E9094A2B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[1]Lapas1!$A$2:$A$16</c:f>
              <c:strCache>
                <c:ptCount val="15"/>
                <c:pt idx="0">
                  <c:v>01 Programa</c:v>
                </c:pt>
                <c:pt idx="1">
                  <c:v>02 Programa</c:v>
                </c:pt>
                <c:pt idx="2">
                  <c:v>03 Programa</c:v>
                </c:pt>
                <c:pt idx="3">
                  <c:v>04 Programa</c:v>
                </c:pt>
                <c:pt idx="4">
                  <c:v>05 Programa</c:v>
                </c:pt>
                <c:pt idx="5">
                  <c:v>06 Programa</c:v>
                </c:pt>
                <c:pt idx="6">
                  <c:v>08 Programa</c:v>
                </c:pt>
                <c:pt idx="7">
                  <c:v>09 Programa</c:v>
                </c:pt>
                <c:pt idx="8">
                  <c:v>10 Programa</c:v>
                </c:pt>
                <c:pt idx="9">
                  <c:v>11 Programa</c:v>
                </c:pt>
                <c:pt idx="10">
                  <c:v>12 Programa</c:v>
                </c:pt>
                <c:pt idx="11">
                  <c:v>13 Programa</c:v>
                </c:pt>
                <c:pt idx="12">
                  <c:v>14 Programa</c:v>
                </c:pt>
                <c:pt idx="13">
                  <c:v>15 Programa</c:v>
                </c:pt>
                <c:pt idx="14">
                  <c:v>16 Programa</c:v>
                </c:pt>
              </c:strCache>
            </c:strRef>
          </c:cat>
          <c:val>
            <c:numRef>
              <c:f>[1]Lapas1!$B$2:$B$16</c:f>
              <c:numCache>
                <c:formatCode>General</c:formatCode>
                <c:ptCount val="15"/>
                <c:pt idx="0">
                  <c:v>13995.7</c:v>
                </c:pt>
                <c:pt idx="1">
                  <c:v>37149.300000000003</c:v>
                </c:pt>
                <c:pt idx="2">
                  <c:v>803.6</c:v>
                </c:pt>
                <c:pt idx="3">
                  <c:v>452.3</c:v>
                </c:pt>
                <c:pt idx="4">
                  <c:v>3577</c:v>
                </c:pt>
                <c:pt idx="5">
                  <c:v>4340</c:v>
                </c:pt>
                <c:pt idx="6">
                  <c:v>389</c:v>
                </c:pt>
                <c:pt idx="7">
                  <c:v>360.8</c:v>
                </c:pt>
                <c:pt idx="8">
                  <c:v>20737.5</c:v>
                </c:pt>
                <c:pt idx="9">
                  <c:v>10974.9</c:v>
                </c:pt>
                <c:pt idx="10">
                  <c:v>3842.5</c:v>
                </c:pt>
                <c:pt idx="11">
                  <c:v>93591.1</c:v>
                </c:pt>
                <c:pt idx="12">
                  <c:v>305.10000000000002</c:v>
                </c:pt>
                <c:pt idx="13">
                  <c:v>63254</c:v>
                </c:pt>
                <c:pt idx="14">
                  <c:v>1244.4000000000001</c:v>
                </c:pt>
              </c:numCache>
            </c:numRef>
          </c:val>
          <c:extLst>
            <c:ext xmlns:c16="http://schemas.microsoft.com/office/drawing/2014/chart" uri="{C3380CC4-5D6E-409C-BE32-E72D297353CC}">
              <c16:uniqueId val="{00000000-09C7-408D-A50F-F2509D19E22F}"/>
            </c:ext>
          </c:extLst>
        </c:ser>
        <c:dLbls>
          <c:showLegendKey val="0"/>
          <c:showVal val="0"/>
          <c:showCatName val="0"/>
          <c:showSerName val="0"/>
          <c:showPercent val="0"/>
          <c:showBubbleSize val="0"/>
        </c:dLbls>
        <c:gapWidth val="150"/>
        <c:shape val="box"/>
        <c:axId val="607816127"/>
        <c:axId val="764015839"/>
        <c:axId val="0"/>
      </c:bar3DChart>
      <c:catAx>
        <c:axId val="60781612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64015839"/>
        <c:crosses val="autoZero"/>
        <c:auto val="1"/>
        <c:lblAlgn val="ctr"/>
        <c:lblOffset val="100"/>
        <c:noMultiLvlLbl val="0"/>
      </c:catAx>
      <c:valAx>
        <c:axId val="76401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078161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403435-214C-4F97-8828-80AD252D4008}" type="doc">
      <dgm:prSet loTypeId="urn:microsoft.com/office/officeart/2005/8/layout/hierarchy6" loCatId="hierarchy" qsTypeId="urn:microsoft.com/office/officeart/2005/8/quickstyle/simple1" qsCatId="simple" csTypeId="urn:microsoft.com/office/officeart/2005/8/colors/accent1_1" csCatId="accent1" phldr="1"/>
      <dgm:spPr/>
      <dgm:t>
        <a:bodyPr/>
        <a:lstStyle/>
        <a:p>
          <a:endParaRPr lang="lt-LT"/>
        </a:p>
      </dgm:t>
    </dgm:pt>
    <dgm:pt modelId="{250EB5D4-8F6C-4B93-AC7E-CE1EB01102D4}">
      <dgm:prSet phldrT="[Tekstas]" custT="1">
        <dgm:style>
          <a:lnRef idx="1">
            <a:schemeClr val="accent1"/>
          </a:lnRef>
          <a:fillRef idx="2">
            <a:schemeClr val="accent1"/>
          </a:fillRef>
          <a:effectRef idx="1">
            <a:schemeClr val="accent1"/>
          </a:effectRef>
          <a:fontRef idx="minor">
            <a:schemeClr val="dk1"/>
          </a:fontRef>
        </dgm:style>
      </dgm:prSet>
      <dgm:spPr>
        <a:xfrm>
          <a:off x="4030337" y="501098"/>
          <a:ext cx="4485875" cy="68201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gm:t>
    </dgm:pt>
    <dgm:pt modelId="{5FB32B43-0AD3-420E-8B59-939698D43B44}" type="parTrans" cxnId="{D897FF31-A377-470D-8815-EA96E0F3DB7C}">
      <dgm:prSet/>
      <dgm:spPr>
        <a:xfrm>
          <a:off x="2924175" y="457789"/>
          <a:ext cx="91440" cy="244632"/>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31E1360-67EC-486A-98E1-14BF87F4E51B}" type="sibTrans" cxnId="{D897FF31-A377-470D-8815-EA96E0F3DB7C}">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85CFB2EA-96BE-47C5-ADB1-9C20CE151E1B}">
      <dgm:prSet phldrT="[Tekstas]" custT="1">
        <dgm:style>
          <a:lnRef idx="1">
            <a:schemeClr val="accent4"/>
          </a:lnRef>
          <a:fillRef idx="2">
            <a:schemeClr val="accent4"/>
          </a:fillRef>
          <a:effectRef idx="1">
            <a:schemeClr val="accent4"/>
          </a:effectRef>
          <a:fontRef idx="minor">
            <a:schemeClr val="dk1"/>
          </a:fontRef>
        </dgm:style>
      </dgm:prSet>
      <dgm:spPr>
        <a:xfrm>
          <a:off x="4255912" y="1347425"/>
          <a:ext cx="3983285" cy="300502"/>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gm:t>
    </dgm:pt>
    <dgm:pt modelId="{54F15E63-7360-486C-8292-161DE48DC16C}" type="parTrans" cxnId="{2CDB50B2-2C38-43E0-BA0C-005F9EE890D7}">
      <dgm:prSet/>
      <dgm:spPr>
        <a:xfrm>
          <a:off x="6201834" y="1183117"/>
          <a:ext cx="91440" cy="16430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1D6BCAA1-85DB-45BF-A3B0-E9738104A0EA}" type="sibTrans" cxnId="{2CDB50B2-2C38-43E0-BA0C-005F9EE890D7}">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B44235B9-A951-48B9-9A26-8BE7B25B3475}">
      <dgm:prSet phldrT="[Tekstas]" custT="1">
        <dgm:style>
          <a:lnRef idx="1">
            <a:schemeClr val="accent4"/>
          </a:lnRef>
          <a:fillRef idx="2">
            <a:schemeClr val="accent4"/>
          </a:fillRef>
          <a:effectRef idx="1">
            <a:schemeClr val="accent4"/>
          </a:effectRef>
          <a:fontRef idx="minor">
            <a:schemeClr val="dk1"/>
          </a:fontRef>
        </dgm:style>
      </dgm:prSet>
      <dgm:spPr>
        <a:xfrm>
          <a:off x="4106099" y="1839303"/>
          <a:ext cx="4329321" cy="546540"/>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gm:spPr>
      <dgm:t>
        <a:bodyPr/>
        <a:lstStyle/>
        <a:p>
          <a:pPr algn="ctr">
            <a:buNone/>
          </a:pPr>
          <a:r>
            <a:rPr lang="en-US"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algn="ctr">
            <a:buNone/>
          </a:pPr>
          <a:r>
            <a:rPr lang="lt-LT" sz="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gm:t>
    </dgm:pt>
    <dgm:pt modelId="{FFF57444-FBE2-43CC-AACF-1BC05443C1B6}" type="parTrans" cxnId="{83625DF2-8F7A-424A-ACA9-98C92EC77314}">
      <dgm:prSet/>
      <dgm:spPr>
        <a:xfrm>
          <a:off x="6201834" y="1647928"/>
          <a:ext cx="91440" cy="191375"/>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gm:spPr>
      <dgm:t>
        <a:bodyPr/>
        <a:lstStyle/>
        <a:p>
          <a:pPr algn="ctr"/>
          <a:endParaRPr lang="lt-LT" sz="1200">
            <a:latin typeface="Times New Roman" panose="02020603050405020304" pitchFamily="18" charset="0"/>
            <a:cs typeface="Times New Roman" panose="02020603050405020304" pitchFamily="18" charset="0"/>
          </a:endParaRPr>
        </a:p>
      </dgm:t>
    </dgm:pt>
    <dgm:pt modelId="{3186DF3E-56A6-469F-BDAC-A18D6BB287A8}" type="sibTrans" cxnId="{83625DF2-8F7A-424A-ACA9-98C92EC77314}">
      <dgm:prSet/>
      <dgm:spPr/>
      <dgm:t>
        <a:bodyPr/>
        <a:lstStyle/>
        <a:p>
          <a:pPr algn="ctr"/>
          <a:endParaRPr lang="lt-LT" sz="1200">
            <a:latin typeface="Times New Roman" panose="02020603050405020304" pitchFamily="18" charset="0"/>
            <a:cs typeface="Times New Roman" panose="02020603050405020304" pitchFamily="18" charset="0"/>
          </a:endParaRPr>
        </a:p>
      </dgm:t>
    </dgm:pt>
    <dgm:pt modelId="{104D083E-BE98-4FD8-AF11-0EE6AEFA88AB}" type="pres">
      <dgm:prSet presAssocID="{28403435-214C-4F97-8828-80AD252D4008}" presName="mainComposite" presStyleCnt="0">
        <dgm:presLayoutVars>
          <dgm:chPref val="1"/>
          <dgm:dir/>
          <dgm:animOne val="branch"/>
          <dgm:animLvl val="lvl"/>
          <dgm:resizeHandles val="exact"/>
        </dgm:presLayoutVars>
      </dgm:prSet>
      <dgm:spPr/>
    </dgm:pt>
    <dgm:pt modelId="{982E657F-17C2-41C9-BD05-4930DE644952}" type="pres">
      <dgm:prSet presAssocID="{28403435-214C-4F97-8828-80AD252D4008}" presName="hierFlow" presStyleCnt="0"/>
      <dgm:spPr/>
    </dgm:pt>
    <dgm:pt modelId="{35BDBAD5-24E3-4994-A80F-C72256EA97ED}" type="pres">
      <dgm:prSet presAssocID="{28403435-214C-4F97-8828-80AD252D4008}" presName="hierChild1" presStyleCnt="0">
        <dgm:presLayoutVars>
          <dgm:chPref val="1"/>
          <dgm:animOne val="branch"/>
          <dgm:animLvl val="lvl"/>
        </dgm:presLayoutVars>
      </dgm:prSet>
      <dgm:spPr/>
    </dgm:pt>
    <dgm:pt modelId="{A110579A-B669-42B8-8CE3-4C628382079F}" type="pres">
      <dgm:prSet presAssocID="{250EB5D4-8F6C-4B93-AC7E-CE1EB01102D4}" presName="Name14" presStyleCnt="0"/>
      <dgm:spPr/>
    </dgm:pt>
    <dgm:pt modelId="{64E17BAB-BF4E-47B9-AF08-42A0178ABD8D}" type="pres">
      <dgm:prSet presAssocID="{250EB5D4-8F6C-4B93-AC7E-CE1EB01102D4}" presName="level1Shape" presStyleLbl="node0" presStyleIdx="0" presStyleCnt="1" custScaleX="317427" custScaleY="72391" custLinFactNeighborX="-2149" custLinFactNeighborY="-15830">
        <dgm:presLayoutVars>
          <dgm:chPref val="3"/>
        </dgm:presLayoutVars>
      </dgm:prSet>
      <dgm:spPr>
        <a:prstGeom prst="roundRect">
          <a:avLst>
            <a:gd name="adj" fmla="val 10000"/>
          </a:avLst>
        </a:prstGeom>
      </dgm:spPr>
    </dgm:pt>
    <dgm:pt modelId="{E0CF7673-AF79-474A-B95F-A73054689AFE}" type="pres">
      <dgm:prSet presAssocID="{250EB5D4-8F6C-4B93-AC7E-CE1EB01102D4}" presName="hierChild2" presStyleCnt="0"/>
      <dgm:spPr/>
    </dgm:pt>
    <dgm:pt modelId="{97FAFB0D-147E-4DF7-B3CC-F7EC615FFE66}" type="pres">
      <dgm:prSet presAssocID="{54F15E63-7360-486C-8292-161DE48DC16C}" presName="Name19" presStyleLbl="parChTrans1D2" presStyleIdx="0" presStyleCnt="1"/>
      <dgm:spPr>
        <a:custGeom>
          <a:avLst/>
          <a:gdLst/>
          <a:ahLst/>
          <a:cxnLst/>
          <a:rect l="0" t="0" r="0" b="0"/>
          <a:pathLst>
            <a:path>
              <a:moveTo>
                <a:pt x="45720" y="0"/>
              </a:moveTo>
              <a:lnTo>
                <a:pt x="45720" y="244632"/>
              </a:lnTo>
            </a:path>
          </a:pathLst>
        </a:custGeom>
      </dgm:spPr>
    </dgm:pt>
    <dgm:pt modelId="{E47A1ABC-9372-4B4F-A8F5-C34BE5C0FDFF}" type="pres">
      <dgm:prSet presAssocID="{85CFB2EA-96BE-47C5-ADB1-9C20CE151E1B}" presName="Name21" presStyleCnt="0"/>
      <dgm:spPr/>
    </dgm:pt>
    <dgm:pt modelId="{6A9DD03D-7AEF-4163-9296-AD87FDBDC3B6}" type="pres">
      <dgm:prSet presAssocID="{85CFB2EA-96BE-47C5-ADB1-9C20CE151E1B}" presName="level2Shape" presStyleLbl="node2" presStyleIdx="0" presStyleCnt="1" custScaleX="484772" custScaleY="66741" custLinFactNeighborX="-3389" custLinFactNeighborY="-27397"/>
      <dgm:spPr>
        <a:prstGeom prst="roundRect">
          <a:avLst>
            <a:gd name="adj" fmla="val 10000"/>
          </a:avLst>
        </a:prstGeom>
      </dgm:spPr>
    </dgm:pt>
    <dgm:pt modelId="{0E37E42B-AD42-4331-A76C-ABD079F2C590}" type="pres">
      <dgm:prSet presAssocID="{85CFB2EA-96BE-47C5-ADB1-9C20CE151E1B}" presName="hierChild3" presStyleCnt="0"/>
      <dgm:spPr/>
    </dgm:pt>
    <dgm:pt modelId="{52CF58CD-C886-418B-A813-E5A75317E1E5}" type="pres">
      <dgm:prSet presAssocID="{FFF57444-FBE2-43CC-AACF-1BC05443C1B6}" presName="Name19" presStyleLbl="parChTrans1D3" presStyleIdx="0" presStyleCnt="1"/>
      <dgm:spPr>
        <a:custGeom>
          <a:avLst/>
          <a:gdLst/>
          <a:ahLst/>
          <a:cxnLst/>
          <a:rect l="0" t="0" r="0" b="0"/>
          <a:pathLst>
            <a:path>
              <a:moveTo>
                <a:pt x="45720" y="0"/>
              </a:moveTo>
              <a:lnTo>
                <a:pt x="45720" y="244632"/>
              </a:lnTo>
            </a:path>
          </a:pathLst>
        </a:custGeom>
      </dgm:spPr>
    </dgm:pt>
    <dgm:pt modelId="{05372EE3-2CDE-4AE3-98C0-C1A47CC524D6}" type="pres">
      <dgm:prSet presAssocID="{B44235B9-A951-48B9-9A26-8BE7B25B3475}" presName="Name21" presStyleCnt="0"/>
      <dgm:spPr/>
    </dgm:pt>
    <dgm:pt modelId="{AF2056C7-3053-4223-B15A-8F4EB886DCD7}" type="pres">
      <dgm:prSet presAssocID="{B44235B9-A951-48B9-9A26-8BE7B25B3475}" presName="level2Shape" presStyleLbl="node3" presStyleIdx="0" presStyleCnt="1" custScaleX="486721" custScaleY="75027" custLinFactNeighborX="-2001" custLinFactNeighborY="-35818"/>
      <dgm:spPr>
        <a:prstGeom prst="roundRect">
          <a:avLst>
            <a:gd name="adj" fmla="val 10000"/>
          </a:avLst>
        </a:prstGeom>
      </dgm:spPr>
    </dgm:pt>
    <dgm:pt modelId="{94213339-49CB-4392-8B02-EA023DE1F363}" type="pres">
      <dgm:prSet presAssocID="{B44235B9-A951-48B9-9A26-8BE7B25B3475}" presName="hierChild3" presStyleCnt="0"/>
      <dgm:spPr/>
    </dgm:pt>
    <dgm:pt modelId="{020AA365-AFFF-409B-87BC-60EAB0D2E317}" type="pres">
      <dgm:prSet presAssocID="{28403435-214C-4F97-8828-80AD252D4008}" presName="bgShapesFlow" presStyleCnt="0"/>
      <dgm:spPr/>
    </dgm:pt>
  </dgm:ptLst>
  <dgm:cxnLst>
    <dgm:cxn modelId="{DE48FB0E-C7FF-4CCA-9658-6DE1C635DB3F}" type="presOf" srcId="{B44235B9-A951-48B9-9A26-8BE7B25B3475}" destId="{AF2056C7-3053-4223-B15A-8F4EB886DCD7}" srcOrd="0" destOrd="0" presId="urn:microsoft.com/office/officeart/2005/8/layout/hierarchy6"/>
    <dgm:cxn modelId="{6DBEB730-FE24-436F-AE0F-1F89700880A0}" type="presOf" srcId="{85CFB2EA-96BE-47C5-ADB1-9C20CE151E1B}" destId="{6A9DD03D-7AEF-4163-9296-AD87FDBDC3B6}" srcOrd="0" destOrd="0" presId="urn:microsoft.com/office/officeart/2005/8/layout/hierarchy6"/>
    <dgm:cxn modelId="{D897FF31-A377-470D-8815-EA96E0F3DB7C}" srcId="{28403435-214C-4F97-8828-80AD252D4008}" destId="{250EB5D4-8F6C-4B93-AC7E-CE1EB01102D4}" srcOrd="0" destOrd="0" parTransId="{5FB32B43-0AD3-420E-8B59-939698D43B44}" sibTransId="{331E1360-67EC-486A-98E1-14BF87F4E51B}"/>
    <dgm:cxn modelId="{8C498A45-FF49-4C79-B6E4-A9D277781DA7}" type="presOf" srcId="{54F15E63-7360-486C-8292-161DE48DC16C}" destId="{97FAFB0D-147E-4DF7-B3CC-F7EC615FFE66}" srcOrd="0" destOrd="0" presId="urn:microsoft.com/office/officeart/2005/8/layout/hierarchy6"/>
    <dgm:cxn modelId="{3E97367A-14CB-4FD4-A8FC-75E04F445417}" type="presOf" srcId="{FFF57444-FBE2-43CC-AACF-1BC05443C1B6}" destId="{52CF58CD-C886-418B-A813-E5A75317E1E5}" srcOrd="0" destOrd="0" presId="urn:microsoft.com/office/officeart/2005/8/layout/hierarchy6"/>
    <dgm:cxn modelId="{594FFB7A-A531-434B-8B0E-DA51EA8A7D85}" type="presOf" srcId="{250EB5D4-8F6C-4B93-AC7E-CE1EB01102D4}" destId="{64E17BAB-BF4E-47B9-AF08-42A0178ABD8D}" srcOrd="0" destOrd="0" presId="urn:microsoft.com/office/officeart/2005/8/layout/hierarchy6"/>
    <dgm:cxn modelId="{E8CD499C-E45E-4FFB-A010-192A32C89052}" type="presOf" srcId="{28403435-214C-4F97-8828-80AD252D4008}" destId="{104D083E-BE98-4FD8-AF11-0EE6AEFA88AB}" srcOrd="0" destOrd="0" presId="urn:microsoft.com/office/officeart/2005/8/layout/hierarchy6"/>
    <dgm:cxn modelId="{2CDB50B2-2C38-43E0-BA0C-005F9EE890D7}" srcId="{250EB5D4-8F6C-4B93-AC7E-CE1EB01102D4}" destId="{85CFB2EA-96BE-47C5-ADB1-9C20CE151E1B}" srcOrd="0" destOrd="0" parTransId="{54F15E63-7360-486C-8292-161DE48DC16C}" sibTransId="{1D6BCAA1-85DB-45BF-A3B0-E9738104A0EA}"/>
    <dgm:cxn modelId="{83625DF2-8F7A-424A-ACA9-98C92EC77314}" srcId="{85CFB2EA-96BE-47C5-ADB1-9C20CE151E1B}" destId="{B44235B9-A951-48B9-9A26-8BE7B25B3475}" srcOrd="0" destOrd="0" parTransId="{FFF57444-FBE2-43CC-AACF-1BC05443C1B6}" sibTransId="{3186DF3E-56A6-469F-BDAC-A18D6BB287A8}"/>
    <dgm:cxn modelId="{301ADAAE-78A3-43B4-A2D1-A1DCAF8318F5}" type="presParOf" srcId="{104D083E-BE98-4FD8-AF11-0EE6AEFA88AB}" destId="{982E657F-17C2-41C9-BD05-4930DE644952}" srcOrd="0" destOrd="0" presId="urn:microsoft.com/office/officeart/2005/8/layout/hierarchy6"/>
    <dgm:cxn modelId="{5DB2F3FC-AA26-4D29-A4E7-D9F3695B207A}" type="presParOf" srcId="{982E657F-17C2-41C9-BD05-4930DE644952}" destId="{35BDBAD5-24E3-4994-A80F-C72256EA97ED}" srcOrd="0" destOrd="0" presId="urn:microsoft.com/office/officeart/2005/8/layout/hierarchy6"/>
    <dgm:cxn modelId="{7ED14DC9-8C3B-4835-B58D-0DDB3AFD718F}" type="presParOf" srcId="{35BDBAD5-24E3-4994-A80F-C72256EA97ED}" destId="{A110579A-B669-42B8-8CE3-4C628382079F}" srcOrd="0" destOrd="0" presId="urn:microsoft.com/office/officeart/2005/8/layout/hierarchy6"/>
    <dgm:cxn modelId="{0AA4916D-F264-486C-9A70-88FE433DAC6A}" type="presParOf" srcId="{A110579A-B669-42B8-8CE3-4C628382079F}" destId="{64E17BAB-BF4E-47B9-AF08-42A0178ABD8D}" srcOrd="0" destOrd="0" presId="urn:microsoft.com/office/officeart/2005/8/layout/hierarchy6"/>
    <dgm:cxn modelId="{6553CC42-EE0D-4FAD-B071-4B28DF1C9B3F}" type="presParOf" srcId="{A110579A-B669-42B8-8CE3-4C628382079F}" destId="{E0CF7673-AF79-474A-B95F-A73054689AFE}" srcOrd="1" destOrd="0" presId="urn:microsoft.com/office/officeart/2005/8/layout/hierarchy6"/>
    <dgm:cxn modelId="{B5BD63D1-D360-456B-BF7C-B19C0DDE3E21}" type="presParOf" srcId="{E0CF7673-AF79-474A-B95F-A73054689AFE}" destId="{97FAFB0D-147E-4DF7-B3CC-F7EC615FFE66}" srcOrd="0" destOrd="0" presId="urn:microsoft.com/office/officeart/2005/8/layout/hierarchy6"/>
    <dgm:cxn modelId="{ECEA603C-875A-4AE3-82E6-2CA85CDE5777}" type="presParOf" srcId="{E0CF7673-AF79-474A-B95F-A73054689AFE}" destId="{E47A1ABC-9372-4B4F-A8F5-C34BE5C0FDFF}" srcOrd="1" destOrd="0" presId="urn:microsoft.com/office/officeart/2005/8/layout/hierarchy6"/>
    <dgm:cxn modelId="{B94BB0B6-9474-49FA-A3F7-4F6A053D8120}" type="presParOf" srcId="{E47A1ABC-9372-4B4F-A8F5-C34BE5C0FDFF}" destId="{6A9DD03D-7AEF-4163-9296-AD87FDBDC3B6}" srcOrd="0" destOrd="0" presId="urn:microsoft.com/office/officeart/2005/8/layout/hierarchy6"/>
    <dgm:cxn modelId="{90C40A8D-FCF2-4B81-AFC2-83091EB6C104}" type="presParOf" srcId="{E47A1ABC-9372-4B4F-A8F5-C34BE5C0FDFF}" destId="{0E37E42B-AD42-4331-A76C-ABD079F2C590}" srcOrd="1" destOrd="0" presId="urn:microsoft.com/office/officeart/2005/8/layout/hierarchy6"/>
    <dgm:cxn modelId="{5CDE3171-CA21-4320-AB77-8859DE9C5E3F}" type="presParOf" srcId="{0E37E42B-AD42-4331-A76C-ABD079F2C590}" destId="{52CF58CD-C886-418B-A813-E5A75317E1E5}" srcOrd="0" destOrd="0" presId="urn:microsoft.com/office/officeart/2005/8/layout/hierarchy6"/>
    <dgm:cxn modelId="{8A648691-3182-4813-8221-4CB75FCC2E84}" type="presParOf" srcId="{0E37E42B-AD42-4331-A76C-ABD079F2C590}" destId="{05372EE3-2CDE-4AE3-98C0-C1A47CC524D6}" srcOrd="1" destOrd="0" presId="urn:microsoft.com/office/officeart/2005/8/layout/hierarchy6"/>
    <dgm:cxn modelId="{F6C90974-4B8C-4E69-B886-0499713625F9}" type="presParOf" srcId="{05372EE3-2CDE-4AE3-98C0-C1A47CC524D6}" destId="{AF2056C7-3053-4223-B15A-8F4EB886DCD7}" srcOrd="0" destOrd="0" presId="urn:microsoft.com/office/officeart/2005/8/layout/hierarchy6"/>
    <dgm:cxn modelId="{CEBD75B3-1D0E-4268-9523-6A74B4E34365}" type="presParOf" srcId="{05372EE3-2CDE-4AE3-98C0-C1A47CC524D6}" destId="{94213339-49CB-4392-8B02-EA023DE1F363}" srcOrd="1" destOrd="0" presId="urn:microsoft.com/office/officeart/2005/8/layout/hierarchy6"/>
    <dgm:cxn modelId="{DF73C299-70F0-45EF-8828-D8E0C28AC008}" type="presParOf" srcId="{104D083E-BE98-4FD8-AF11-0EE6AEFA88AB}" destId="{020AA365-AFFF-409B-87BC-60EAB0D2E317}" srcOrd="1" destOrd="0" presId="urn:microsoft.com/office/officeart/2005/8/layout/hierarchy6"/>
  </dgm:cxnLst>
  <dgm:bg/>
  <dgm:whole>
    <a:ln>
      <a:solidFill>
        <a:schemeClr val="tx1"/>
      </a:solidFill>
    </a:ln>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E17BAB-BF4E-47B9-AF08-42A0178ABD8D}">
      <dsp:nvSpPr>
        <dsp:cNvPr id="0" name=""/>
        <dsp:cNvSpPr/>
      </dsp:nvSpPr>
      <dsp:spPr>
        <a:xfrm>
          <a:off x="4788106" y="0"/>
          <a:ext cx="2768796" cy="420959"/>
        </a:xfrm>
        <a:prstGeom prst="roundRect">
          <a:avLst>
            <a:gd name="adj" fmla="val 10000"/>
          </a:avLst>
        </a:prstGeom>
        <a:solidFill>
          <a:srgbClr val="1F497D">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1"/>
        </a:lnRef>
        <a:fillRef idx="2">
          <a:schemeClr val="accent1"/>
        </a:fillRef>
        <a:effectRef idx="1">
          <a:schemeClr val="accent1"/>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Savivaldybės valdymo programa</a:t>
          </a:r>
        </a:p>
      </dsp:txBody>
      <dsp:txXfrm>
        <a:off x="4800435" y="12329"/>
        <a:ext cx="2744138" cy="396301"/>
      </dsp:txXfrm>
    </dsp:sp>
    <dsp:sp modelId="{97FAFB0D-147E-4DF7-B3CC-F7EC615FFE66}">
      <dsp:nvSpPr>
        <dsp:cNvPr id="0" name=""/>
        <dsp:cNvSpPr/>
      </dsp:nvSpPr>
      <dsp:spPr>
        <a:xfrm>
          <a:off x="6115969" y="420959"/>
          <a:ext cx="91440" cy="155267"/>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6A9DD03D-7AEF-4163-9296-AD87FDBDC3B6}">
      <dsp:nvSpPr>
        <dsp:cNvPr id="0" name=""/>
        <dsp:cNvSpPr/>
      </dsp:nvSpPr>
      <dsp:spPr>
        <a:xfrm>
          <a:off x="4047447" y="576227"/>
          <a:ext cx="4228483" cy="388104"/>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-01 uždavinys </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Pagerinti Savivaldybės veiklos valdymą </a:t>
          </a:r>
        </a:p>
      </dsp:txBody>
      <dsp:txXfrm>
        <a:off x="4058814" y="587594"/>
        <a:ext cx="4205749" cy="365370"/>
      </dsp:txXfrm>
    </dsp:sp>
    <dsp:sp modelId="{52CF58CD-C886-418B-A813-E5A75317E1E5}">
      <dsp:nvSpPr>
        <dsp:cNvPr id="0" name=""/>
        <dsp:cNvSpPr/>
      </dsp:nvSpPr>
      <dsp:spPr>
        <a:xfrm>
          <a:off x="6115969" y="964331"/>
          <a:ext cx="91440" cy="183634"/>
        </a:xfrm>
        <a:custGeom>
          <a:avLst/>
          <a:gdLst/>
          <a:ahLst/>
          <a:cxnLst/>
          <a:rect l="0" t="0" r="0" b="0"/>
          <a:pathLst>
            <a:path>
              <a:moveTo>
                <a:pt x="45720" y="0"/>
              </a:moveTo>
              <a:lnTo>
                <a:pt x="45720" y="244632"/>
              </a:lnTo>
            </a:path>
          </a:pathLst>
        </a:custGeom>
        <a:noFill/>
        <a:ln w="25400" cap="flat" cmpd="sng" algn="ctr">
          <a:solidFill>
            <a:sysClr val="windowText" lastClr="000000"/>
          </a:solidFill>
          <a:prstDash val="solid"/>
          <a:miter lim="800000"/>
        </a:ln>
        <a:effectLst/>
      </dsp:spPr>
      <dsp:style>
        <a:lnRef idx="2">
          <a:scrgbClr r="0" g="0" b="0"/>
        </a:lnRef>
        <a:fillRef idx="0">
          <a:scrgbClr r="0" g="0" b="0"/>
        </a:fillRef>
        <a:effectRef idx="0">
          <a:scrgbClr r="0" g="0" b="0"/>
        </a:effectRef>
        <a:fontRef idx="minor"/>
      </dsp:style>
    </dsp:sp>
    <dsp:sp modelId="{AF2056C7-3053-4223-B15A-8F4EB886DCD7}">
      <dsp:nvSpPr>
        <dsp:cNvPr id="0" name=""/>
        <dsp:cNvSpPr/>
      </dsp:nvSpPr>
      <dsp:spPr>
        <a:xfrm>
          <a:off x="4051054" y="1147966"/>
          <a:ext cx="4245484" cy="436288"/>
        </a:xfrm>
        <a:prstGeom prst="roundRect">
          <a:avLst>
            <a:gd name="adj" fmla="val 10000"/>
          </a:avLst>
        </a:prstGeom>
        <a:solidFill>
          <a:srgbClr val="4BACC6">
            <a:lumMod val="20000"/>
            <a:lumOff val="80000"/>
          </a:srgbClr>
        </a:solidFill>
        <a:ln w="9525" cap="flat" cmpd="sng" algn="ctr">
          <a:solidFill>
            <a:sysClr val="windowText" lastClr="000000"/>
          </a:solidFill>
          <a:prstDash val="solid"/>
          <a:miter lim="800000"/>
        </a:ln>
        <a:effectLst>
          <a:outerShdw blurRad="40000" dist="20000" dir="5400000" rotWithShape="0">
            <a:srgbClr val="000000">
              <a:alpha val="38000"/>
            </a:srgbClr>
          </a:outerShdw>
        </a:effectLst>
      </dsp:spPr>
      <dsp:style>
        <a:lnRef idx="1">
          <a:schemeClr val="accent4"/>
        </a:lnRef>
        <a:fillRef idx="2">
          <a:schemeClr val="accent4"/>
        </a:fillRef>
        <a:effectRef idx="1">
          <a:schemeClr val="accent4"/>
        </a:effectRef>
        <a:fontRef idx="minor">
          <a:schemeClr val="dk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0</a:t>
          </a: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1-02 uždavinys</a:t>
          </a:r>
        </a:p>
        <a:p>
          <a:pPr marL="0" lvl="0" indent="0" algn="ctr" defTabSz="533400">
            <a:lnSpc>
              <a:spcPct val="90000"/>
            </a:lnSpc>
            <a:spcBef>
              <a:spcPct val="0"/>
            </a:spcBef>
            <a:spcAft>
              <a:spcPct val="35000"/>
            </a:spcAft>
            <a:buNone/>
          </a:pPr>
          <a:r>
            <a:rPr lang="lt-LT" sz="1200" kern="1200">
              <a:solidFill>
                <a:sysClr val="windowText" lastClr="000000">
                  <a:hueOff val="0"/>
                  <a:satOff val="0"/>
                  <a:lumOff val="0"/>
                  <a:alphaOff val="0"/>
                </a:sysClr>
              </a:solidFill>
              <a:latin typeface="Times New Roman" panose="02020603050405020304" pitchFamily="18" charset="0"/>
              <a:ea typeface="+mn-ea"/>
              <a:cs typeface="Times New Roman" panose="02020603050405020304" pitchFamily="18" charset="0"/>
            </a:rPr>
            <a:t> Tinkamai įgyvendinti Savivaldybei perduotas valstybės funkcijas</a:t>
          </a:r>
        </a:p>
      </dsp:txBody>
      <dsp:txXfrm>
        <a:off x="4063832" y="1160744"/>
        <a:ext cx="4219928" cy="410732"/>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chart" Target="../charts/chart1.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66675</xdr:rowOff>
    </xdr:from>
    <xdr:to>
      <xdr:col>7</xdr:col>
      <xdr:colOff>205740</xdr:colOff>
      <xdr:row>21</xdr:row>
      <xdr:rowOff>895350</xdr:rowOff>
    </xdr:to>
    <xdr:graphicFrame macro="">
      <xdr:nvGraphicFramePr>
        <xdr:cNvPr id="446" name="Diagrama 445">
          <a:extLst>
            <a:ext uri="{FF2B5EF4-FFF2-40B4-BE49-F238E27FC236}">
              <a16:creationId xmlns:a16="http://schemas.microsoft.com/office/drawing/2014/main" id="{BEA39456-4BA5-4168-B61C-5EDEC7BC8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518160</xdr:colOff>
      <xdr:row>33</xdr:row>
      <xdr:rowOff>45719</xdr:rowOff>
    </xdr:to>
    <xdr:graphicFrame macro="">
      <xdr:nvGraphicFramePr>
        <xdr:cNvPr id="448" name="Diagrama 447">
          <a:extLst>
            <a:ext uri="{FF2B5EF4-FFF2-40B4-BE49-F238E27FC236}">
              <a16:creationId xmlns:a16="http://schemas.microsoft.com/office/drawing/2014/main" id="{BEE64775-BE37-422B-AD28-7179D79E528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xdr:col>
      <xdr:colOff>1203960</xdr:colOff>
      <xdr:row>37</xdr:row>
      <xdr:rowOff>22860</xdr:rowOff>
    </xdr:from>
    <xdr:to>
      <xdr:col>5</xdr:col>
      <xdr:colOff>571500</xdr:colOff>
      <xdr:row>37</xdr:row>
      <xdr:rowOff>594360</xdr:rowOff>
    </xdr:to>
    <xdr:sp macro="" textlink="">
      <xdr:nvSpPr>
        <xdr:cNvPr id="469" name="Stačiakampis: suapvalinti kampai 468">
          <a:extLst>
            <a:ext uri="{FF2B5EF4-FFF2-40B4-BE49-F238E27FC236}">
              <a16:creationId xmlns:a16="http://schemas.microsoft.com/office/drawing/2014/main" id="{4B41CCD4-DD9D-4ECF-85ED-893A719470AB}"/>
            </a:ext>
          </a:extLst>
        </xdr:cNvPr>
        <xdr:cNvSpPr/>
      </xdr:nvSpPr>
      <xdr:spPr>
        <a:xfrm>
          <a:off x="2529840" y="15422880"/>
          <a:ext cx="7711440" cy="5715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Panevėžio miesto savivaldybės kultūros įstaigų veiklos kokybės ir paslaugų prieinamumo</a:t>
          </a:r>
          <a:r>
            <a:rPr lang="lt-LT" sz="1200" b="0" baseline="0">
              <a:solidFill>
                <a:sysClr val="windowText" lastClr="000000"/>
              </a:solidFill>
              <a:latin typeface="Times New Roman" panose="02020603050405020304" pitchFamily="18" charset="0"/>
              <a:cs typeface="Times New Roman" panose="02020603050405020304" pitchFamily="18" charset="0"/>
            </a:rPr>
            <a:t> gerinimą</a:t>
          </a: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1211580</xdr:colOff>
      <xdr:row>38</xdr:row>
      <xdr:rowOff>0</xdr:rowOff>
    </xdr:from>
    <xdr:to>
      <xdr:col>5</xdr:col>
      <xdr:colOff>579120</xdr:colOff>
      <xdr:row>38</xdr:row>
      <xdr:rowOff>502920</xdr:rowOff>
    </xdr:to>
    <xdr:sp macro="" textlink="">
      <xdr:nvSpPr>
        <xdr:cNvPr id="470" name="Stačiakampis: suapvalinti kampai 469">
          <a:extLst>
            <a:ext uri="{FF2B5EF4-FFF2-40B4-BE49-F238E27FC236}">
              <a16:creationId xmlns:a16="http://schemas.microsoft.com/office/drawing/2014/main" id="{B3164421-10AA-4A15-8319-57562DFD1D54}"/>
            </a:ext>
          </a:extLst>
        </xdr:cNvPr>
        <xdr:cNvSpPr/>
      </xdr:nvSpPr>
      <xdr:spPr>
        <a:xfrm>
          <a:off x="2537460" y="1604772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kokybišką ir efektyvią sveikatos priežiūrą</a:t>
          </a:r>
        </a:p>
      </xdr:txBody>
    </xdr:sp>
    <xdr:clientData/>
  </xdr:twoCellAnchor>
  <xdr:twoCellAnchor>
    <xdr:from>
      <xdr:col>1</xdr:col>
      <xdr:colOff>1211580</xdr:colOff>
      <xdr:row>39</xdr:row>
      <xdr:rowOff>0</xdr:rowOff>
    </xdr:from>
    <xdr:to>
      <xdr:col>5</xdr:col>
      <xdr:colOff>579120</xdr:colOff>
      <xdr:row>39</xdr:row>
      <xdr:rowOff>510540</xdr:rowOff>
    </xdr:to>
    <xdr:sp macro="" textlink="">
      <xdr:nvSpPr>
        <xdr:cNvPr id="471" name="Stačiakampis: suapvalinti kampai 470">
          <a:extLst>
            <a:ext uri="{FF2B5EF4-FFF2-40B4-BE49-F238E27FC236}">
              <a16:creationId xmlns:a16="http://schemas.microsoft.com/office/drawing/2014/main" id="{698218EE-C866-4A3C-BEFF-C0E120F6C3E1}"/>
            </a:ext>
          </a:extLst>
        </xdr:cNvPr>
        <xdr:cNvSpPr/>
      </xdr:nvSpPr>
      <xdr:spPr>
        <a:xfrm>
          <a:off x="2537460" y="16603980"/>
          <a:ext cx="771144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Užtikrinti kokybišką ir efektyvią socialinę paramą bendruomenėje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40</xdr:row>
      <xdr:rowOff>7620</xdr:rowOff>
    </xdr:from>
    <xdr:to>
      <xdr:col>5</xdr:col>
      <xdr:colOff>563880</xdr:colOff>
      <xdr:row>40</xdr:row>
      <xdr:rowOff>541020</xdr:rowOff>
    </xdr:to>
    <xdr:sp macro="" textlink="">
      <xdr:nvSpPr>
        <xdr:cNvPr id="472" name="Stačiakampis: suapvalinti kampai 471">
          <a:extLst>
            <a:ext uri="{FF2B5EF4-FFF2-40B4-BE49-F238E27FC236}">
              <a16:creationId xmlns:a16="http://schemas.microsoft.com/office/drawing/2014/main" id="{5439E393-2E5A-49AA-A7F6-689FE318BB08}"/>
            </a:ext>
          </a:extLst>
        </xdr:cNvPr>
        <xdr:cNvSpPr/>
      </xdr:nvSpPr>
      <xdr:spPr>
        <a:xfrm>
          <a:off x="2522220" y="1716786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Vystyti socialinės paramos individualizuoto kompleksiškumo teikimo modelį</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1211580</xdr:colOff>
      <xdr:row>41</xdr:row>
      <xdr:rowOff>38100</xdr:rowOff>
    </xdr:from>
    <xdr:to>
      <xdr:col>5</xdr:col>
      <xdr:colOff>579120</xdr:colOff>
      <xdr:row>41</xdr:row>
      <xdr:rowOff>541020</xdr:rowOff>
    </xdr:to>
    <xdr:sp macro="" textlink="">
      <xdr:nvSpPr>
        <xdr:cNvPr id="473" name="Stačiakampis: suapvalinti kampai 472">
          <a:extLst>
            <a:ext uri="{FF2B5EF4-FFF2-40B4-BE49-F238E27FC236}">
              <a16:creationId xmlns:a16="http://schemas.microsoft.com/office/drawing/2014/main" id="{69B83597-3B4E-4CE0-B45E-1CDD28012F8F}"/>
            </a:ext>
          </a:extLst>
        </xdr:cNvPr>
        <xdr:cNvSpPr/>
      </xdr:nvSpPr>
      <xdr:spPr>
        <a:xfrm>
          <a:off x="2537460" y="1775460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Paskatinti gyventojų bendruomeniškumą ir įtraukti į savivaldos procesus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1196340</xdr:colOff>
      <xdr:row>42</xdr:row>
      <xdr:rowOff>53340</xdr:rowOff>
    </xdr:from>
    <xdr:to>
      <xdr:col>5</xdr:col>
      <xdr:colOff>563880</xdr:colOff>
      <xdr:row>42</xdr:row>
      <xdr:rowOff>548640</xdr:rowOff>
    </xdr:to>
    <xdr:sp macro="" textlink="">
      <xdr:nvSpPr>
        <xdr:cNvPr id="474" name="Stačiakampis: suapvalinti kampai 473">
          <a:extLst>
            <a:ext uri="{FF2B5EF4-FFF2-40B4-BE49-F238E27FC236}">
              <a16:creationId xmlns:a16="http://schemas.microsoft.com/office/drawing/2014/main" id="{060FDE71-DE18-45F1-B002-D72EFC4D7CD5}"/>
            </a:ext>
          </a:extLst>
        </xdr:cNvPr>
        <xdr:cNvSpPr/>
      </xdr:nvSpPr>
      <xdr:spPr>
        <a:xfrm>
          <a:off x="2522220" y="1832610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netaršaus  mikrotransporto (paspirtukai, dviračiai, riedžiai ir kt.) infrastruktūros plėtrą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304800</xdr:colOff>
      <xdr:row>36</xdr:row>
      <xdr:rowOff>106680</xdr:rowOff>
    </xdr:from>
    <xdr:to>
      <xdr:col>3</xdr:col>
      <xdr:colOff>1630680</xdr:colOff>
      <xdr:row>36</xdr:row>
      <xdr:rowOff>426720</xdr:rowOff>
    </xdr:to>
    <xdr:sp macro="" textlink="">
      <xdr:nvSpPr>
        <xdr:cNvPr id="475" name="Stačiakampis: suapvalinti kampai 474">
          <a:extLst>
            <a:ext uri="{FF2B5EF4-FFF2-40B4-BE49-F238E27FC236}">
              <a16:creationId xmlns:a16="http://schemas.microsoft.com/office/drawing/2014/main" id="{13DD6A67-E7DC-4EE1-9B54-3BA0A532F9ED}"/>
            </a:ext>
          </a:extLst>
        </xdr:cNvPr>
        <xdr:cNvSpPr/>
      </xdr:nvSpPr>
      <xdr:spPr>
        <a:xfrm>
          <a:off x="4617720" y="1495044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 Investicijų projektų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1219200</xdr:colOff>
      <xdr:row>43</xdr:row>
      <xdr:rowOff>30480</xdr:rowOff>
    </xdr:from>
    <xdr:to>
      <xdr:col>5</xdr:col>
      <xdr:colOff>586740</xdr:colOff>
      <xdr:row>44</xdr:row>
      <xdr:rowOff>7620</xdr:rowOff>
    </xdr:to>
    <xdr:sp macro="" textlink="">
      <xdr:nvSpPr>
        <xdr:cNvPr id="476" name="Stačiakampis: suapvalinti kampai 475">
          <a:extLst>
            <a:ext uri="{FF2B5EF4-FFF2-40B4-BE49-F238E27FC236}">
              <a16:creationId xmlns:a16="http://schemas.microsoft.com/office/drawing/2014/main" id="{A7736517-7B93-4816-ACC2-44EE8E389FE7}"/>
            </a:ext>
          </a:extLst>
        </xdr:cNvPr>
        <xdr:cNvSpPr/>
      </xdr:nvSpPr>
      <xdr:spPr>
        <a:xfrm>
          <a:off x="2545080" y="18889980"/>
          <a:ext cx="7711440" cy="5334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55</xdr:row>
      <xdr:rowOff>495300</xdr:rowOff>
    </xdr:from>
    <xdr:to>
      <xdr:col>5</xdr:col>
      <xdr:colOff>220980</xdr:colOff>
      <xdr:row>55</xdr:row>
      <xdr:rowOff>1005840</xdr:rowOff>
    </xdr:to>
    <xdr:sp macro="" textlink="">
      <xdr:nvSpPr>
        <xdr:cNvPr id="477" name="Stačiakampis: suapvalinti kampai 476">
          <a:extLst>
            <a:ext uri="{FF2B5EF4-FFF2-40B4-BE49-F238E27FC236}">
              <a16:creationId xmlns:a16="http://schemas.microsoft.com/office/drawing/2014/main" id="{AC1A35C5-08C7-48C8-AED4-CEA4166C6FB5}"/>
            </a:ext>
          </a:extLst>
        </xdr:cNvPr>
        <xdr:cNvSpPr/>
      </xdr:nvSpPr>
      <xdr:spPr>
        <a:xfrm>
          <a:off x="2179320" y="275310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876300</xdr:colOff>
      <xdr:row>55</xdr:row>
      <xdr:rowOff>1097280</xdr:rowOff>
    </xdr:from>
    <xdr:to>
      <xdr:col>5</xdr:col>
      <xdr:colOff>243840</xdr:colOff>
      <xdr:row>55</xdr:row>
      <xdr:rowOff>1600200</xdr:rowOff>
    </xdr:to>
    <xdr:sp macro="" textlink="">
      <xdr:nvSpPr>
        <xdr:cNvPr id="478" name="Stačiakampis: suapvalinti kampai 477">
          <a:extLst>
            <a:ext uri="{FF2B5EF4-FFF2-40B4-BE49-F238E27FC236}">
              <a16:creationId xmlns:a16="http://schemas.microsoft.com/office/drawing/2014/main" id="{438799F9-E50F-46C4-9F42-A558E7D2D775}"/>
            </a:ext>
          </a:extLst>
        </xdr:cNvPr>
        <xdr:cNvSpPr/>
      </xdr:nvSpPr>
      <xdr:spPr>
        <a:xfrm>
          <a:off x="2202180" y="281330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2</xdr:col>
      <xdr:colOff>220980</xdr:colOff>
      <xdr:row>55</xdr:row>
      <xdr:rowOff>76200</xdr:rowOff>
    </xdr:from>
    <xdr:to>
      <xdr:col>3</xdr:col>
      <xdr:colOff>1546860</xdr:colOff>
      <xdr:row>55</xdr:row>
      <xdr:rowOff>396240</xdr:rowOff>
    </xdr:to>
    <xdr:sp macro="" textlink="">
      <xdr:nvSpPr>
        <xdr:cNvPr id="479" name="Stačiakampis: suapvalinti kampai 478">
          <a:extLst>
            <a:ext uri="{FF2B5EF4-FFF2-40B4-BE49-F238E27FC236}">
              <a16:creationId xmlns:a16="http://schemas.microsoft.com/office/drawing/2014/main" id="{29182901-171A-4BFA-88AB-6FF26DB56167}"/>
            </a:ext>
          </a:extLst>
        </xdr:cNvPr>
        <xdr:cNvSpPr/>
      </xdr:nvSpPr>
      <xdr:spPr>
        <a:xfrm>
          <a:off x="4533900" y="271119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 Urbanistinės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906780</xdr:colOff>
      <xdr:row>55</xdr:row>
      <xdr:rowOff>1691640</xdr:rowOff>
    </xdr:from>
    <xdr:to>
      <xdr:col>5</xdr:col>
      <xdr:colOff>274320</xdr:colOff>
      <xdr:row>55</xdr:row>
      <xdr:rowOff>2240280</xdr:rowOff>
    </xdr:to>
    <xdr:sp macro="" textlink="">
      <xdr:nvSpPr>
        <xdr:cNvPr id="480" name="Stačiakampis: suapvalinti kampai 479">
          <a:extLst>
            <a:ext uri="{FF2B5EF4-FFF2-40B4-BE49-F238E27FC236}">
              <a16:creationId xmlns:a16="http://schemas.microsoft.com/office/drawing/2014/main" id="{B2E9C926-E8C0-4C4C-BFE2-F3DE46AE3779}"/>
            </a:ext>
          </a:extLst>
        </xdr:cNvPr>
        <xdr:cNvSpPr/>
      </xdr:nvSpPr>
      <xdr:spPr>
        <a:xfrm>
          <a:off x="2232660" y="28727400"/>
          <a:ext cx="7711440" cy="548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Įgyvendinti valstybinės ir regioninės svarbos projektus </a:t>
          </a:r>
        </a:p>
      </xdr:txBody>
    </xdr:sp>
    <xdr:clientData/>
  </xdr:twoCellAnchor>
  <xdr:twoCellAnchor>
    <xdr:from>
      <xdr:col>1</xdr:col>
      <xdr:colOff>1219200</xdr:colOff>
      <xdr:row>44</xdr:row>
      <xdr:rowOff>68580</xdr:rowOff>
    </xdr:from>
    <xdr:to>
      <xdr:col>5</xdr:col>
      <xdr:colOff>586740</xdr:colOff>
      <xdr:row>44</xdr:row>
      <xdr:rowOff>563880</xdr:rowOff>
    </xdr:to>
    <xdr:sp macro="" textlink="">
      <xdr:nvSpPr>
        <xdr:cNvPr id="481" name="Stačiakampis: suapvalinti kampai 480">
          <a:extLst>
            <a:ext uri="{FF2B5EF4-FFF2-40B4-BE49-F238E27FC236}">
              <a16:creationId xmlns:a16="http://schemas.microsoft.com/office/drawing/2014/main" id="{8C9BDCCB-ED40-4987-90C2-16A34FD8E04E}"/>
            </a:ext>
          </a:extLst>
        </xdr:cNvPr>
        <xdr:cNvSpPr/>
      </xdr:nvSpPr>
      <xdr:spPr>
        <a:xfrm>
          <a:off x="2545080" y="194843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05-03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naudojimosi viešuoju transportu mastą </a:t>
          </a:r>
        </a:p>
      </xdr:txBody>
    </xdr:sp>
    <xdr:clientData/>
  </xdr:twoCellAnchor>
  <xdr:twoCellAnchor>
    <xdr:from>
      <xdr:col>1</xdr:col>
      <xdr:colOff>1234440</xdr:colOff>
      <xdr:row>45</xdr:row>
      <xdr:rowOff>45720</xdr:rowOff>
    </xdr:from>
    <xdr:to>
      <xdr:col>5</xdr:col>
      <xdr:colOff>601980</xdr:colOff>
      <xdr:row>45</xdr:row>
      <xdr:rowOff>541020</xdr:rowOff>
    </xdr:to>
    <xdr:sp macro="" textlink="">
      <xdr:nvSpPr>
        <xdr:cNvPr id="482" name="Stačiakampis: suapvalinti kampai 481">
          <a:extLst>
            <a:ext uri="{FF2B5EF4-FFF2-40B4-BE49-F238E27FC236}">
              <a16:creationId xmlns:a16="http://schemas.microsoft.com/office/drawing/2014/main" id="{CD6A26DB-1CAA-4B01-8A8B-515684C596DC}"/>
            </a:ext>
          </a:extLst>
        </xdr:cNvPr>
        <xdr:cNvSpPr/>
      </xdr:nvSpPr>
      <xdr:spPr>
        <a:xfrm>
          <a:off x="2560320" y="201168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energijos taupymą, atsinaujinančių  ir alternatyvių  energijos išteklių naudojimą</a:t>
          </a:r>
        </a:p>
      </xdr:txBody>
    </xdr:sp>
    <xdr:clientData/>
  </xdr:twoCellAnchor>
  <xdr:twoCellAnchor>
    <xdr:from>
      <xdr:col>1</xdr:col>
      <xdr:colOff>1249680</xdr:colOff>
      <xdr:row>51</xdr:row>
      <xdr:rowOff>7620</xdr:rowOff>
    </xdr:from>
    <xdr:to>
      <xdr:col>5</xdr:col>
      <xdr:colOff>617220</xdr:colOff>
      <xdr:row>51</xdr:row>
      <xdr:rowOff>502920</xdr:rowOff>
    </xdr:to>
    <xdr:sp macro="" textlink="">
      <xdr:nvSpPr>
        <xdr:cNvPr id="483" name="Stačiakampis: suapvalinti kampai 482">
          <a:extLst>
            <a:ext uri="{FF2B5EF4-FFF2-40B4-BE49-F238E27FC236}">
              <a16:creationId xmlns:a16="http://schemas.microsoft.com/office/drawing/2014/main" id="{098A7BA9-CFE5-422C-91CA-5A3A12AC4984}"/>
            </a:ext>
          </a:extLst>
        </xdr:cNvPr>
        <xdr:cNvSpPr/>
      </xdr:nvSpPr>
      <xdr:spPr>
        <a:xfrm>
          <a:off x="2575560" y="23705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10-01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 </a:t>
          </a:r>
        </a:p>
      </xdr:txBody>
    </xdr:sp>
    <xdr:clientData/>
  </xdr:twoCellAnchor>
  <xdr:twoCellAnchor>
    <xdr:from>
      <xdr:col>1</xdr:col>
      <xdr:colOff>1226820</xdr:colOff>
      <xdr:row>46</xdr:row>
      <xdr:rowOff>38100</xdr:rowOff>
    </xdr:from>
    <xdr:to>
      <xdr:col>5</xdr:col>
      <xdr:colOff>594360</xdr:colOff>
      <xdr:row>46</xdr:row>
      <xdr:rowOff>533400</xdr:rowOff>
    </xdr:to>
    <xdr:sp macro="" textlink="">
      <xdr:nvSpPr>
        <xdr:cNvPr id="484" name="Stačiakampis: suapvalinti kampai 483">
          <a:extLst>
            <a:ext uri="{FF2B5EF4-FFF2-40B4-BE49-F238E27FC236}">
              <a16:creationId xmlns:a16="http://schemas.microsoft.com/office/drawing/2014/main" id="{F88A57A2-F969-4A3F-ACFB-53B7019D5AF0}"/>
            </a:ext>
          </a:extLst>
        </xdr:cNvPr>
        <xdr:cNvSpPr/>
      </xdr:nvSpPr>
      <xdr:spPr>
        <a:xfrm>
          <a:off x="2552700" y="207035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06-02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bei įdiegti žiedinės ekonomikos (beatliekės gamybos) principus</a:t>
          </a:r>
        </a:p>
      </xdr:txBody>
    </xdr:sp>
    <xdr:clientData/>
  </xdr:twoCellAnchor>
  <xdr:twoCellAnchor>
    <xdr:from>
      <xdr:col>1</xdr:col>
      <xdr:colOff>1234440</xdr:colOff>
      <xdr:row>47</xdr:row>
      <xdr:rowOff>38100</xdr:rowOff>
    </xdr:from>
    <xdr:to>
      <xdr:col>5</xdr:col>
      <xdr:colOff>601980</xdr:colOff>
      <xdr:row>47</xdr:row>
      <xdr:rowOff>533400</xdr:rowOff>
    </xdr:to>
    <xdr:sp macro="" textlink="">
      <xdr:nvSpPr>
        <xdr:cNvPr id="485" name="Stačiakampis: suapvalinti kampai 484">
          <a:extLst>
            <a:ext uri="{FF2B5EF4-FFF2-40B4-BE49-F238E27FC236}">
              <a16:creationId xmlns:a16="http://schemas.microsoft.com/office/drawing/2014/main" id="{9ACACBCE-F789-4C8D-AB32-FC17E9CE939F}"/>
            </a:ext>
          </a:extLst>
        </xdr:cNvPr>
        <xdr:cNvSpPr/>
      </xdr:nvSpPr>
      <xdr:spPr>
        <a:xfrm>
          <a:off x="2560320" y="2129790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06-03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Patobulinti  miesto erdvių ir objektų kokybę, jų priežiūrą</a:t>
          </a:r>
        </a:p>
      </xdr:txBody>
    </xdr:sp>
    <xdr:clientData/>
  </xdr:twoCellAnchor>
  <xdr:twoCellAnchor>
    <xdr:from>
      <xdr:col>1</xdr:col>
      <xdr:colOff>1242060</xdr:colOff>
      <xdr:row>48</xdr:row>
      <xdr:rowOff>7620</xdr:rowOff>
    </xdr:from>
    <xdr:to>
      <xdr:col>5</xdr:col>
      <xdr:colOff>609600</xdr:colOff>
      <xdr:row>48</xdr:row>
      <xdr:rowOff>502920</xdr:rowOff>
    </xdr:to>
    <xdr:sp macro="" textlink="">
      <xdr:nvSpPr>
        <xdr:cNvPr id="486" name="Stačiakampis: suapvalinti kampai 485">
          <a:extLst>
            <a:ext uri="{FF2B5EF4-FFF2-40B4-BE49-F238E27FC236}">
              <a16:creationId xmlns:a16="http://schemas.microsoft.com/office/drawing/2014/main" id="{F1E196D7-8CFA-440D-A567-FEEDF9245A24}"/>
            </a:ext>
          </a:extLst>
        </xdr:cNvPr>
        <xdr:cNvSpPr/>
      </xdr:nvSpPr>
      <xdr:spPr>
        <a:xfrm>
          <a:off x="2567940" y="218922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07-01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Modernizuoti esamą ir tvariai vystyti naują miesto infrastruktūrą</a:t>
          </a:r>
        </a:p>
      </xdr:txBody>
    </xdr:sp>
    <xdr:clientData/>
  </xdr:twoCellAnchor>
  <xdr:twoCellAnchor>
    <xdr:from>
      <xdr:col>1</xdr:col>
      <xdr:colOff>1242060</xdr:colOff>
      <xdr:row>49</xdr:row>
      <xdr:rowOff>30480</xdr:rowOff>
    </xdr:from>
    <xdr:to>
      <xdr:col>5</xdr:col>
      <xdr:colOff>609600</xdr:colOff>
      <xdr:row>49</xdr:row>
      <xdr:rowOff>525780</xdr:rowOff>
    </xdr:to>
    <xdr:sp macro="" textlink="">
      <xdr:nvSpPr>
        <xdr:cNvPr id="487" name="Stačiakampis: suapvalinti kampai 486">
          <a:extLst>
            <a:ext uri="{FF2B5EF4-FFF2-40B4-BE49-F238E27FC236}">
              <a16:creationId xmlns:a16="http://schemas.microsoft.com/office/drawing/2014/main" id="{33C118AB-D2F4-4C31-89FF-0604D9C3780A}"/>
            </a:ext>
          </a:extLst>
        </xdr:cNvPr>
        <xdr:cNvSpPr/>
      </xdr:nvSpPr>
      <xdr:spPr>
        <a:xfrm>
          <a:off x="2567940" y="22509480"/>
          <a:ext cx="771144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08-01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 </a:t>
          </a:r>
        </a:p>
      </xdr:txBody>
    </xdr:sp>
    <xdr:clientData/>
  </xdr:twoCellAnchor>
  <xdr:twoCellAnchor>
    <xdr:from>
      <xdr:col>1</xdr:col>
      <xdr:colOff>1226820</xdr:colOff>
      <xdr:row>50</xdr:row>
      <xdr:rowOff>38100</xdr:rowOff>
    </xdr:from>
    <xdr:to>
      <xdr:col>5</xdr:col>
      <xdr:colOff>594360</xdr:colOff>
      <xdr:row>50</xdr:row>
      <xdr:rowOff>533400</xdr:rowOff>
    </xdr:to>
    <xdr:sp macro="" textlink="">
      <xdr:nvSpPr>
        <xdr:cNvPr id="488" name="Stačiakampis: suapvalinti kampai 487">
          <a:extLst>
            <a:ext uri="{FF2B5EF4-FFF2-40B4-BE49-F238E27FC236}">
              <a16:creationId xmlns:a16="http://schemas.microsoft.com/office/drawing/2014/main" id="{32F93B63-6D89-4BEB-BA5A-4840C0144241}"/>
            </a:ext>
          </a:extLst>
        </xdr:cNvPr>
        <xdr:cNvSpPr/>
      </xdr:nvSpPr>
      <xdr:spPr>
        <a:xfrm>
          <a:off x="2552700" y="2311908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09-01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Sudaryti palankias sąlygas verslo plėtrai ir investicijų pritraukimui</a:t>
          </a:r>
        </a:p>
      </xdr:txBody>
    </xdr:sp>
    <xdr:clientData/>
  </xdr:twoCellAnchor>
  <xdr:twoCellAnchor>
    <xdr:from>
      <xdr:col>1</xdr:col>
      <xdr:colOff>853440</xdr:colOff>
      <xdr:row>57</xdr:row>
      <xdr:rowOff>495300</xdr:rowOff>
    </xdr:from>
    <xdr:to>
      <xdr:col>5</xdr:col>
      <xdr:colOff>220980</xdr:colOff>
      <xdr:row>57</xdr:row>
      <xdr:rowOff>1005840</xdr:rowOff>
    </xdr:to>
    <xdr:sp macro="" textlink="">
      <xdr:nvSpPr>
        <xdr:cNvPr id="489" name="Stačiakampis: suapvalinti kampai 488">
          <a:extLst>
            <a:ext uri="{FF2B5EF4-FFF2-40B4-BE49-F238E27FC236}">
              <a16:creationId xmlns:a16="http://schemas.microsoft.com/office/drawing/2014/main" id="{B172F814-D408-481B-A761-C53615CF1D9D}"/>
            </a:ext>
          </a:extLst>
        </xdr:cNvPr>
        <xdr:cNvSpPr/>
      </xdr:nvSpPr>
      <xdr:spPr>
        <a:xfrm>
          <a:off x="2179320" y="323697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saugią ir švarią aplinką, įdiegti žiedinės ekonomikos (beatliekės gamybos) principus</a:t>
          </a:r>
        </a:p>
      </xdr:txBody>
    </xdr:sp>
    <xdr:clientData/>
  </xdr:twoCellAnchor>
  <xdr:twoCellAnchor>
    <xdr:from>
      <xdr:col>1</xdr:col>
      <xdr:colOff>876300</xdr:colOff>
      <xdr:row>57</xdr:row>
      <xdr:rowOff>1097280</xdr:rowOff>
    </xdr:from>
    <xdr:to>
      <xdr:col>5</xdr:col>
      <xdr:colOff>243840</xdr:colOff>
      <xdr:row>57</xdr:row>
      <xdr:rowOff>1600200</xdr:rowOff>
    </xdr:to>
    <xdr:sp macro="" textlink="">
      <xdr:nvSpPr>
        <xdr:cNvPr id="490" name="Stačiakampis: suapvalinti kampai 489">
          <a:extLst>
            <a:ext uri="{FF2B5EF4-FFF2-40B4-BE49-F238E27FC236}">
              <a16:creationId xmlns:a16="http://schemas.microsoft.com/office/drawing/2014/main" id="{E70A0143-AD20-462B-85E7-9BEE426F4BCE}"/>
            </a:ext>
          </a:extLst>
        </xdr:cNvPr>
        <xdr:cNvSpPr/>
      </xdr:nvSpPr>
      <xdr:spPr>
        <a:xfrm>
          <a:off x="2202180" y="329717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miesto erdvių ir objektų kokybę, jų priežiūrą </a:t>
          </a:r>
        </a:p>
      </xdr:txBody>
    </xdr:sp>
    <xdr:clientData/>
  </xdr:twoCellAnchor>
  <xdr:twoCellAnchor>
    <xdr:from>
      <xdr:col>2</xdr:col>
      <xdr:colOff>220980</xdr:colOff>
      <xdr:row>57</xdr:row>
      <xdr:rowOff>76200</xdr:rowOff>
    </xdr:from>
    <xdr:to>
      <xdr:col>3</xdr:col>
      <xdr:colOff>1546860</xdr:colOff>
      <xdr:row>57</xdr:row>
      <xdr:rowOff>396240</xdr:rowOff>
    </xdr:to>
    <xdr:sp macro="" textlink="">
      <xdr:nvSpPr>
        <xdr:cNvPr id="491" name="Stačiakampis: suapvalinti kampai 490">
          <a:extLst>
            <a:ext uri="{FF2B5EF4-FFF2-40B4-BE49-F238E27FC236}">
              <a16:creationId xmlns:a16="http://schemas.microsoft.com/office/drawing/2014/main" id="{2D5C8CEC-E1FF-4DC9-89DD-9E493AF622D1}"/>
            </a:ext>
          </a:extLst>
        </xdr:cNvPr>
        <xdr:cNvSpPr/>
      </xdr:nvSpPr>
      <xdr:spPr>
        <a:xfrm>
          <a:off x="4533900" y="319506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04 Aplinkos apsaugos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830580</xdr:colOff>
      <xdr:row>61</xdr:row>
      <xdr:rowOff>45719</xdr:rowOff>
    </xdr:from>
    <xdr:to>
      <xdr:col>6</xdr:col>
      <xdr:colOff>380999</xdr:colOff>
      <xdr:row>62</xdr:row>
      <xdr:rowOff>1904</xdr:rowOff>
    </xdr:to>
    <xdr:sp macro="" textlink="">
      <xdr:nvSpPr>
        <xdr:cNvPr id="492" name="Stačiakampis: suapvalinti kampai 491">
          <a:extLst>
            <a:ext uri="{FF2B5EF4-FFF2-40B4-BE49-F238E27FC236}">
              <a16:creationId xmlns:a16="http://schemas.microsoft.com/office/drawing/2014/main" id="{FE1B8096-B174-4EB1-B262-698AACFB23DA}"/>
            </a:ext>
          </a:extLst>
        </xdr:cNvPr>
        <xdr:cNvSpPr/>
      </xdr:nvSpPr>
      <xdr:spPr>
        <a:xfrm>
          <a:off x="2116455" y="38136194"/>
          <a:ext cx="9208769" cy="584835"/>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838200</xdr:colOff>
      <xdr:row>62</xdr:row>
      <xdr:rowOff>38100</xdr:rowOff>
    </xdr:from>
    <xdr:to>
      <xdr:col>6</xdr:col>
      <xdr:colOff>342900</xdr:colOff>
      <xdr:row>62</xdr:row>
      <xdr:rowOff>548640</xdr:rowOff>
    </xdr:to>
    <xdr:sp macro="" textlink="">
      <xdr:nvSpPr>
        <xdr:cNvPr id="493" name="Stačiakampis: suapvalinti kampai 492">
          <a:extLst>
            <a:ext uri="{FF2B5EF4-FFF2-40B4-BE49-F238E27FC236}">
              <a16:creationId xmlns:a16="http://schemas.microsoft.com/office/drawing/2014/main" id="{8E599BEB-DBD9-4549-8452-9BDF33EE8C14}"/>
            </a:ext>
          </a:extLst>
        </xdr:cNvPr>
        <xdr:cNvSpPr/>
      </xdr:nvSpPr>
      <xdr:spPr>
        <a:xfrm>
          <a:off x="2164080" y="3721608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mokymosi visą gyvenimą galimybes atsižvelgiant į trumpalaikes ir ilgalaikes darbo rinkos poreikių prognozes</a:t>
          </a:r>
        </a:p>
      </xdr:txBody>
    </xdr:sp>
    <xdr:clientData/>
  </xdr:twoCellAnchor>
  <xdr:twoCellAnchor>
    <xdr:from>
      <xdr:col>2</xdr:col>
      <xdr:colOff>228600</xdr:colOff>
      <xdr:row>60</xdr:row>
      <xdr:rowOff>114300</xdr:rowOff>
    </xdr:from>
    <xdr:to>
      <xdr:col>4</xdr:col>
      <xdr:colOff>457200</xdr:colOff>
      <xdr:row>60</xdr:row>
      <xdr:rowOff>434340</xdr:rowOff>
    </xdr:to>
    <xdr:sp macro="" textlink="">
      <xdr:nvSpPr>
        <xdr:cNvPr id="494" name="Stačiakampis: suapvalinti kampai 493">
          <a:extLst>
            <a:ext uri="{FF2B5EF4-FFF2-40B4-BE49-F238E27FC236}">
              <a16:creationId xmlns:a16="http://schemas.microsoft.com/office/drawing/2014/main" id="{E0403BDC-9F0C-4DE3-A639-E5189C014179}"/>
            </a:ext>
          </a:extLst>
        </xdr:cNvPr>
        <xdr:cNvSpPr/>
      </xdr:nvSpPr>
      <xdr:spPr>
        <a:xfrm>
          <a:off x="4541520" y="35928300"/>
          <a:ext cx="38633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05 Ekonominės plėtros ir verslo skatinimo programa</a:t>
          </a:r>
          <a:br>
            <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rgbClr val="FF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63</xdr:row>
      <xdr:rowOff>45720</xdr:rowOff>
    </xdr:from>
    <xdr:to>
      <xdr:col>6</xdr:col>
      <xdr:colOff>304800</xdr:colOff>
      <xdr:row>63</xdr:row>
      <xdr:rowOff>541020</xdr:rowOff>
    </xdr:to>
    <xdr:sp macro="" textlink="">
      <xdr:nvSpPr>
        <xdr:cNvPr id="495" name="Stačiakampis: suapvalinti kampai 494">
          <a:extLst>
            <a:ext uri="{FF2B5EF4-FFF2-40B4-BE49-F238E27FC236}">
              <a16:creationId xmlns:a16="http://schemas.microsoft.com/office/drawing/2014/main" id="{CCE7E153-3AF1-4A1F-9600-107C08265D66}"/>
            </a:ext>
          </a:extLst>
        </xdr:cNvPr>
        <xdr:cNvSpPr/>
      </xdr:nvSpPr>
      <xdr:spPr>
        <a:xfrm>
          <a:off x="2148840" y="378637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Pritraukti kvalifikuotą darbo jėgą</a:t>
          </a:r>
        </a:p>
      </xdr:txBody>
    </xdr:sp>
    <xdr:clientData/>
  </xdr:twoCellAnchor>
  <xdr:twoCellAnchor>
    <xdr:from>
      <xdr:col>1</xdr:col>
      <xdr:colOff>838200</xdr:colOff>
      <xdr:row>64</xdr:row>
      <xdr:rowOff>38100</xdr:rowOff>
    </xdr:from>
    <xdr:to>
      <xdr:col>6</xdr:col>
      <xdr:colOff>320040</xdr:colOff>
      <xdr:row>64</xdr:row>
      <xdr:rowOff>533400</xdr:rowOff>
    </xdr:to>
    <xdr:sp macro="" textlink="">
      <xdr:nvSpPr>
        <xdr:cNvPr id="496" name="Stačiakampis: suapvalinti kampai 495">
          <a:extLst>
            <a:ext uri="{FF2B5EF4-FFF2-40B4-BE49-F238E27FC236}">
              <a16:creationId xmlns:a16="http://schemas.microsoft.com/office/drawing/2014/main" id="{9D8F0C75-3360-4171-A103-19358CA2F59F}"/>
            </a:ext>
          </a:extLst>
        </xdr:cNvPr>
        <xdr:cNvSpPr/>
      </xdr:nvSpPr>
      <xdr:spPr>
        <a:xfrm>
          <a:off x="2164080" y="384810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verslo įkūrimui </a:t>
          </a:r>
        </a:p>
      </xdr:txBody>
    </xdr:sp>
    <xdr:clientData/>
  </xdr:twoCellAnchor>
  <xdr:twoCellAnchor>
    <xdr:from>
      <xdr:col>1</xdr:col>
      <xdr:colOff>838200</xdr:colOff>
      <xdr:row>65</xdr:row>
      <xdr:rowOff>45720</xdr:rowOff>
    </xdr:from>
    <xdr:to>
      <xdr:col>6</xdr:col>
      <xdr:colOff>320040</xdr:colOff>
      <xdr:row>65</xdr:row>
      <xdr:rowOff>541020</xdr:rowOff>
    </xdr:to>
    <xdr:sp macro="" textlink="">
      <xdr:nvSpPr>
        <xdr:cNvPr id="497" name="Stačiakampis: suapvalinti kampai 496">
          <a:extLst>
            <a:ext uri="{FF2B5EF4-FFF2-40B4-BE49-F238E27FC236}">
              <a16:creationId xmlns:a16="http://schemas.microsoft.com/office/drawing/2014/main" id="{A2923E4D-26FB-431F-BA9D-56ECCE517125}"/>
            </a:ext>
          </a:extLst>
        </xdr:cNvPr>
        <xdr:cNvSpPr/>
      </xdr:nvSpPr>
      <xdr:spPr>
        <a:xfrm>
          <a:off x="2164080" y="390601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Sudaryti palankias sąlygas verslo plėtrai ir investicijų pritraukimui</a:t>
          </a:r>
        </a:p>
      </xdr:txBody>
    </xdr:sp>
    <xdr:clientData/>
  </xdr:twoCellAnchor>
  <xdr:twoCellAnchor>
    <xdr:from>
      <xdr:col>1</xdr:col>
      <xdr:colOff>853440</xdr:colOff>
      <xdr:row>66</xdr:row>
      <xdr:rowOff>53340</xdr:rowOff>
    </xdr:from>
    <xdr:to>
      <xdr:col>6</xdr:col>
      <xdr:colOff>335280</xdr:colOff>
      <xdr:row>66</xdr:row>
      <xdr:rowOff>548640</xdr:rowOff>
    </xdr:to>
    <xdr:sp macro="" textlink="">
      <xdr:nvSpPr>
        <xdr:cNvPr id="498" name="Stačiakampis: suapvalinti kampai 497">
          <a:extLst>
            <a:ext uri="{FF2B5EF4-FFF2-40B4-BE49-F238E27FC236}">
              <a16:creationId xmlns:a16="http://schemas.microsoft.com/office/drawing/2014/main" id="{04864127-C5CA-4F31-BED3-5BC2B959ACEE}"/>
            </a:ext>
          </a:extLst>
        </xdr:cNvPr>
        <xdr:cNvSpPr/>
      </xdr:nvSpPr>
      <xdr:spPr>
        <a:xfrm>
          <a:off x="2179320" y="396392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pažangių technologinių sprendimų kūrimą ir diegimą versle</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67</xdr:row>
      <xdr:rowOff>60960</xdr:rowOff>
    </xdr:from>
    <xdr:to>
      <xdr:col>6</xdr:col>
      <xdr:colOff>335280</xdr:colOff>
      <xdr:row>67</xdr:row>
      <xdr:rowOff>556260</xdr:rowOff>
    </xdr:to>
    <xdr:sp macro="" textlink="">
      <xdr:nvSpPr>
        <xdr:cNvPr id="499" name="Stačiakampis: suapvalinti kampai 498">
          <a:extLst>
            <a:ext uri="{FF2B5EF4-FFF2-40B4-BE49-F238E27FC236}">
              <a16:creationId xmlns:a16="http://schemas.microsoft.com/office/drawing/2014/main" id="{8B455816-CCDF-4ABF-8738-34FB890EAE9E}"/>
            </a:ext>
          </a:extLst>
        </xdr:cNvPr>
        <xdr:cNvSpPr/>
      </xdr:nvSpPr>
      <xdr:spPr>
        <a:xfrm>
          <a:off x="2179320" y="402183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verslo, mokslo ir viešojo sektoriaus bendradarbiavimą kuriant ir komercializuojant aukštos pridėtinės vertės produktus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68</xdr:row>
      <xdr:rowOff>38100</xdr:rowOff>
    </xdr:from>
    <xdr:to>
      <xdr:col>6</xdr:col>
      <xdr:colOff>304800</xdr:colOff>
      <xdr:row>68</xdr:row>
      <xdr:rowOff>533400</xdr:rowOff>
    </xdr:to>
    <xdr:sp macro="" textlink="">
      <xdr:nvSpPr>
        <xdr:cNvPr id="500" name="Stačiakampis: suapvalinti kampai 499">
          <a:extLst>
            <a:ext uri="{FF2B5EF4-FFF2-40B4-BE49-F238E27FC236}">
              <a16:creationId xmlns:a16="http://schemas.microsoft.com/office/drawing/2014/main" id="{16202AF3-6F53-4F78-B77A-35524AC61F0D}"/>
            </a:ext>
          </a:extLst>
        </xdr:cNvPr>
        <xdr:cNvSpPr/>
      </xdr:nvSpPr>
      <xdr:spPr>
        <a:xfrm>
          <a:off x="2148840" y="408127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02-05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Sukurti patrauklią aplinką naujų skaitmeninių technologijų bandymui mieste </a:t>
          </a:r>
        </a:p>
      </xdr:txBody>
    </xdr:sp>
    <xdr:clientData/>
  </xdr:twoCellAnchor>
  <xdr:twoCellAnchor>
    <xdr:from>
      <xdr:col>1</xdr:col>
      <xdr:colOff>853440</xdr:colOff>
      <xdr:row>71</xdr:row>
      <xdr:rowOff>495300</xdr:rowOff>
    </xdr:from>
    <xdr:to>
      <xdr:col>5</xdr:col>
      <xdr:colOff>220980</xdr:colOff>
      <xdr:row>71</xdr:row>
      <xdr:rowOff>1005840</xdr:rowOff>
    </xdr:to>
    <xdr:sp macro="" textlink="">
      <xdr:nvSpPr>
        <xdr:cNvPr id="501" name="Stačiakampis: suapvalinti kampai 500">
          <a:extLst>
            <a:ext uri="{FF2B5EF4-FFF2-40B4-BE49-F238E27FC236}">
              <a16:creationId xmlns:a16="http://schemas.microsoft.com/office/drawing/2014/main" id="{BB2E5137-6836-47CF-A3F3-94938CA7861B}"/>
            </a:ext>
          </a:extLst>
        </xdr:cNvPr>
        <xdr:cNvSpPr/>
      </xdr:nvSpPr>
      <xdr:spPr>
        <a:xfrm>
          <a:off x="2179320" y="439902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Savivaldybės veiklos valdymą</a:t>
          </a:r>
        </a:p>
      </xdr:txBody>
    </xdr:sp>
    <xdr:clientData/>
  </xdr:twoCellAnchor>
  <xdr:twoCellAnchor>
    <xdr:from>
      <xdr:col>1</xdr:col>
      <xdr:colOff>876300</xdr:colOff>
      <xdr:row>71</xdr:row>
      <xdr:rowOff>1097280</xdr:rowOff>
    </xdr:from>
    <xdr:to>
      <xdr:col>5</xdr:col>
      <xdr:colOff>243840</xdr:colOff>
      <xdr:row>71</xdr:row>
      <xdr:rowOff>1600200</xdr:rowOff>
    </xdr:to>
    <xdr:sp macro="" textlink="">
      <xdr:nvSpPr>
        <xdr:cNvPr id="502" name="Stačiakampis: suapvalinti kampai 501">
          <a:extLst>
            <a:ext uri="{FF2B5EF4-FFF2-40B4-BE49-F238E27FC236}">
              <a16:creationId xmlns:a16="http://schemas.microsoft.com/office/drawing/2014/main" id="{EE875DE9-CBFA-495F-8229-D576B8BB1065}"/>
            </a:ext>
          </a:extLst>
        </xdr:cNvPr>
        <xdr:cNvSpPr/>
      </xdr:nvSpPr>
      <xdr:spPr>
        <a:xfrm>
          <a:off x="2202180" y="445922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Tinkamai naudoti, saugoti, prižiūrėti, remontuoti ir eksploatuoti Savivaldybės turtą</a:t>
          </a:r>
        </a:p>
      </xdr:txBody>
    </xdr:sp>
    <xdr:clientData/>
  </xdr:twoCellAnchor>
  <xdr:twoCellAnchor>
    <xdr:from>
      <xdr:col>2</xdr:col>
      <xdr:colOff>220980</xdr:colOff>
      <xdr:row>71</xdr:row>
      <xdr:rowOff>76200</xdr:rowOff>
    </xdr:from>
    <xdr:to>
      <xdr:col>3</xdr:col>
      <xdr:colOff>1546860</xdr:colOff>
      <xdr:row>71</xdr:row>
      <xdr:rowOff>396240</xdr:rowOff>
    </xdr:to>
    <xdr:sp macro="" textlink="">
      <xdr:nvSpPr>
        <xdr:cNvPr id="503" name="Stačiakampis: suapvalinti kampai 502">
          <a:extLst>
            <a:ext uri="{FF2B5EF4-FFF2-40B4-BE49-F238E27FC236}">
              <a16:creationId xmlns:a16="http://schemas.microsoft.com/office/drawing/2014/main" id="{9DF4F73A-4C15-4B11-BD1A-5E9EA69C74E0}"/>
            </a:ext>
          </a:extLst>
        </xdr:cNvPr>
        <xdr:cNvSpPr/>
      </xdr:nvSpPr>
      <xdr:spPr>
        <a:xfrm>
          <a:off x="4533900" y="435711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06 Savivaldybės turto valdymo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75</xdr:row>
      <xdr:rowOff>495300</xdr:rowOff>
    </xdr:from>
    <xdr:to>
      <xdr:col>5</xdr:col>
      <xdr:colOff>220980</xdr:colOff>
      <xdr:row>75</xdr:row>
      <xdr:rowOff>1005840</xdr:rowOff>
    </xdr:to>
    <xdr:sp macro="" textlink="">
      <xdr:nvSpPr>
        <xdr:cNvPr id="504" name="Stačiakampis: suapvalinti kampai 503">
          <a:extLst>
            <a:ext uri="{FF2B5EF4-FFF2-40B4-BE49-F238E27FC236}">
              <a16:creationId xmlns:a16="http://schemas.microsoft.com/office/drawing/2014/main" id="{5987F28C-E08C-47DF-95E6-16A180EA1671}"/>
            </a:ext>
          </a:extLst>
        </xdr:cNvPr>
        <xdr:cNvSpPr/>
      </xdr:nvSpPr>
      <xdr:spPr>
        <a:xfrm>
          <a:off x="2179320" y="4773168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turistinį patrauklumą </a:t>
          </a:r>
        </a:p>
      </xdr:txBody>
    </xdr:sp>
    <xdr:clientData/>
  </xdr:twoCellAnchor>
  <xdr:twoCellAnchor>
    <xdr:from>
      <xdr:col>1</xdr:col>
      <xdr:colOff>876300</xdr:colOff>
      <xdr:row>75</xdr:row>
      <xdr:rowOff>1097280</xdr:rowOff>
    </xdr:from>
    <xdr:to>
      <xdr:col>5</xdr:col>
      <xdr:colOff>243840</xdr:colOff>
      <xdr:row>75</xdr:row>
      <xdr:rowOff>1600200</xdr:rowOff>
    </xdr:to>
    <xdr:sp macro="" textlink="">
      <xdr:nvSpPr>
        <xdr:cNvPr id="505" name="Stačiakampis: suapvalinti kampai 504">
          <a:extLst>
            <a:ext uri="{FF2B5EF4-FFF2-40B4-BE49-F238E27FC236}">
              <a16:creationId xmlns:a16="http://schemas.microsoft.com/office/drawing/2014/main" id="{9F9C2DDB-6D7B-483B-97F8-7E71A47EF0F4}"/>
            </a:ext>
          </a:extLst>
        </xdr:cNvPr>
        <xdr:cNvSpPr/>
      </xdr:nvSpPr>
      <xdr:spPr>
        <a:xfrm>
          <a:off x="2202180" y="483336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Suformuoti miesto identitetą ir padidinti jo žinomumą</a:t>
          </a:r>
        </a:p>
      </xdr:txBody>
    </xdr:sp>
    <xdr:clientData/>
  </xdr:twoCellAnchor>
  <xdr:twoCellAnchor>
    <xdr:from>
      <xdr:col>2</xdr:col>
      <xdr:colOff>220980</xdr:colOff>
      <xdr:row>75</xdr:row>
      <xdr:rowOff>76200</xdr:rowOff>
    </xdr:from>
    <xdr:to>
      <xdr:col>3</xdr:col>
      <xdr:colOff>1546860</xdr:colOff>
      <xdr:row>75</xdr:row>
      <xdr:rowOff>396240</xdr:rowOff>
    </xdr:to>
    <xdr:sp macro="" textlink="">
      <xdr:nvSpPr>
        <xdr:cNvPr id="506" name="Stačiakampis: suapvalinti kampai 505">
          <a:extLst>
            <a:ext uri="{FF2B5EF4-FFF2-40B4-BE49-F238E27FC236}">
              <a16:creationId xmlns:a16="http://schemas.microsoft.com/office/drawing/2014/main" id="{ABD40F4B-E182-4395-95D1-E2929AE4BBF5}"/>
            </a:ext>
          </a:extLst>
        </xdr:cNvPr>
        <xdr:cNvSpPr/>
      </xdr:nvSpPr>
      <xdr:spPr>
        <a:xfrm>
          <a:off x="4533900" y="47312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8</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Rinkodaros </a:t>
          </a: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75</xdr:row>
      <xdr:rowOff>1676400</xdr:rowOff>
    </xdr:from>
    <xdr:to>
      <xdr:col>5</xdr:col>
      <xdr:colOff>251460</xdr:colOff>
      <xdr:row>75</xdr:row>
      <xdr:rowOff>2179320</xdr:rowOff>
    </xdr:to>
    <xdr:sp macro="" textlink="">
      <xdr:nvSpPr>
        <xdr:cNvPr id="507" name="Stačiakampis: suapvalinti kampai 506">
          <a:extLst>
            <a:ext uri="{FF2B5EF4-FFF2-40B4-BE49-F238E27FC236}">
              <a16:creationId xmlns:a16="http://schemas.microsoft.com/office/drawing/2014/main" id="{138EB597-8AF1-494E-9A50-17813797F106}"/>
            </a:ext>
          </a:extLst>
        </xdr:cNvPr>
        <xdr:cNvSpPr/>
      </xdr:nvSpPr>
      <xdr:spPr>
        <a:xfrm>
          <a:off x="2209800" y="4891278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Patobulinti viešąją komunikaciją</a:t>
          </a:r>
        </a:p>
      </xdr:txBody>
    </xdr:sp>
    <xdr:clientData/>
  </xdr:twoCellAnchor>
  <xdr:twoCellAnchor>
    <xdr:from>
      <xdr:col>1</xdr:col>
      <xdr:colOff>853440</xdr:colOff>
      <xdr:row>79</xdr:row>
      <xdr:rowOff>495300</xdr:rowOff>
    </xdr:from>
    <xdr:to>
      <xdr:col>5</xdr:col>
      <xdr:colOff>220980</xdr:colOff>
      <xdr:row>79</xdr:row>
      <xdr:rowOff>1005840</xdr:rowOff>
    </xdr:to>
    <xdr:sp macro="" textlink="">
      <xdr:nvSpPr>
        <xdr:cNvPr id="508" name="Stačiakampis: suapvalinti kampai 507">
          <a:extLst>
            <a:ext uri="{FF2B5EF4-FFF2-40B4-BE49-F238E27FC236}">
              <a16:creationId xmlns:a16="http://schemas.microsoft.com/office/drawing/2014/main" id="{69A746E7-5057-4A1F-B816-6C19BC5487B9}"/>
            </a:ext>
          </a:extLst>
        </xdr:cNvPr>
        <xdr:cNvSpPr/>
      </xdr:nvSpPr>
      <xdr:spPr>
        <a:xfrm>
          <a:off x="2179320" y="525627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skaitmeninį junglumą</a:t>
          </a:r>
        </a:p>
      </xdr:txBody>
    </xdr:sp>
    <xdr:clientData/>
  </xdr:twoCellAnchor>
  <xdr:twoCellAnchor>
    <xdr:from>
      <xdr:col>2</xdr:col>
      <xdr:colOff>220980</xdr:colOff>
      <xdr:row>79</xdr:row>
      <xdr:rowOff>76200</xdr:rowOff>
    </xdr:from>
    <xdr:to>
      <xdr:col>3</xdr:col>
      <xdr:colOff>1874520</xdr:colOff>
      <xdr:row>79</xdr:row>
      <xdr:rowOff>396240</xdr:rowOff>
    </xdr:to>
    <xdr:sp macro="" textlink="">
      <xdr:nvSpPr>
        <xdr:cNvPr id="509" name="Stačiakampis: suapvalinti kampai 508">
          <a:extLst>
            <a:ext uri="{FF2B5EF4-FFF2-40B4-BE49-F238E27FC236}">
              <a16:creationId xmlns:a16="http://schemas.microsoft.com/office/drawing/2014/main" id="{A8F125CD-900A-44FD-9488-148B5B5FE503}"/>
            </a:ext>
          </a:extLst>
        </xdr:cNvPr>
        <xdr:cNvSpPr/>
      </xdr:nvSpPr>
      <xdr:spPr>
        <a:xfrm>
          <a:off x="4533900" y="52143660"/>
          <a:ext cx="330708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09 Informacinės visuomenės plėtros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845820</xdr:colOff>
      <xdr:row>83</xdr:row>
      <xdr:rowOff>45720</xdr:rowOff>
    </xdr:from>
    <xdr:to>
      <xdr:col>6</xdr:col>
      <xdr:colOff>381000</xdr:colOff>
      <xdr:row>83</xdr:row>
      <xdr:rowOff>548640</xdr:rowOff>
    </xdr:to>
    <xdr:sp macro="" textlink="">
      <xdr:nvSpPr>
        <xdr:cNvPr id="510" name="Stačiakampis: suapvalinti kampai 509">
          <a:extLst>
            <a:ext uri="{FF2B5EF4-FFF2-40B4-BE49-F238E27FC236}">
              <a16:creationId xmlns:a16="http://schemas.microsoft.com/office/drawing/2014/main" id="{2BA64776-CDF7-4A2F-B148-BA96094D9232}"/>
            </a:ext>
          </a:extLst>
        </xdr:cNvPr>
        <xdr:cNvSpPr/>
      </xdr:nvSpPr>
      <xdr:spPr>
        <a:xfrm>
          <a:off x="2171700" y="56296560"/>
          <a:ext cx="9464040" cy="50292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Paskatinti netaršaus mikrotransporto (paspirtukai, dviračiai, riedžiai ir kt.) infrastruktūros plėtrą</a:t>
          </a:r>
          <a:br>
            <a:rPr lang="lt-LT" sz="1200" b="0">
              <a:solidFill>
                <a:sysClr val="windowText" lastClr="000000"/>
              </a:solidFill>
              <a:latin typeface="Times New Roman" panose="02020603050405020304" pitchFamily="18" charset="0"/>
              <a:cs typeface="Times New Roman" panose="02020603050405020304" pitchFamily="18" charset="0"/>
            </a:rPr>
          </a:br>
          <a:endParaRPr lang="lt-LT" sz="1200" b="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838200</xdr:colOff>
      <xdr:row>84</xdr:row>
      <xdr:rowOff>38100</xdr:rowOff>
    </xdr:from>
    <xdr:to>
      <xdr:col>6</xdr:col>
      <xdr:colOff>342900</xdr:colOff>
      <xdr:row>84</xdr:row>
      <xdr:rowOff>548640</xdr:rowOff>
    </xdr:to>
    <xdr:sp macro="" textlink="">
      <xdr:nvSpPr>
        <xdr:cNvPr id="511" name="Stačiakampis: suapvalinti kampai 510">
          <a:extLst>
            <a:ext uri="{FF2B5EF4-FFF2-40B4-BE49-F238E27FC236}">
              <a16:creationId xmlns:a16="http://schemas.microsoft.com/office/drawing/2014/main" id="{B6FE9EB7-E37B-43F7-83CF-4FE4964D2F2F}"/>
            </a:ext>
          </a:extLst>
        </xdr:cNvPr>
        <xdr:cNvSpPr/>
      </xdr:nvSpPr>
      <xdr:spPr>
        <a:xfrm>
          <a:off x="2164080" y="56929020"/>
          <a:ext cx="9433560" cy="5105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Padidinti eismo saugumą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822960</xdr:colOff>
      <xdr:row>85</xdr:row>
      <xdr:rowOff>45720</xdr:rowOff>
    </xdr:from>
    <xdr:to>
      <xdr:col>6</xdr:col>
      <xdr:colOff>304800</xdr:colOff>
      <xdr:row>85</xdr:row>
      <xdr:rowOff>541020</xdr:rowOff>
    </xdr:to>
    <xdr:sp macro="" textlink="">
      <xdr:nvSpPr>
        <xdr:cNvPr id="512" name="Stačiakampis: suapvalinti kampai 511">
          <a:extLst>
            <a:ext uri="{FF2B5EF4-FFF2-40B4-BE49-F238E27FC236}">
              <a16:creationId xmlns:a16="http://schemas.microsoft.com/office/drawing/2014/main" id="{E9FC3DA9-5628-416D-8B9B-F5EA2BF5CEDA}"/>
            </a:ext>
          </a:extLst>
        </xdr:cNvPr>
        <xdr:cNvSpPr/>
      </xdr:nvSpPr>
      <xdr:spPr>
        <a:xfrm>
          <a:off x="2148840" y="5757672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Pasiekti skirtingų transporto būdų darną miesto sistemoje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86</xdr:row>
      <xdr:rowOff>38100</xdr:rowOff>
    </xdr:from>
    <xdr:to>
      <xdr:col>6</xdr:col>
      <xdr:colOff>320040</xdr:colOff>
      <xdr:row>86</xdr:row>
      <xdr:rowOff>533400</xdr:rowOff>
    </xdr:to>
    <xdr:sp macro="" textlink="">
      <xdr:nvSpPr>
        <xdr:cNvPr id="513" name="Stačiakampis: suapvalinti kampai 512">
          <a:extLst>
            <a:ext uri="{FF2B5EF4-FFF2-40B4-BE49-F238E27FC236}">
              <a16:creationId xmlns:a16="http://schemas.microsoft.com/office/drawing/2014/main" id="{5C5AD03C-A3F5-4006-A313-B05E68B9E760}"/>
            </a:ext>
          </a:extLst>
        </xdr:cNvPr>
        <xdr:cNvSpPr/>
      </xdr:nvSpPr>
      <xdr:spPr>
        <a:xfrm>
          <a:off x="2164080" y="5819394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01-04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Padidinti naudojimosi viešuoju transportu mastą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838200</xdr:colOff>
      <xdr:row>87</xdr:row>
      <xdr:rowOff>45720</xdr:rowOff>
    </xdr:from>
    <xdr:to>
      <xdr:col>6</xdr:col>
      <xdr:colOff>320040</xdr:colOff>
      <xdr:row>87</xdr:row>
      <xdr:rowOff>541020</xdr:rowOff>
    </xdr:to>
    <xdr:sp macro="" textlink="">
      <xdr:nvSpPr>
        <xdr:cNvPr id="514" name="Stačiakampis: suapvalinti kampai 513">
          <a:extLst>
            <a:ext uri="{FF2B5EF4-FFF2-40B4-BE49-F238E27FC236}">
              <a16:creationId xmlns:a16="http://schemas.microsoft.com/office/drawing/2014/main" id="{2CAEE42B-D320-4621-802F-FAEA6390DFBD}"/>
            </a:ext>
          </a:extLst>
        </xdr:cNvPr>
        <xdr:cNvSpPr/>
      </xdr:nvSpPr>
      <xdr:spPr>
        <a:xfrm>
          <a:off x="2164080" y="5877306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01-05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Išplėsti viešojo transporto ir susisiekimo infrastruktūrą, atnaujinti viešojo transporto priemones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xdr:txBody>
    </xdr:sp>
    <xdr:clientData/>
  </xdr:twoCellAnchor>
  <xdr:twoCellAnchor>
    <xdr:from>
      <xdr:col>1</xdr:col>
      <xdr:colOff>853440</xdr:colOff>
      <xdr:row>88</xdr:row>
      <xdr:rowOff>53340</xdr:rowOff>
    </xdr:from>
    <xdr:to>
      <xdr:col>6</xdr:col>
      <xdr:colOff>335280</xdr:colOff>
      <xdr:row>88</xdr:row>
      <xdr:rowOff>548640</xdr:rowOff>
    </xdr:to>
    <xdr:sp macro="" textlink="">
      <xdr:nvSpPr>
        <xdr:cNvPr id="515" name="Stačiakampis: suapvalinti kampai 514">
          <a:extLst>
            <a:ext uri="{FF2B5EF4-FFF2-40B4-BE49-F238E27FC236}">
              <a16:creationId xmlns:a16="http://schemas.microsoft.com/office/drawing/2014/main" id="{092790DE-AD7B-43C3-9A3B-1CF01499E6CA}"/>
            </a:ext>
          </a:extLst>
        </xdr:cNvPr>
        <xdr:cNvSpPr/>
      </xdr:nvSpPr>
      <xdr:spPr>
        <a:xfrm>
          <a:off x="2179320" y="593521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energijos taupymą, atsinaujinančių ir alternatyvių energijos išteklių naudojimą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89</xdr:row>
      <xdr:rowOff>60960</xdr:rowOff>
    </xdr:from>
    <xdr:to>
      <xdr:col>6</xdr:col>
      <xdr:colOff>335280</xdr:colOff>
      <xdr:row>89</xdr:row>
      <xdr:rowOff>556260</xdr:rowOff>
    </xdr:to>
    <xdr:sp macro="" textlink="">
      <xdr:nvSpPr>
        <xdr:cNvPr id="516" name="Stačiakampis: suapvalinti kampai 515">
          <a:extLst>
            <a:ext uri="{FF2B5EF4-FFF2-40B4-BE49-F238E27FC236}">
              <a16:creationId xmlns:a16="http://schemas.microsoft.com/office/drawing/2014/main" id="{2A28A7E3-CE77-4449-BFE4-70CAF8D47882}"/>
            </a:ext>
          </a:extLst>
        </xdr:cNvPr>
        <xdr:cNvSpPr/>
      </xdr:nvSpPr>
      <xdr:spPr>
        <a:xfrm>
          <a:off x="2179320" y="5993130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02-02 uždavinys</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Patobulinti miesto erdvių ir objektų kokybę, jų priežiūrą</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800100</xdr:colOff>
      <xdr:row>90</xdr:row>
      <xdr:rowOff>45720</xdr:rowOff>
    </xdr:from>
    <xdr:to>
      <xdr:col>6</xdr:col>
      <xdr:colOff>281940</xdr:colOff>
      <xdr:row>90</xdr:row>
      <xdr:rowOff>541020</xdr:rowOff>
    </xdr:to>
    <xdr:sp macro="" textlink="">
      <xdr:nvSpPr>
        <xdr:cNvPr id="517" name="Stačiakampis: suapvalinti kampai 516">
          <a:extLst>
            <a:ext uri="{FF2B5EF4-FFF2-40B4-BE49-F238E27FC236}">
              <a16:creationId xmlns:a16="http://schemas.microsoft.com/office/drawing/2014/main" id="{013408F5-AA47-4E68-A602-65E83E2748D6}"/>
            </a:ext>
          </a:extLst>
        </xdr:cNvPr>
        <xdr:cNvSpPr/>
      </xdr:nvSpPr>
      <xdr:spPr>
        <a:xfrm>
          <a:off x="2125980" y="60533280"/>
          <a:ext cx="9410700" cy="49530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Modernizuoti esamą ir tvariai vystyti naują miesto infrastruktūrą</a:t>
          </a:r>
        </a:p>
      </xdr:txBody>
    </xdr:sp>
    <xdr:clientData/>
  </xdr:twoCellAnchor>
  <xdr:twoCellAnchor>
    <xdr:from>
      <xdr:col>1</xdr:col>
      <xdr:colOff>2362200</xdr:colOff>
      <xdr:row>82</xdr:row>
      <xdr:rowOff>15240</xdr:rowOff>
    </xdr:from>
    <xdr:to>
      <xdr:col>4</xdr:col>
      <xdr:colOff>1272540</xdr:colOff>
      <xdr:row>82</xdr:row>
      <xdr:rowOff>472440</xdr:rowOff>
    </xdr:to>
    <xdr:sp macro="" textlink="">
      <xdr:nvSpPr>
        <xdr:cNvPr id="518" name="Stačiakampis: suapvalinti kampai 517">
          <a:extLst>
            <a:ext uri="{FF2B5EF4-FFF2-40B4-BE49-F238E27FC236}">
              <a16:creationId xmlns:a16="http://schemas.microsoft.com/office/drawing/2014/main" id="{CB531FCE-8012-4454-87A5-ACEB4DCD3FC2}"/>
            </a:ext>
          </a:extLst>
        </xdr:cNvPr>
        <xdr:cNvSpPr/>
      </xdr:nvSpPr>
      <xdr:spPr>
        <a:xfrm>
          <a:off x="3688080" y="55763160"/>
          <a:ext cx="5532120" cy="45720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10 Miesto infrastruktūros objektų plėtros, modernizavimo ir priežiūros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807720</xdr:colOff>
      <xdr:row>91</xdr:row>
      <xdr:rowOff>60960</xdr:rowOff>
    </xdr:from>
    <xdr:to>
      <xdr:col>6</xdr:col>
      <xdr:colOff>289560</xdr:colOff>
      <xdr:row>91</xdr:row>
      <xdr:rowOff>579120</xdr:rowOff>
    </xdr:to>
    <xdr:sp macro="" textlink="">
      <xdr:nvSpPr>
        <xdr:cNvPr id="519" name="Stačiakampis: suapvalinti kampai 518">
          <a:extLst>
            <a:ext uri="{FF2B5EF4-FFF2-40B4-BE49-F238E27FC236}">
              <a16:creationId xmlns:a16="http://schemas.microsoft.com/office/drawing/2014/main" id="{D9333E58-6860-49FD-909E-78712ED56919}"/>
            </a:ext>
          </a:extLst>
        </xdr:cNvPr>
        <xdr:cNvSpPr/>
      </xdr:nvSpPr>
      <xdr:spPr>
        <a:xfrm>
          <a:off x="2133600" y="61120020"/>
          <a:ext cx="9410700" cy="51816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03-02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Savivaldybei priklausančius statinius rekonstruoti, atnaujinti, modernizuoti, remontuoti, apdrausti ir plėtoti</a:t>
          </a:r>
        </a:p>
      </xdr:txBody>
    </xdr:sp>
    <xdr:clientData/>
  </xdr:twoCellAnchor>
  <xdr:twoCellAnchor>
    <xdr:from>
      <xdr:col>1</xdr:col>
      <xdr:colOff>853440</xdr:colOff>
      <xdr:row>95</xdr:row>
      <xdr:rowOff>495300</xdr:rowOff>
    </xdr:from>
    <xdr:to>
      <xdr:col>5</xdr:col>
      <xdr:colOff>220980</xdr:colOff>
      <xdr:row>95</xdr:row>
      <xdr:rowOff>1005840</xdr:rowOff>
    </xdr:to>
    <xdr:sp macro="" textlink="">
      <xdr:nvSpPr>
        <xdr:cNvPr id="520" name="Stačiakampis: suapvalinti kampai 519">
          <a:extLst>
            <a:ext uri="{FF2B5EF4-FFF2-40B4-BE49-F238E27FC236}">
              <a16:creationId xmlns:a16="http://schemas.microsoft.com/office/drawing/2014/main" id="{260524E8-F637-4A24-ACAF-8601C775F791}"/>
            </a:ext>
          </a:extLst>
        </xdr:cNvPr>
        <xdr:cNvSpPr/>
      </xdr:nvSpPr>
      <xdr:spPr>
        <a:xfrm>
          <a:off x="2179320" y="650976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Padidinti miesto bendruomenės įtrauktį į kultūros kūrimą, naudojimąsi kultūros produktais ir paslaugomis</a:t>
          </a:r>
        </a:p>
      </xdr:txBody>
    </xdr:sp>
    <xdr:clientData/>
  </xdr:twoCellAnchor>
  <xdr:twoCellAnchor>
    <xdr:from>
      <xdr:col>1</xdr:col>
      <xdr:colOff>876300</xdr:colOff>
      <xdr:row>95</xdr:row>
      <xdr:rowOff>1097280</xdr:rowOff>
    </xdr:from>
    <xdr:to>
      <xdr:col>5</xdr:col>
      <xdr:colOff>243840</xdr:colOff>
      <xdr:row>95</xdr:row>
      <xdr:rowOff>1600200</xdr:rowOff>
    </xdr:to>
    <xdr:sp macro="" textlink="">
      <xdr:nvSpPr>
        <xdr:cNvPr id="521" name="Stačiakampis: suapvalinti kampai 520">
          <a:extLst>
            <a:ext uri="{FF2B5EF4-FFF2-40B4-BE49-F238E27FC236}">
              <a16:creationId xmlns:a16="http://schemas.microsoft.com/office/drawing/2014/main" id="{5EE015D9-ADAC-4B99-A950-F5C24653261A}"/>
            </a:ext>
          </a:extLst>
        </xdr:cNvPr>
        <xdr:cNvSpPr/>
      </xdr:nvSpPr>
      <xdr:spPr>
        <a:xfrm>
          <a:off x="2202180" y="656996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Sudaryti palankias sąlygas profesionaliojo meno ir kultūros vystymuisi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2</xdr:col>
      <xdr:colOff>220980</xdr:colOff>
      <xdr:row>95</xdr:row>
      <xdr:rowOff>76200</xdr:rowOff>
    </xdr:from>
    <xdr:to>
      <xdr:col>3</xdr:col>
      <xdr:colOff>1546860</xdr:colOff>
      <xdr:row>95</xdr:row>
      <xdr:rowOff>396240</xdr:rowOff>
    </xdr:to>
    <xdr:sp macro="" textlink="">
      <xdr:nvSpPr>
        <xdr:cNvPr id="522" name="Stačiakampis: suapvalinti kampai 521">
          <a:extLst>
            <a:ext uri="{FF2B5EF4-FFF2-40B4-BE49-F238E27FC236}">
              <a16:creationId xmlns:a16="http://schemas.microsoft.com/office/drawing/2014/main" id="{5F83CE37-94CA-4F9C-9541-8DABD5A1DA0A}"/>
            </a:ext>
          </a:extLst>
        </xdr:cNvPr>
        <xdr:cNvSpPr/>
      </xdr:nvSpPr>
      <xdr:spPr>
        <a:xfrm>
          <a:off x="4533900" y="646785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11 Kultūros ir meno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95</xdr:row>
      <xdr:rowOff>1676400</xdr:rowOff>
    </xdr:from>
    <xdr:to>
      <xdr:col>5</xdr:col>
      <xdr:colOff>251460</xdr:colOff>
      <xdr:row>95</xdr:row>
      <xdr:rowOff>2179320</xdr:rowOff>
    </xdr:to>
    <xdr:sp macro="" textlink="">
      <xdr:nvSpPr>
        <xdr:cNvPr id="523" name="Stačiakampis: suapvalinti kampai 522">
          <a:extLst>
            <a:ext uri="{FF2B5EF4-FFF2-40B4-BE49-F238E27FC236}">
              <a16:creationId xmlns:a16="http://schemas.microsoft.com/office/drawing/2014/main" id="{1E231D22-3BFF-4E0B-9799-9471CC58B501}"/>
            </a:ext>
          </a:extLst>
        </xdr:cNvPr>
        <xdr:cNvSpPr/>
      </xdr:nvSpPr>
      <xdr:spPr>
        <a:xfrm>
          <a:off x="2209800" y="662787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Panevėžio miesto savivaldybės kultūros įstaigų veiklos kokybės ir paslaugų prieinamumo gerinimą </a:t>
          </a:r>
        </a:p>
      </xdr:txBody>
    </xdr:sp>
    <xdr:clientData/>
  </xdr:twoCellAnchor>
  <xdr:twoCellAnchor>
    <xdr:from>
      <xdr:col>1</xdr:col>
      <xdr:colOff>853440</xdr:colOff>
      <xdr:row>98</xdr:row>
      <xdr:rowOff>495300</xdr:rowOff>
    </xdr:from>
    <xdr:to>
      <xdr:col>5</xdr:col>
      <xdr:colOff>220980</xdr:colOff>
      <xdr:row>98</xdr:row>
      <xdr:rowOff>1005840</xdr:rowOff>
    </xdr:to>
    <xdr:sp macro="" textlink="">
      <xdr:nvSpPr>
        <xdr:cNvPr id="532" name="Stačiakampis: suapvalinti kampai 531">
          <a:extLst>
            <a:ext uri="{FF2B5EF4-FFF2-40B4-BE49-F238E27FC236}">
              <a16:creationId xmlns:a16="http://schemas.microsoft.com/office/drawing/2014/main" id="{F4453C1B-4205-42E0-B418-6CE444E8B80F}"/>
            </a:ext>
          </a:extLst>
        </xdr:cNvPr>
        <xdr:cNvSpPr/>
      </xdr:nvSpPr>
      <xdr:spPr>
        <a:xfrm>
          <a:off x="2179320" y="69669660"/>
          <a:ext cx="7711440" cy="51054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876300</xdr:colOff>
      <xdr:row>98</xdr:row>
      <xdr:rowOff>1097280</xdr:rowOff>
    </xdr:from>
    <xdr:to>
      <xdr:col>5</xdr:col>
      <xdr:colOff>243840</xdr:colOff>
      <xdr:row>98</xdr:row>
      <xdr:rowOff>1600200</xdr:rowOff>
    </xdr:to>
    <xdr:sp macro="" textlink="">
      <xdr:nvSpPr>
        <xdr:cNvPr id="533" name="Stačiakampis: suapvalinti kampai 532">
          <a:extLst>
            <a:ext uri="{FF2B5EF4-FFF2-40B4-BE49-F238E27FC236}">
              <a16:creationId xmlns:a16="http://schemas.microsoft.com/office/drawing/2014/main" id="{A9C7664E-2DB6-4C0D-A6F9-890B61B560A5}"/>
            </a:ext>
          </a:extLst>
        </xdr:cNvPr>
        <xdr:cNvSpPr/>
      </xdr:nvSpPr>
      <xdr:spPr>
        <a:xfrm>
          <a:off x="2202180" y="7027164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Pagerinti aukšto meistriškumo sportininkų rengimo sąlygas</a:t>
          </a:r>
        </a:p>
      </xdr:txBody>
    </xdr:sp>
    <xdr:clientData/>
  </xdr:twoCellAnchor>
  <xdr:twoCellAnchor>
    <xdr:from>
      <xdr:col>2</xdr:col>
      <xdr:colOff>220980</xdr:colOff>
      <xdr:row>98</xdr:row>
      <xdr:rowOff>76200</xdr:rowOff>
    </xdr:from>
    <xdr:to>
      <xdr:col>3</xdr:col>
      <xdr:colOff>1546860</xdr:colOff>
      <xdr:row>98</xdr:row>
      <xdr:rowOff>396240</xdr:rowOff>
    </xdr:to>
    <xdr:sp macro="" textlink="">
      <xdr:nvSpPr>
        <xdr:cNvPr id="534" name="Stačiakampis: suapvalinti kampai 533">
          <a:extLst>
            <a:ext uri="{FF2B5EF4-FFF2-40B4-BE49-F238E27FC236}">
              <a16:creationId xmlns:a16="http://schemas.microsoft.com/office/drawing/2014/main" id="{AD4128B7-571D-439D-BBB8-BF2BC464B591}"/>
            </a:ext>
          </a:extLst>
        </xdr:cNvPr>
        <xdr:cNvSpPr/>
      </xdr:nvSpPr>
      <xdr:spPr>
        <a:xfrm>
          <a:off x="4533900" y="6925056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12 Sporto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102</xdr:row>
      <xdr:rowOff>495300</xdr:rowOff>
    </xdr:from>
    <xdr:to>
      <xdr:col>5</xdr:col>
      <xdr:colOff>220980</xdr:colOff>
      <xdr:row>102</xdr:row>
      <xdr:rowOff>990600</xdr:rowOff>
    </xdr:to>
    <xdr:sp macro="" textlink="">
      <xdr:nvSpPr>
        <xdr:cNvPr id="535" name="Stačiakampis: suapvalinti kampai 534">
          <a:extLst>
            <a:ext uri="{FF2B5EF4-FFF2-40B4-BE49-F238E27FC236}">
              <a16:creationId xmlns:a16="http://schemas.microsoft.com/office/drawing/2014/main" id="{1A0D538C-2B73-42C5-9A30-B7A72F857A46}"/>
            </a:ext>
          </a:extLst>
        </xdr:cNvPr>
        <xdr:cNvSpPr/>
      </xdr:nvSpPr>
      <xdr:spPr>
        <a:xfrm>
          <a:off x="2179320" y="7405116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Pagerinti švietimo paslaugų kokybę </a:t>
          </a:r>
        </a:p>
      </xdr:txBody>
    </xdr:sp>
    <xdr:clientData/>
  </xdr:twoCellAnchor>
  <xdr:twoCellAnchor>
    <xdr:from>
      <xdr:col>1</xdr:col>
      <xdr:colOff>876300</xdr:colOff>
      <xdr:row>102</xdr:row>
      <xdr:rowOff>1074420</xdr:rowOff>
    </xdr:from>
    <xdr:to>
      <xdr:col>5</xdr:col>
      <xdr:colOff>243840</xdr:colOff>
      <xdr:row>102</xdr:row>
      <xdr:rowOff>1600200</xdr:rowOff>
    </xdr:to>
    <xdr:sp macro="" textlink="">
      <xdr:nvSpPr>
        <xdr:cNvPr id="536" name="Stačiakampis: suapvalinti kampai 535">
          <a:extLst>
            <a:ext uri="{FF2B5EF4-FFF2-40B4-BE49-F238E27FC236}">
              <a16:creationId xmlns:a16="http://schemas.microsoft.com/office/drawing/2014/main" id="{1501A47C-56DA-4DE1-8098-62A99B5BCCE2}"/>
            </a:ext>
          </a:extLst>
        </xdr:cNvPr>
        <xdr:cNvSpPr/>
      </xdr:nvSpPr>
      <xdr:spPr>
        <a:xfrm>
          <a:off x="2202180" y="74630280"/>
          <a:ext cx="771144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sveiką, saugią emocinę ir fizinę aplinką  švietimo  įstaigose</a:t>
          </a:r>
        </a:p>
      </xdr:txBody>
    </xdr:sp>
    <xdr:clientData/>
  </xdr:twoCellAnchor>
  <xdr:twoCellAnchor>
    <xdr:from>
      <xdr:col>2</xdr:col>
      <xdr:colOff>198120</xdr:colOff>
      <xdr:row>102</xdr:row>
      <xdr:rowOff>45720</xdr:rowOff>
    </xdr:from>
    <xdr:to>
      <xdr:col>3</xdr:col>
      <xdr:colOff>1524000</xdr:colOff>
      <xdr:row>102</xdr:row>
      <xdr:rowOff>365760</xdr:rowOff>
    </xdr:to>
    <xdr:sp macro="" textlink="">
      <xdr:nvSpPr>
        <xdr:cNvPr id="537" name="Stačiakampis: suapvalinti kampai 536">
          <a:extLst>
            <a:ext uri="{FF2B5EF4-FFF2-40B4-BE49-F238E27FC236}">
              <a16:creationId xmlns:a16="http://schemas.microsoft.com/office/drawing/2014/main" id="{9C6BD4ED-17CB-4C55-AE6C-06EE73348278}"/>
            </a:ext>
          </a:extLst>
        </xdr:cNvPr>
        <xdr:cNvSpPr/>
      </xdr:nvSpPr>
      <xdr:spPr>
        <a:xfrm>
          <a:off x="4511040" y="73601580"/>
          <a:ext cx="297942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13 Švietimo ir ugdymo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883920</xdr:colOff>
      <xdr:row>102</xdr:row>
      <xdr:rowOff>1676400</xdr:rowOff>
    </xdr:from>
    <xdr:to>
      <xdr:col>5</xdr:col>
      <xdr:colOff>251460</xdr:colOff>
      <xdr:row>102</xdr:row>
      <xdr:rowOff>2179320</xdr:rowOff>
    </xdr:to>
    <xdr:sp macro="" textlink="">
      <xdr:nvSpPr>
        <xdr:cNvPr id="538" name="Stačiakampis: suapvalinti kampai 537">
          <a:extLst>
            <a:ext uri="{FF2B5EF4-FFF2-40B4-BE49-F238E27FC236}">
              <a16:creationId xmlns:a16="http://schemas.microsoft.com/office/drawing/2014/main" id="{3128DDD5-3629-4C30-A934-C2DE027AFA77}"/>
            </a:ext>
          </a:extLst>
        </xdr:cNvPr>
        <xdr:cNvSpPr/>
      </xdr:nvSpPr>
      <xdr:spPr>
        <a:xfrm>
          <a:off x="2209800" y="75232260"/>
          <a:ext cx="7711440" cy="50292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Užtikrinti STEAM srities dalykų programų įgyvendinimą ir plėtrą</a:t>
          </a:r>
        </a:p>
      </xdr:txBody>
    </xdr:sp>
    <xdr:clientData/>
  </xdr:twoCellAnchor>
  <xdr:twoCellAnchor>
    <xdr:from>
      <xdr:col>1</xdr:col>
      <xdr:colOff>861061</xdr:colOff>
      <xdr:row>102</xdr:row>
      <xdr:rowOff>2270759</xdr:rowOff>
    </xdr:from>
    <xdr:to>
      <xdr:col>5</xdr:col>
      <xdr:colOff>289561</xdr:colOff>
      <xdr:row>102</xdr:row>
      <xdr:rowOff>2962275</xdr:rowOff>
    </xdr:to>
    <xdr:sp macro="" textlink="">
      <xdr:nvSpPr>
        <xdr:cNvPr id="539" name="Stačiakampis: suapvalinti kampai 538">
          <a:extLst>
            <a:ext uri="{FF2B5EF4-FFF2-40B4-BE49-F238E27FC236}">
              <a16:creationId xmlns:a16="http://schemas.microsoft.com/office/drawing/2014/main" id="{C188F9E7-E83E-49AC-88C6-99D72B26EBCA}"/>
            </a:ext>
          </a:extLst>
        </xdr:cNvPr>
        <xdr:cNvSpPr/>
      </xdr:nvSpPr>
      <xdr:spPr>
        <a:xfrm>
          <a:off x="2186941" y="79438499"/>
          <a:ext cx="7772400" cy="691516"/>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02-01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Paskatinti aukštojo mokslo ir profesinio mokymo įstaigų teikiamų paslaugų atitiktį trumpalaikėms ir ilgalaikėms darbo rinkos poreikių prognozėms</a:t>
          </a:r>
        </a:p>
      </xdr:txBody>
    </xdr:sp>
    <xdr:clientData/>
  </xdr:twoCellAnchor>
  <xdr:twoCellAnchor>
    <xdr:from>
      <xdr:col>1</xdr:col>
      <xdr:colOff>487680</xdr:colOff>
      <xdr:row>106</xdr:row>
      <xdr:rowOff>495300</xdr:rowOff>
    </xdr:from>
    <xdr:to>
      <xdr:col>5</xdr:col>
      <xdr:colOff>723900</xdr:colOff>
      <xdr:row>106</xdr:row>
      <xdr:rowOff>990600</xdr:rowOff>
    </xdr:to>
    <xdr:sp macro="" textlink="">
      <xdr:nvSpPr>
        <xdr:cNvPr id="540" name="Stačiakampis: suapvalinti kampai 539">
          <a:extLst>
            <a:ext uri="{FF2B5EF4-FFF2-40B4-BE49-F238E27FC236}">
              <a16:creationId xmlns:a16="http://schemas.microsoft.com/office/drawing/2014/main" id="{B3EE81F9-AE7F-4BF5-96F8-1CEBB863F3C6}"/>
            </a:ext>
          </a:extLst>
        </xdr:cNvPr>
        <xdr:cNvSpPr/>
      </xdr:nvSpPr>
      <xdr:spPr>
        <a:xfrm>
          <a:off x="1813560" y="83134200"/>
          <a:ext cx="858012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Įgyvendinti jaunimo politiką</a:t>
          </a:r>
        </a:p>
      </xdr:txBody>
    </xdr:sp>
    <xdr:clientData/>
  </xdr:twoCellAnchor>
  <xdr:twoCellAnchor>
    <xdr:from>
      <xdr:col>1</xdr:col>
      <xdr:colOff>472440</xdr:colOff>
      <xdr:row>106</xdr:row>
      <xdr:rowOff>1089659</xdr:rowOff>
    </xdr:from>
    <xdr:to>
      <xdr:col>5</xdr:col>
      <xdr:colOff>754380</xdr:colOff>
      <xdr:row>106</xdr:row>
      <xdr:rowOff>1781174</xdr:rowOff>
    </xdr:to>
    <xdr:sp macro="" textlink="">
      <xdr:nvSpPr>
        <xdr:cNvPr id="541" name="Stačiakampis: suapvalinti kampai 540">
          <a:extLst>
            <a:ext uri="{FF2B5EF4-FFF2-40B4-BE49-F238E27FC236}">
              <a16:creationId xmlns:a16="http://schemas.microsoft.com/office/drawing/2014/main" id="{956E6C10-4B66-4417-8375-41BA8AE22D0D}"/>
            </a:ext>
          </a:extLst>
        </xdr:cNvPr>
        <xdr:cNvSpPr/>
      </xdr:nvSpPr>
      <xdr:spPr>
        <a:xfrm>
          <a:off x="1798320" y="83728559"/>
          <a:ext cx="8625840" cy="691515"/>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Išplėtoti NVO ir bendruomeninių organizacijų veiklą, paskatinti jų iniciatyvas, gyventojų bendruomeniškumą ir pilietiškumą</a:t>
          </a:r>
        </a:p>
      </xdr:txBody>
    </xdr:sp>
    <xdr:clientData/>
  </xdr:twoCellAnchor>
  <xdr:twoCellAnchor>
    <xdr:from>
      <xdr:col>1</xdr:col>
      <xdr:colOff>2484120</xdr:colOff>
      <xdr:row>106</xdr:row>
      <xdr:rowOff>45720</xdr:rowOff>
    </xdr:from>
    <xdr:to>
      <xdr:col>4</xdr:col>
      <xdr:colOff>792480</xdr:colOff>
      <xdr:row>106</xdr:row>
      <xdr:rowOff>365760</xdr:rowOff>
    </xdr:to>
    <xdr:sp macro="" textlink="">
      <xdr:nvSpPr>
        <xdr:cNvPr id="542" name="Stačiakampis: suapvalinti kampai 541">
          <a:extLst>
            <a:ext uri="{FF2B5EF4-FFF2-40B4-BE49-F238E27FC236}">
              <a16:creationId xmlns:a16="http://schemas.microsoft.com/office/drawing/2014/main" id="{B62237B7-ACA0-4340-9076-A31B05BEB361}"/>
            </a:ext>
          </a:extLst>
        </xdr:cNvPr>
        <xdr:cNvSpPr/>
      </xdr:nvSpPr>
      <xdr:spPr>
        <a:xfrm>
          <a:off x="3810000" y="788060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14 Visuomenės iniciatyvų skatinimo ir saugumo užtikrinimo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472440</xdr:colOff>
      <xdr:row>106</xdr:row>
      <xdr:rowOff>1895475</xdr:rowOff>
    </xdr:from>
    <xdr:to>
      <xdr:col>5</xdr:col>
      <xdr:colOff>739140</xdr:colOff>
      <xdr:row>106</xdr:row>
      <xdr:rowOff>2825115</xdr:rowOff>
    </xdr:to>
    <xdr:sp macro="" textlink="">
      <xdr:nvSpPr>
        <xdr:cNvPr id="543" name="Stačiakampis: suapvalinti kampai 542">
          <a:extLst>
            <a:ext uri="{FF2B5EF4-FFF2-40B4-BE49-F238E27FC236}">
              <a16:creationId xmlns:a16="http://schemas.microsoft.com/office/drawing/2014/main" id="{4F2FAC4D-BAD5-4AD4-BFD7-08CD26D63B00}"/>
            </a:ext>
          </a:extLst>
        </xdr:cNvPr>
        <xdr:cNvSpPr/>
      </xdr:nvSpPr>
      <xdr:spPr>
        <a:xfrm>
          <a:off x="1798320" y="84534375"/>
          <a:ext cx="8610600" cy="92964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01-03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a:t>
          </a:r>
        </a:p>
      </xdr:txBody>
    </xdr:sp>
    <xdr:clientData/>
  </xdr:twoCellAnchor>
  <xdr:twoCellAnchor>
    <xdr:from>
      <xdr:col>1</xdr:col>
      <xdr:colOff>853440</xdr:colOff>
      <xdr:row>110</xdr:row>
      <xdr:rowOff>495300</xdr:rowOff>
    </xdr:from>
    <xdr:to>
      <xdr:col>5</xdr:col>
      <xdr:colOff>220980</xdr:colOff>
      <xdr:row>110</xdr:row>
      <xdr:rowOff>990600</xdr:rowOff>
    </xdr:to>
    <xdr:sp macro="" textlink="">
      <xdr:nvSpPr>
        <xdr:cNvPr id="544" name="Stačiakampis: suapvalinti kampai 543">
          <a:extLst>
            <a:ext uri="{FF2B5EF4-FFF2-40B4-BE49-F238E27FC236}">
              <a16:creationId xmlns:a16="http://schemas.microsoft.com/office/drawing/2014/main" id="{C1A2A175-38F2-4F6A-9B83-84D429CF1B52}"/>
            </a:ext>
          </a:extLst>
        </xdr:cNvPr>
        <xdr:cNvSpPr/>
      </xdr:nvSpPr>
      <xdr:spPr>
        <a:xfrm>
          <a:off x="2179320" y="8608314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socialinę paramą bendruomenėje</a:t>
          </a:r>
        </a:p>
      </xdr:txBody>
    </xdr:sp>
    <xdr:clientData/>
  </xdr:twoCellAnchor>
  <xdr:twoCellAnchor>
    <xdr:from>
      <xdr:col>1</xdr:col>
      <xdr:colOff>876300</xdr:colOff>
      <xdr:row>110</xdr:row>
      <xdr:rowOff>1066800</xdr:rowOff>
    </xdr:from>
    <xdr:to>
      <xdr:col>5</xdr:col>
      <xdr:colOff>220980</xdr:colOff>
      <xdr:row>110</xdr:row>
      <xdr:rowOff>1592580</xdr:rowOff>
    </xdr:to>
    <xdr:sp macro="" textlink="">
      <xdr:nvSpPr>
        <xdr:cNvPr id="545" name="Stačiakampis: suapvalinti kampai 544">
          <a:extLst>
            <a:ext uri="{FF2B5EF4-FFF2-40B4-BE49-F238E27FC236}">
              <a16:creationId xmlns:a16="http://schemas.microsoft.com/office/drawing/2014/main" id="{D144EEE7-6B5D-4A7C-AFC2-29D25CCCAF75}"/>
            </a:ext>
          </a:extLst>
        </xdr:cNvPr>
        <xdr:cNvSpPr/>
      </xdr:nvSpPr>
      <xdr:spPr>
        <a:xfrm>
          <a:off x="2202180" y="86654640"/>
          <a:ext cx="7688580" cy="525780"/>
        </a:xfrm>
        <a:prstGeom prst="roundRect">
          <a:avLst/>
        </a:prstGeom>
        <a:solidFill>
          <a:srgbClr val="5B9BD5">
            <a:lumMod val="20000"/>
            <a:lumOff val="8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01-02 uždavinys </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Vystyti socialinės paramos individualizuoto kompleksiškumo teikimo modelį</a:t>
          </a:r>
        </a:p>
      </xdr:txBody>
    </xdr:sp>
    <xdr:clientData/>
  </xdr:twoCellAnchor>
  <xdr:twoCellAnchor>
    <xdr:from>
      <xdr:col>1</xdr:col>
      <xdr:colOff>2484120</xdr:colOff>
      <xdr:row>110</xdr:row>
      <xdr:rowOff>45720</xdr:rowOff>
    </xdr:from>
    <xdr:to>
      <xdr:col>4</xdr:col>
      <xdr:colOff>792480</xdr:colOff>
      <xdr:row>110</xdr:row>
      <xdr:rowOff>365760</xdr:rowOff>
    </xdr:to>
    <xdr:sp macro="" textlink="">
      <xdr:nvSpPr>
        <xdr:cNvPr id="546" name="Stačiakampis: suapvalinti kampai 545">
          <a:extLst>
            <a:ext uri="{FF2B5EF4-FFF2-40B4-BE49-F238E27FC236}">
              <a16:creationId xmlns:a16="http://schemas.microsoft.com/office/drawing/2014/main" id="{A0E5E7BE-6741-4F43-9024-4CBB1DA24D44}"/>
            </a:ext>
          </a:extLst>
        </xdr:cNvPr>
        <xdr:cNvSpPr/>
      </xdr:nvSpPr>
      <xdr:spPr>
        <a:xfrm>
          <a:off x="3810000" y="8563356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15 Socialinės paramos įgyvendinimo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853440</xdr:colOff>
      <xdr:row>114</xdr:row>
      <xdr:rowOff>495300</xdr:rowOff>
    </xdr:from>
    <xdr:to>
      <xdr:col>5</xdr:col>
      <xdr:colOff>220980</xdr:colOff>
      <xdr:row>114</xdr:row>
      <xdr:rowOff>990600</xdr:rowOff>
    </xdr:to>
    <xdr:sp macro="" textlink="">
      <xdr:nvSpPr>
        <xdr:cNvPr id="547" name="Stačiakampis: suapvalinti kampai 546">
          <a:extLst>
            <a:ext uri="{FF2B5EF4-FFF2-40B4-BE49-F238E27FC236}">
              <a16:creationId xmlns:a16="http://schemas.microsoft.com/office/drawing/2014/main" id="{C4C63FA6-B1A5-4511-B5D1-733F8B292642}"/>
            </a:ext>
          </a:extLst>
        </xdr:cNvPr>
        <xdr:cNvSpPr/>
      </xdr:nvSpPr>
      <xdr:spPr>
        <a:xfrm>
          <a:off x="2179320" y="89618820"/>
          <a:ext cx="7711440" cy="495300"/>
        </a:xfrm>
        <a:prstGeom prst="round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lt-LT" sz="1200" b="0">
              <a:solidFill>
                <a:sysClr val="windowText" lastClr="000000"/>
              </a:solidFill>
              <a:latin typeface="Times New Roman" panose="02020603050405020304" pitchFamily="18" charset="0"/>
              <a:cs typeface="Times New Roman" panose="02020603050405020304" pitchFamily="18" charset="0"/>
            </a:rPr>
            <a:t>01-01 uždavinys </a:t>
          </a:r>
          <a:br>
            <a:rPr lang="lt-LT" sz="1200" b="0">
              <a:solidFill>
                <a:sysClr val="windowText" lastClr="000000"/>
              </a:solidFill>
              <a:latin typeface="Times New Roman" panose="02020603050405020304" pitchFamily="18" charset="0"/>
              <a:cs typeface="Times New Roman" panose="02020603050405020304" pitchFamily="18" charset="0"/>
            </a:rPr>
          </a:br>
          <a:r>
            <a:rPr lang="lt-LT" sz="1200" b="0">
              <a:solidFill>
                <a:sysClr val="windowText" lastClr="000000"/>
              </a:solidFill>
              <a:latin typeface="Times New Roman" panose="02020603050405020304" pitchFamily="18" charset="0"/>
              <a:cs typeface="Times New Roman" panose="02020603050405020304" pitchFamily="18" charset="0"/>
            </a:rPr>
            <a:t>Užtikrinti kokybišką ir efektyvią sveikatos priežiūrą</a:t>
          </a:r>
        </a:p>
      </xdr:txBody>
    </xdr:sp>
    <xdr:clientData/>
  </xdr:twoCellAnchor>
  <xdr:twoCellAnchor>
    <xdr:from>
      <xdr:col>1</xdr:col>
      <xdr:colOff>2484120</xdr:colOff>
      <xdr:row>114</xdr:row>
      <xdr:rowOff>45720</xdr:rowOff>
    </xdr:from>
    <xdr:to>
      <xdr:col>4</xdr:col>
      <xdr:colOff>792480</xdr:colOff>
      <xdr:row>114</xdr:row>
      <xdr:rowOff>365760</xdr:rowOff>
    </xdr:to>
    <xdr:sp macro="" textlink="">
      <xdr:nvSpPr>
        <xdr:cNvPr id="548" name="Stačiakampis: suapvalinti kampai 547">
          <a:extLst>
            <a:ext uri="{FF2B5EF4-FFF2-40B4-BE49-F238E27FC236}">
              <a16:creationId xmlns:a16="http://schemas.microsoft.com/office/drawing/2014/main" id="{A4174108-7141-45CC-8D03-FF12F276D610}"/>
            </a:ext>
          </a:extLst>
        </xdr:cNvPr>
        <xdr:cNvSpPr/>
      </xdr:nvSpPr>
      <xdr:spPr>
        <a:xfrm>
          <a:off x="3810000" y="89169240"/>
          <a:ext cx="4930140" cy="320040"/>
        </a:xfrm>
        <a:prstGeom prst="roundRect">
          <a:avLst/>
        </a:prstGeom>
        <a:solidFill>
          <a:schemeClr val="accent1">
            <a:lumMod val="40000"/>
            <a:lumOff val="60000"/>
          </a:scheme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16 Visuomenės sveikatos rėmimo programa</a:t>
          </a:r>
          <a:br>
            <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br>
          <a:endParaRPr kumimoji="0" lang="lt-LT"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ta1\Documents\A%20Kopijos\Programos%202025-2027\TS%202025-02-24%20Nr.1-30\1%20grafikas.xlsx" TargetMode="External"/><Relationship Id="rId1" Type="http://schemas.openxmlformats.org/officeDocument/2006/relationships/externalLinkPath" Target="https://dvs.panevezys.lt/Users/Asta1/Documents/A%20Kopijos/Programos%202025-2027/TS%202025-02-24%20Nr.1-30/1%20grafik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pas1"/>
    </sheetNames>
    <sheetDataSet>
      <sheetData sheetId="0">
        <row r="1">
          <cell r="B1">
            <v>2025</v>
          </cell>
        </row>
        <row r="2">
          <cell r="A2" t="str">
            <v>01 Programa</v>
          </cell>
          <cell r="B2">
            <v>13995.7</v>
          </cell>
        </row>
        <row r="3">
          <cell r="A3" t="str">
            <v>02 Programa</v>
          </cell>
          <cell r="B3">
            <v>37149.300000000003</v>
          </cell>
        </row>
        <row r="4">
          <cell r="A4" t="str">
            <v>03 Programa</v>
          </cell>
          <cell r="B4">
            <v>803.6</v>
          </cell>
        </row>
        <row r="5">
          <cell r="A5" t="str">
            <v>04 Programa</v>
          </cell>
          <cell r="B5">
            <v>452.3</v>
          </cell>
        </row>
        <row r="6">
          <cell r="A6" t="str">
            <v>05 Programa</v>
          </cell>
          <cell r="B6">
            <v>3577</v>
          </cell>
        </row>
        <row r="7">
          <cell r="A7" t="str">
            <v>06 Programa</v>
          </cell>
          <cell r="B7">
            <v>4340</v>
          </cell>
        </row>
        <row r="8">
          <cell r="A8" t="str">
            <v>08 Programa</v>
          </cell>
          <cell r="B8">
            <v>389</v>
          </cell>
        </row>
        <row r="9">
          <cell r="A9" t="str">
            <v>09 Programa</v>
          </cell>
          <cell r="B9">
            <v>360.8</v>
          </cell>
        </row>
        <row r="10">
          <cell r="A10" t="str">
            <v>10 Programa</v>
          </cell>
          <cell r="B10">
            <v>20737.5</v>
          </cell>
        </row>
        <row r="11">
          <cell r="A11" t="str">
            <v>11 Programa</v>
          </cell>
          <cell r="B11">
            <v>10974.9</v>
          </cell>
        </row>
        <row r="12">
          <cell r="A12" t="str">
            <v>12 Programa</v>
          </cell>
          <cell r="B12">
            <v>3842.5</v>
          </cell>
        </row>
        <row r="13">
          <cell r="A13" t="str">
            <v>13 Programa</v>
          </cell>
          <cell r="B13">
            <v>93591.1</v>
          </cell>
        </row>
        <row r="14">
          <cell r="A14" t="str">
            <v>14 Programa</v>
          </cell>
          <cell r="B14">
            <v>305.10000000000002</v>
          </cell>
        </row>
        <row r="15">
          <cell r="A15" t="str">
            <v>15 Programa</v>
          </cell>
          <cell r="B15">
            <v>63254</v>
          </cell>
        </row>
        <row r="16">
          <cell r="A16" t="str">
            <v>16 Programa</v>
          </cell>
          <cell r="B16">
            <v>1244.4000000000001</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AB1D-3FB7-4E63-8AA2-1B8B291703DE}">
  <dimension ref="A1:N18"/>
  <sheetViews>
    <sheetView workbookViewId="0">
      <selection activeCell="A14" sqref="A14:H14"/>
    </sheetView>
  </sheetViews>
  <sheetFormatPr defaultRowHeight="14.4" x14ac:dyDescent="0.3"/>
  <cols>
    <col min="1" max="1" width="19.5546875" customWidth="1"/>
    <col min="2" max="2" width="38.33203125" customWidth="1"/>
    <col min="3" max="3" width="24.33203125" customWidth="1"/>
    <col min="4" max="4" width="22.88671875" customWidth="1"/>
    <col min="5" max="5" width="26.44140625" customWidth="1"/>
    <col min="6" max="6" width="14.88671875" customWidth="1"/>
    <col min="7" max="7" width="25.88671875" customWidth="1"/>
    <col min="8" max="8" width="22.88671875" customWidth="1"/>
  </cols>
  <sheetData>
    <row r="1" spans="1:14" ht="15.6" x14ac:dyDescent="0.3">
      <c r="A1" s="808"/>
      <c r="B1" s="808"/>
      <c r="C1" s="808"/>
      <c r="D1" s="808"/>
      <c r="E1" s="808"/>
      <c r="F1" s="808"/>
      <c r="G1" s="808"/>
      <c r="H1" s="808"/>
      <c r="I1" s="808"/>
      <c r="J1" s="808"/>
      <c r="K1" s="808"/>
      <c r="L1" s="808"/>
      <c r="M1" s="808"/>
      <c r="N1" s="808"/>
    </row>
    <row r="2" spans="1:14" ht="15.6" x14ac:dyDescent="0.3">
      <c r="A2" s="184"/>
      <c r="B2" s="184"/>
      <c r="C2" s="184"/>
      <c r="D2" s="184"/>
      <c r="E2" s="184"/>
      <c r="F2" s="184"/>
      <c r="G2" s="184" t="s">
        <v>678</v>
      </c>
      <c r="H2" s="184"/>
    </row>
    <row r="3" spans="1:14" ht="15.6" x14ac:dyDescent="0.3">
      <c r="A3" s="184"/>
      <c r="B3" s="184"/>
      <c r="C3" s="184"/>
      <c r="D3" s="184"/>
      <c r="E3" s="184"/>
      <c r="F3" s="184"/>
      <c r="G3" s="184" t="s">
        <v>679</v>
      </c>
      <c r="H3" s="184"/>
    </row>
    <row r="4" spans="1:14" ht="15.6" x14ac:dyDescent="0.3">
      <c r="A4" s="184"/>
      <c r="B4" s="184"/>
      <c r="C4" s="184"/>
      <c r="D4" s="184"/>
      <c r="E4" s="184"/>
      <c r="F4" s="184"/>
      <c r="G4" s="184" t="s">
        <v>680</v>
      </c>
      <c r="H4" s="184"/>
    </row>
    <row r="5" spans="1:14" ht="15.6" x14ac:dyDescent="0.3">
      <c r="A5" s="185"/>
    </row>
    <row r="6" spans="1:14" ht="15.6" x14ac:dyDescent="0.3">
      <c r="A6" s="808" t="s">
        <v>681</v>
      </c>
      <c r="B6" s="808"/>
      <c r="C6" s="808"/>
      <c r="D6" s="808"/>
      <c r="E6" s="808"/>
      <c r="F6" s="808"/>
      <c r="G6" s="808"/>
      <c r="H6" s="808"/>
    </row>
    <row r="7" spans="1:14" ht="15.6" x14ac:dyDescent="0.3">
      <c r="A7" s="808" t="s">
        <v>685</v>
      </c>
      <c r="B7" s="808"/>
      <c r="C7" s="808"/>
      <c r="D7" s="808"/>
      <c r="E7" s="808"/>
      <c r="F7" s="808"/>
      <c r="G7" s="808"/>
      <c r="H7" s="808"/>
    </row>
    <row r="8" spans="1:14" ht="16.2" x14ac:dyDescent="0.3">
      <c r="A8" s="186"/>
    </row>
    <row r="9" spans="1:14" ht="15.6" x14ac:dyDescent="0.3">
      <c r="A9" s="809" t="s">
        <v>682</v>
      </c>
      <c r="B9" s="809"/>
      <c r="C9" s="809"/>
      <c r="D9" s="809"/>
      <c r="E9" s="809"/>
      <c r="F9" s="809"/>
      <c r="G9" s="809"/>
      <c r="H9" s="809"/>
      <c r="I9" s="191"/>
      <c r="J9" s="191"/>
      <c r="K9" s="191"/>
      <c r="L9" s="191"/>
      <c r="M9" s="191"/>
      <c r="N9" s="191"/>
    </row>
    <row r="10" spans="1:14" ht="15.6" x14ac:dyDescent="0.3">
      <c r="A10" s="809" t="s">
        <v>683</v>
      </c>
      <c r="B10" s="809"/>
      <c r="C10" s="809"/>
      <c r="D10" s="809"/>
      <c r="E10" s="809"/>
      <c r="F10" s="809"/>
      <c r="G10" s="809"/>
      <c r="H10" s="809"/>
      <c r="I10" s="191"/>
      <c r="J10" s="191"/>
      <c r="K10" s="191"/>
      <c r="L10" s="191"/>
      <c r="M10" s="191"/>
      <c r="N10" s="191"/>
    </row>
    <row r="11" spans="1:14" x14ac:dyDescent="0.3">
      <c r="A11" s="188"/>
    </row>
    <row r="12" spans="1:14" ht="48.6" customHeight="1" x14ac:dyDescent="0.3">
      <c r="A12" s="810" t="s">
        <v>684</v>
      </c>
      <c r="B12" s="811"/>
      <c r="C12" s="811"/>
      <c r="D12" s="811"/>
      <c r="E12" s="811"/>
      <c r="F12" s="811"/>
      <c r="G12" s="811"/>
      <c r="H12" s="811"/>
    </row>
    <row r="13" spans="1:14" ht="15.6" x14ac:dyDescent="0.3">
      <c r="A13" s="184"/>
    </row>
    <row r="14" spans="1:14" ht="180" customHeight="1" x14ac:dyDescent="0.3">
      <c r="A14" s="807" t="s">
        <v>1679</v>
      </c>
      <c r="B14" s="812"/>
      <c r="C14" s="812"/>
      <c r="D14" s="812"/>
      <c r="E14" s="812"/>
      <c r="F14" s="812"/>
      <c r="G14" s="812"/>
      <c r="H14" s="812"/>
    </row>
    <row r="16" spans="1:14" ht="165" customHeight="1" x14ac:dyDescent="0.3">
      <c r="A16" s="807" t="s">
        <v>1680</v>
      </c>
      <c r="B16" s="807"/>
      <c r="C16" s="807"/>
      <c r="D16" s="807"/>
      <c r="E16" s="807"/>
      <c r="F16" s="807"/>
      <c r="G16" s="807"/>
      <c r="H16" s="807"/>
    </row>
    <row r="18" spans="1:8" ht="112.2" customHeight="1" x14ac:dyDescent="0.3">
      <c r="A18" s="807" t="s">
        <v>1681</v>
      </c>
      <c r="B18" s="807"/>
      <c r="C18" s="807"/>
      <c r="D18" s="807"/>
      <c r="E18" s="807"/>
      <c r="F18" s="807"/>
      <c r="G18" s="807"/>
      <c r="H18" s="807"/>
    </row>
  </sheetData>
  <mergeCells count="9">
    <mergeCell ref="A16:H16"/>
    <mergeCell ref="A18:H18"/>
    <mergeCell ref="A1:N1"/>
    <mergeCell ref="A6:H6"/>
    <mergeCell ref="A7:H7"/>
    <mergeCell ref="A9:H9"/>
    <mergeCell ref="A10:H10"/>
    <mergeCell ref="A12:H12"/>
    <mergeCell ref="A14:H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topLeftCell="A4" workbookViewId="0">
      <selection activeCell="F19" sqref="F19"/>
    </sheetView>
  </sheetViews>
  <sheetFormatPr defaultRowHeight="14.4" x14ac:dyDescent="0.3"/>
  <cols>
    <col min="1" max="1" width="10.6640625" customWidth="1"/>
    <col min="2" max="2" width="53.33203125" customWidth="1"/>
  </cols>
  <sheetData>
    <row r="1" spans="1:2" ht="33" customHeight="1" thickBot="1" x14ac:dyDescent="0.35">
      <c r="B1" s="145" t="s">
        <v>497</v>
      </c>
    </row>
    <row r="2" spans="1:2" ht="31.8" thickBot="1" x14ac:dyDescent="0.35">
      <c r="A2" s="26" t="s">
        <v>498</v>
      </c>
      <c r="B2" s="27" t="s">
        <v>499</v>
      </c>
    </row>
    <row r="3" spans="1:2" ht="15.6" x14ac:dyDescent="0.3">
      <c r="A3" s="28">
        <v>0</v>
      </c>
      <c r="B3" s="29" t="s">
        <v>500</v>
      </c>
    </row>
    <row r="4" spans="1:2" ht="15.6" x14ac:dyDescent="0.3">
      <c r="A4" s="30">
        <v>1</v>
      </c>
      <c r="B4" s="31" t="s">
        <v>501</v>
      </c>
    </row>
    <row r="5" spans="1:2" ht="15.6" x14ac:dyDescent="0.3">
      <c r="A5" s="30">
        <v>2</v>
      </c>
      <c r="B5" s="31" t="s">
        <v>1740</v>
      </c>
    </row>
    <row r="6" spans="1:2" ht="15.6" x14ac:dyDescent="0.3">
      <c r="A6" s="30">
        <v>3</v>
      </c>
      <c r="B6" s="31" t="s">
        <v>502</v>
      </c>
    </row>
    <row r="7" spans="1:2" ht="15.6" x14ac:dyDescent="0.3">
      <c r="A7" s="30">
        <v>4</v>
      </c>
      <c r="B7" s="31" t="s">
        <v>503</v>
      </c>
    </row>
    <row r="8" spans="1:2" ht="15.6" x14ac:dyDescent="0.3">
      <c r="A8" s="30">
        <v>5</v>
      </c>
      <c r="B8" s="31" t="s">
        <v>504</v>
      </c>
    </row>
    <row r="9" spans="1:2" ht="15.6" x14ac:dyDescent="0.3">
      <c r="A9" s="30">
        <v>6</v>
      </c>
      <c r="B9" s="31" t="s">
        <v>505</v>
      </c>
    </row>
    <row r="10" spans="1:2" ht="15.6" x14ac:dyDescent="0.3">
      <c r="A10" s="30">
        <v>7</v>
      </c>
      <c r="B10" s="31" t="s">
        <v>506</v>
      </c>
    </row>
    <row r="11" spans="1:2" ht="15.6" x14ac:dyDescent="0.3">
      <c r="A11" s="30">
        <v>8</v>
      </c>
      <c r="B11" s="31" t="s">
        <v>507</v>
      </c>
    </row>
    <row r="12" spans="1:2" ht="15.6" x14ac:dyDescent="0.3">
      <c r="A12" s="30">
        <v>9</v>
      </c>
      <c r="B12" s="31" t="s">
        <v>508</v>
      </c>
    </row>
    <row r="13" spans="1:2" ht="15.6" x14ac:dyDescent="0.3">
      <c r="A13" s="30">
        <v>10</v>
      </c>
      <c r="B13" s="31" t="s">
        <v>509</v>
      </c>
    </row>
    <row r="14" spans="1:2" ht="15.6" x14ac:dyDescent="0.3">
      <c r="A14" s="30">
        <v>11</v>
      </c>
      <c r="B14" s="31" t="s">
        <v>510</v>
      </c>
    </row>
    <row r="15" spans="1:2" ht="15.6" x14ac:dyDescent="0.3">
      <c r="A15" s="30">
        <v>12</v>
      </c>
      <c r="B15" s="31" t="s">
        <v>511</v>
      </c>
    </row>
    <row r="16" spans="1:2" ht="15.6" x14ac:dyDescent="0.3">
      <c r="A16" s="30">
        <v>13</v>
      </c>
      <c r="B16" s="31" t="s">
        <v>512</v>
      </c>
    </row>
    <row r="17" spans="1:2" ht="15.6" x14ac:dyDescent="0.3">
      <c r="A17" s="30">
        <v>14</v>
      </c>
      <c r="B17" s="31" t="s">
        <v>513</v>
      </c>
    </row>
    <row r="18" spans="1:2" ht="15.6" x14ac:dyDescent="0.3">
      <c r="A18" s="30">
        <v>15</v>
      </c>
      <c r="B18" s="31" t="s">
        <v>514</v>
      </c>
    </row>
    <row r="19" spans="1:2" ht="15.6" x14ac:dyDescent="0.3">
      <c r="A19" s="30">
        <v>16</v>
      </c>
      <c r="B19" s="31" t="s">
        <v>610</v>
      </c>
    </row>
    <row r="20" spans="1:2" ht="15.6" x14ac:dyDescent="0.3">
      <c r="A20" s="30">
        <v>17</v>
      </c>
      <c r="B20" s="31" t="s">
        <v>515</v>
      </c>
    </row>
    <row r="21" spans="1:2" ht="15.6" x14ac:dyDescent="0.3">
      <c r="A21" s="30">
        <v>18</v>
      </c>
      <c r="B21" s="31" t="s">
        <v>516</v>
      </c>
    </row>
    <row r="22" spans="1:2" ht="15.6" x14ac:dyDescent="0.3">
      <c r="A22" s="30">
        <v>19</v>
      </c>
      <c r="B22" s="31" t="s">
        <v>565</v>
      </c>
    </row>
    <row r="23" spans="1:2" ht="15.6" x14ac:dyDescent="0.3">
      <c r="A23" s="30">
        <v>20</v>
      </c>
      <c r="B23" s="31" t="s">
        <v>566</v>
      </c>
    </row>
    <row r="24" spans="1:2" ht="16.2" thickBot="1" x14ac:dyDescent="0.35">
      <c r="A24" s="32">
        <v>21</v>
      </c>
      <c r="B24" s="33" t="s">
        <v>655</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2EFE-477F-4612-8B5E-E237682AC3D9}">
  <dimension ref="A1:H14"/>
  <sheetViews>
    <sheetView workbookViewId="0">
      <selection activeCell="C14" sqref="C14"/>
    </sheetView>
  </sheetViews>
  <sheetFormatPr defaultRowHeight="14.4" x14ac:dyDescent="0.3"/>
  <cols>
    <col min="1" max="1" width="28.109375" customWidth="1"/>
    <col min="2" max="2" width="24.109375" customWidth="1"/>
    <col min="3" max="3" width="21.109375" customWidth="1"/>
    <col min="4" max="4" width="15.5546875" customWidth="1"/>
    <col min="5" max="5" width="13" customWidth="1"/>
    <col min="6" max="6" width="15.5546875" customWidth="1"/>
    <col min="7" max="7" width="12.88671875" customWidth="1"/>
    <col min="8" max="8" width="24" customWidth="1"/>
  </cols>
  <sheetData>
    <row r="1" spans="1:8" ht="24.6" customHeight="1" x14ac:dyDescent="0.3">
      <c r="A1" s="813" t="s">
        <v>691</v>
      </c>
      <c r="B1" s="813"/>
      <c r="C1" s="813"/>
      <c r="D1" s="813"/>
      <c r="E1" s="813"/>
      <c r="F1" s="813"/>
      <c r="G1" s="813"/>
      <c r="H1" s="813"/>
    </row>
    <row r="2" spans="1:8" ht="9.6" customHeight="1" x14ac:dyDescent="0.3">
      <c r="A2" s="187"/>
      <c r="B2" s="187"/>
      <c r="C2" s="187"/>
      <c r="D2" s="187"/>
      <c r="E2" s="187"/>
      <c r="F2" s="187"/>
      <c r="G2" s="187"/>
      <c r="H2" s="187"/>
    </row>
    <row r="3" spans="1:8" ht="318.75" customHeight="1" x14ac:dyDescent="0.3">
      <c r="A3" s="814" t="s">
        <v>1682</v>
      </c>
      <c r="B3" s="812"/>
      <c r="C3" s="812"/>
      <c r="D3" s="812"/>
      <c r="E3" s="812"/>
      <c r="F3" s="812"/>
      <c r="G3" s="812"/>
      <c r="H3" s="812"/>
    </row>
    <row r="5" spans="1:8" ht="230.4" customHeight="1" x14ac:dyDescent="0.3">
      <c r="A5" s="807" t="s">
        <v>1683</v>
      </c>
      <c r="B5" s="807"/>
      <c r="C5" s="807"/>
      <c r="D5" s="807"/>
      <c r="E5" s="807"/>
      <c r="F5" s="807"/>
      <c r="G5" s="807"/>
      <c r="H5" s="807"/>
    </row>
    <row r="7" spans="1:8" ht="227.4" customHeight="1" x14ac:dyDescent="0.3">
      <c r="A7" s="815" t="s">
        <v>1684</v>
      </c>
      <c r="B7" s="816"/>
      <c r="C7" s="816"/>
      <c r="D7" s="816"/>
      <c r="E7" s="816"/>
      <c r="F7" s="816"/>
      <c r="G7" s="816"/>
      <c r="H7" s="816"/>
    </row>
    <row r="9" spans="1:8" ht="15.6" x14ac:dyDescent="0.3">
      <c r="A9" s="817" t="s">
        <v>686</v>
      </c>
      <c r="B9" s="817"/>
      <c r="C9" s="817"/>
      <c r="D9" s="817"/>
      <c r="E9" s="817"/>
      <c r="F9" s="817"/>
      <c r="G9" s="817"/>
      <c r="H9" s="817"/>
    </row>
    <row r="10" spans="1:8" ht="15.6" x14ac:dyDescent="0.3">
      <c r="A10" s="184" t="s">
        <v>1685</v>
      </c>
    </row>
    <row r="11" spans="1:8" ht="15.6" x14ac:dyDescent="0.3">
      <c r="A11" s="184" t="s">
        <v>687</v>
      </c>
    </row>
    <row r="12" spans="1:8" ht="15.6" x14ac:dyDescent="0.3">
      <c r="A12" s="184" t="s">
        <v>688</v>
      </c>
    </row>
    <row r="13" spans="1:8" ht="15.6" x14ac:dyDescent="0.3">
      <c r="A13" s="184" t="s">
        <v>689</v>
      </c>
    </row>
    <row r="14" spans="1:8" ht="15.6" x14ac:dyDescent="0.3">
      <c r="A14" s="184" t="s">
        <v>690</v>
      </c>
    </row>
  </sheetData>
  <mergeCells count="5">
    <mergeCell ref="A1:H1"/>
    <mergeCell ref="A3:H3"/>
    <mergeCell ref="A5:H5"/>
    <mergeCell ref="A7:H7"/>
    <mergeCell ref="A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A7CD8-130E-48E4-A3C6-5AE836765C89}">
  <dimension ref="A1:H4"/>
  <sheetViews>
    <sheetView workbookViewId="0">
      <selection activeCell="A4" sqref="A4:H4"/>
    </sheetView>
  </sheetViews>
  <sheetFormatPr defaultRowHeight="14.4" x14ac:dyDescent="0.3"/>
  <cols>
    <col min="1" max="1" width="23.44140625" customWidth="1"/>
    <col min="2" max="2" width="23" customWidth="1"/>
    <col min="3" max="3" width="15.88671875" customWidth="1"/>
    <col min="4" max="4" width="21.33203125" customWidth="1"/>
    <col min="5" max="5" width="20.5546875" customWidth="1"/>
    <col min="6" max="6" width="18" customWidth="1"/>
    <col min="7" max="7" width="17.6640625" customWidth="1"/>
  </cols>
  <sheetData>
    <row r="1" spans="1:8" ht="15.6" x14ac:dyDescent="0.3">
      <c r="A1" s="818" t="s">
        <v>692</v>
      </c>
      <c r="B1" s="818"/>
      <c r="C1" s="818"/>
      <c r="D1" s="818"/>
      <c r="E1" s="818"/>
      <c r="F1" s="818"/>
      <c r="G1" s="818"/>
      <c r="H1" s="818"/>
    </row>
    <row r="2" spans="1:8" ht="15.6" x14ac:dyDescent="0.3">
      <c r="A2" s="809" t="s">
        <v>693</v>
      </c>
      <c r="B2" s="809"/>
      <c r="C2" s="809"/>
      <c r="D2" s="809"/>
      <c r="E2" s="809"/>
      <c r="F2" s="809"/>
      <c r="G2" s="809"/>
      <c r="H2" s="809"/>
    </row>
    <row r="3" spans="1:8" x14ac:dyDescent="0.3">
      <c r="A3" s="192"/>
    </row>
    <row r="4" spans="1:8" ht="161.4" customHeight="1" x14ac:dyDescent="0.3">
      <c r="A4" s="819" t="s">
        <v>1686</v>
      </c>
      <c r="B4" s="819"/>
      <c r="C4" s="819"/>
      <c r="D4" s="819"/>
      <c r="E4" s="819"/>
      <c r="F4" s="819"/>
      <c r="G4" s="819"/>
      <c r="H4" s="819"/>
    </row>
  </sheetData>
  <mergeCells count="3">
    <mergeCell ref="A1:H1"/>
    <mergeCell ref="A2:H2"/>
    <mergeCell ref="A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4756C-3124-458A-8892-EB46952AA074}">
  <dimension ref="A2:H115"/>
  <sheetViews>
    <sheetView workbookViewId="0">
      <selection activeCell="A5" sqref="A5:H5"/>
    </sheetView>
  </sheetViews>
  <sheetFormatPr defaultRowHeight="14.4" x14ac:dyDescent="0.3"/>
  <cols>
    <col min="1" max="1" width="19.33203125" customWidth="1"/>
    <col min="2" max="2" width="43.5546875" customWidth="1"/>
    <col min="3" max="3" width="24.109375" customWidth="1"/>
    <col min="4" max="4" width="28.88671875" customWidth="1"/>
    <col min="5" max="5" width="25.109375" customWidth="1"/>
    <col min="6" max="6" width="23.109375" customWidth="1"/>
  </cols>
  <sheetData>
    <row r="2" spans="1:8" ht="15.6" x14ac:dyDescent="0.3">
      <c r="A2" s="809" t="s">
        <v>694</v>
      </c>
      <c r="B2" s="809"/>
      <c r="C2" s="809"/>
      <c r="D2" s="809"/>
      <c r="E2" s="809"/>
      <c r="F2" s="809"/>
      <c r="G2" s="809"/>
      <c r="H2" s="809"/>
    </row>
    <row r="3" spans="1:8" ht="15.6" x14ac:dyDescent="0.3">
      <c r="A3" s="809" t="s">
        <v>695</v>
      </c>
      <c r="B3" s="809"/>
      <c r="C3" s="809"/>
      <c r="D3" s="809"/>
      <c r="E3" s="809"/>
      <c r="F3" s="809"/>
      <c r="G3" s="809"/>
      <c r="H3" s="809"/>
    </row>
    <row r="4" spans="1:8" x14ac:dyDescent="0.3">
      <c r="A4" s="192"/>
    </row>
    <row r="5" spans="1:8" ht="139.5" customHeight="1" x14ac:dyDescent="0.3">
      <c r="A5" s="819" t="s">
        <v>1687</v>
      </c>
      <c r="B5" s="820"/>
      <c r="C5" s="820"/>
      <c r="D5" s="820"/>
      <c r="E5" s="820"/>
      <c r="F5" s="820"/>
      <c r="G5" s="820"/>
      <c r="H5" s="820"/>
    </row>
    <row r="6" spans="1:8" ht="20.399999999999999" customHeight="1" x14ac:dyDescent="0.3">
      <c r="A6" s="819" t="s">
        <v>696</v>
      </c>
      <c r="B6" s="821"/>
      <c r="C6" s="821"/>
      <c r="D6" s="821"/>
      <c r="E6" s="821"/>
      <c r="F6" s="821"/>
      <c r="G6" s="821"/>
      <c r="H6" s="821"/>
    </row>
    <row r="7" spans="1:8" ht="15.6" x14ac:dyDescent="0.3">
      <c r="A7" s="194"/>
      <c r="B7" s="194"/>
      <c r="C7" s="194"/>
      <c r="D7" s="194"/>
      <c r="E7" s="194"/>
      <c r="F7" s="194"/>
      <c r="G7" s="194"/>
      <c r="H7" s="194"/>
    </row>
    <row r="8" spans="1:8" ht="15.6" x14ac:dyDescent="0.3">
      <c r="A8" s="194"/>
      <c r="B8" s="194"/>
      <c r="C8" s="194"/>
      <c r="D8" s="194"/>
      <c r="E8" s="194"/>
      <c r="F8" s="194"/>
      <c r="G8" s="194"/>
      <c r="H8" s="194"/>
    </row>
    <row r="9" spans="1:8" ht="15.6" x14ac:dyDescent="0.3">
      <c r="A9" s="194"/>
      <c r="B9" s="194"/>
      <c r="C9" s="194"/>
      <c r="D9" s="194"/>
      <c r="E9" s="194"/>
      <c r="F9" s="194"/>
      <c r="G9" s="194"/>
      <c r="H9" s="194"/>
    </row>
    <row r="10" spans="1:8" ht="15.6" x14ac:dyDescent="0.3">
      <c r="A10" s="194"/>
      <c r="B10" s="194"/>
      <c r="C10" s="194"/>
      <c r="D10" s="194"/>
      <c r="E10" s="194"/>
      <c r="F10" s="194"/>
      <c r="G10" s="194"/>
      <c r="H10" s="194"/>
    </row>
    <row r="11" spans="1:8" ht="15.6" x14ac:dyDescent="0.3">
      <c r="A11" s="194"/>
      <c r="B11" s="194"/>
      <c r="C11" s="194"/>
      <c r="D11" s="194"/>
      <c r="E11" s="194"/>
      <c r="F11" s="194"/>
      <c r="G11" s="194"/>
      <c r="H11" s="194"/>
    </row>
    <row r="12" spans="1:8" ht="15.6" x14ac:dyDescent="0.3">
      <c r="A12" s="194"/>
      <c r="B12" s="194"/>
      <c r="C12" s="194"/>
      <c r="D12" s="194"/>
      <c r="E12" s="194"/>
      <c r="F12" s="194"/>
      <c r="G12" s="194"/>
      <c r="H12" s="194"/>
    </row>
    <row r="13" spans="1:8" ht="15.6" x14ac:dyDescent="0.3">
      <c r="A13" s="194"/>
      <c r="B13" s="194"/>
      <c r="C13" s="194"/>
      <c r="D13" s="194"/>
      <c r="E13" s="194"/>
      <c r="F13" s="194"/>
      <c r="G13" s="194"/>
      <c r="H13" s="194"/>
    </row>
    <row r="14" spans="1:8" ht="15.6" x14ac:dyDescent="0.3">
      <c r="A14" s="194"/>
      <c r="B14" s="194"/>
      <c r="C14" s="194"/>
      <c r="D14" s="194"/>
      <c r="E14" s="194"/>
      <c r="F14" s="194"/>
      <c r="G14" s="194"/>
      <c r="H14" s="194"/>
    </row>
    <row r="15" spans="1:8" ht="15.6" x14ac:dyDescent="0.3">
      <c r="A15" s="194"/>
      <c r="B15" s="194"/>
      <c r="C15" s="194"/>
      <c r="D15" s="194"/>
      <c r="E15" s="194"/>
      <c r="F15" s="194"/>
      <c r="G15" s="194"/>
      <c r="H15" s="194"/>
    </row>
    <row r="16" spans="1:8" ht="15.6" x14ac:dyDescent="0.3">
      <c r="A16" s="194"/>
      <c r="B16" s="194"/>
      <c r="C16" s="194"/>
      <c r="D16" s="194"/>
      <c r="E16" s="194"/>
      <c r="F16" s="194"/>
      <c r="G16" s="194"/>
      <c r="H16" s="194"/>
    </row>
    <row r="17" spans="1:8" ht="16.2" x14ac:dyDescent="0.3">
      <c r="A17" s="195"/>
      <c r="B17" s="195"/>
      <c r="C17" s="195"/>
      <c r="D17" s="195"/>
      <c r="E17" s="195"/>
      <c r="F17" s="195"/>
      <c r="G17" s="195"/>
      <c r="H17" s="195"/>
    </row>
    <row r="18" spans="1:8" ht="16.2" x14ac:dyDescent="0.3">
      <c r="A18" s="195"/>
      <c r="B18" s="195"/>
      <c r="C18" s="195"/>
      <c r="D18" s="195"/>
      <c r="E18" s="195"/>
      <c r="F18" s="195"/>
      <c r="G18" s="195"/>
      <c r="H18" s="195"/>
    </row>
    <row r="19" spans="1:8" ht="16.2" x14ac:dyDescent="0.3">
      <c r="A19" s="195"/>
      <c r="B19" s="195"/>
      <c r="C19" s="195"/>
      <c r="D19" s="195"/>
      <c r="E19" s="195"/>
      <c r="F19" s="195"/>
      <c r="G19" s="195"/>
      <c r="H19" s="195"/>
    </row>
    <row r="20" spans="1:8" ht="16.2" x14ac:dyDescent="0.3">
      <c r="A20" s="195"/>
      <c r="B20" s="195"/>
      <c r="C20" s="195"/>
      <c r="D20" s="195"/>
      <c r="E20" s="195"/>
      <c r="F20" s="195"/>
      <c r="G20" s="195"/>
      <c r="H20" s="195"/>
    </row>
    <row r="21" spans="1:8" ht="16.2" x14ac:dyDescent="0.3">
      <c r="A21" s="195"/>
      <c r="B21" s="195"/>
      <c r="C21" s="195"/>
      <c r="D21" s="195"/>
      <c r="E21" s="195"/>
      <c r="F21" s="195"/>
      <c r="G21" s="195"/>
      <c r="H21" s="195"/>
    </row>
    <row r="22" spans="1:8" ht="83.25" customHeight="1" x14ac:dyDescent="0.3">
      <c r="A22" s="825"/>
      <c r="B22" s="826"/>
      <c r="C22" s="826"/>
      <c r="D22" s="826"/>
      <c r="E22" s="826"/>
      <c r="F22" s="826"/>
      <c r="G22" s="826"/>
      <c r="H22" s="195"/>
    </row>
    <row r="23" spans="1:8" ht="255.75" customHeight="1" x14ac:dyDescent="0.3">
      <c r="A23" s="822" t="s">
        <v>1688</v>
      </c>
      <c r="B23" s="823"/>
      <c r="C23" s="823"/>
      <c r="D23" s="823"/>
      <c r="E23" s="823"/>
      <c r="F23" s="823"/>
      <c r="G23" s="823"/>
      <c r="H23" s="823"/>
    </row>
    <row r="35" spans="1:8" ht="270.60000000000002" customHeight="1" x14ac:dyDescent="0.3">
      <c r="A35" s="827" t="s">
        <v>1689</v>
      </c>
      <c r="B35" s="807"/>
      <c r="C35" s="807"/>
      <c r="D35" s="807"/>
      <c r="E35" s="807"/>
      <c r="F35" s="807"/>
      <c r="G35" s="807"/>
      <c r="H35" s="807"/>
    </row>
    <row r="37" spans="1:8" ht="40.200000000000003" customHeight="1" x14ac:dyDescent="0.3">
      <c r="A37" s="197"/>
      <c r="B37" s="189"/>
      <c r="C37" s="189"/>
      <c r="D37" s="189"/>
      <c r="E37" s="189"/>
      <c r="F37" s="189"/>
      <c r="G37" s="189"/>
      <c r="H37" s="189"/>
    </row>
    <row r="38" spans="1:8" ht="68.400000000000006" customHeight="1" x14ac:dyDescent="0.3">
      <c r="A38" s="197"/>
      <c r="B38" s="189"/>
      <c r="C38" s="189"/>
      <c r="D38" s="189"/>
      <c r="E38" s="189"/>
      <c r="F38" s="189"/>
      <c r="G38" s="189"/>
      <c r="H38" s="189"/>
    </row>
    <row r="39" spans="1:8" ht="67.95" customHeight="1" x14ac:dyDescent="0.3">
      <c r="A39" s="197"/>
      <c r="B39" s="189"/>
      <c r="C39" s="189"/>
      <c r="D39" s="189"/>
      <c r="E39" s="189"/>
      <c r="F39" s="189"/>
      <c r="G39" s="189"/>
      <c r="H39" s="189"/>
    </row>
    <row r="40" spans="1:8" ht="55.95" customHeight="1" x14ac:dyDescent="0.3">
      <c r="A40" s="197"/>
      <c r="B40" s="189"/>
      <c r="C40" s="189"/>
      <c r="D40" s="189"/>
      <c r="E40" s="189"/>
      <c r="F40" s="189"/>
      <c r="G40" s="189"/>
      <c r="H40" s="189"/>
    </row>
    <row r="41" spans="1:8" ht="51.6" customHeight="1" x14ac:dyDescent="0.3">
      <c r="A41" s="197"/>
      <c r="B41" s="189"/>
      <c r="C41" s="189"/>
      <c r="D41" s="189"/>
      <c r="E41" s="189"/>
      <c r="F41" s="189"/>
      <c r="G41" s="189"/>
      <c r="H41" s="189"/>
    </row>
    <row r="42" spans="1:8" ht="54.6" customHeight="1" x14ac:dyDescent="0.3">
      <c r="A42" s="197"/>
      <c r="B42" s="189"/>
      <c r="C42" s="189"/>
      <c r="D42" s="189"/>
      <c r="E42" s="189"/>
      <c r="F42" s="189"/>
      <c r="G42" s="189"/>
      <c r="H42" s="189"/>
    </row>
    <row r="43" spans="1:8" ht="52.2" customHeight="1" x14ac:dyDescent="0.3">
      <c r="A43" s="197"/>
      <c r="B43" s="189"/>
      <c r="C43" s="189"/>
      <c r="D43" s="189"/>
      <c r="E43" s="189"/>
      <c r="F43" s="189"/>
      <c r="G43" s="189"/>
      <c r="H43" s="189"/>
    </row>
    <row r="44" spans="1:8" ht="49.95" customHeight="1" x14ac:dyDescent="0.3">
      <c r="A44" s="197"/>
      <c r="B44" s="189"/>
      <c r="C44" s="189"/>
      <c r="D44" s="189"/>
      <c r="E44" s="189"/>
      <c r="F44" s="189"/>
      <c r="G44" s="189"/>
      <c r="H44" s="189"/>
    </row>
    <row r="45" spans="1:8" ht="48" customHeight="1" x14ac:dyDescent="0.3">
      <c r="A45" s="197"/>
      <c r="B45" s="189"/>
      <c r="C45" s="189"/>
      <c r="D45" s="189"/>
      <c r="E45" s="189"/>
      <c r="F45" s="189"/>
      <c r="G45" s="189"/>
      <c r="H45" s="189"/>
    </row>
    <row r="46" spans="1:8" ht="52.2" customHeight="1" x14ac:dyDescent="0.3">
      <c r="A46" s="197"/>
      <c r="B46" s="189"/>
      <c r="C46" s="189"/>
      <c r="D46" s="189"/>
      <c r="E46" s="189"/>
      <c r="F46" s="189"/>
      <c r="G46" s="189"/>
      <c r="H46" s="189"/>
    </row>
    <row r="47" spans="1:8" ht="45.6" customHeight="1" x14ac:dyDescent="0.3">
      <c r="A47" s="197"/>
      <c r="B47" s="189"/>
      <c r="C47" s="189"/>
      <c r="D47" s="189"/>
      <c r="E47" s="189"/>
      <c r="F47" s="189"/>
      <c r="G47" s="189"/>
      <c r="H47" s="189"/>
    </row>
    <row r="48" spans="1:8" ht="47.4" customHeight="1" x14ac:dyDescent="0.3">
      <c r="A48" s="197"/>
      <c r="B48" s="189"/>
      <c r="C48" s="189"/>
      <c r="D48" s="189"/>
      <c r="E48" s="189"/>
      <c r="F48" s="189"/>
      <c r="G48" s="189"/>
      <c r="H48" s="189"/>
    </row>
    <row r="49" spans="1:8" ht="47.4" customHeight="1" x14ac:dyDescent="0.3">
      <c r="A49" s="197"/>
      <c r="B49" s="189"/>
      <c r="C49" s="189"/>
      <c r="D49" s="189"/>
      <c r="E49" s="189"/>
      <c r="F49" s="189"/>
      <c r="G49" s="189"/>
      <c r="H49" s="189"/>
    </row>
    <row r="50" spans="1:8" ht="42.6" customHeight="1" x14ac:dyDescent="0.3">
      <c r="A50" s="197"/>
      <c r="B50" s="189"/>
      <c r="C50" s="189"/>
      <c r="D50" s="189"/>
      <c r="E50" s="189"/>
      <c r="F50" s="189"/>
      <c r="G50" s="189"/>
      <c r="H50" s="189"/>
    </row>
    <row r="51" spans="1:8" ht="50.4" customHeight="1" x14ac:dyDescent="0.3">
      <c r="A51" s="197"/>
      <c r="B51" s="189"/>
      <c r="C51" s="189"/>
      <c r="D51" s="189"/>
      <c r="E51" s="189"/>
      <c r="F51" s="189"/>
      <c r="G51" s="189"/>
      <c r="H51" s="189"/>
    </row>
    <row r="52" spans="1:8" ht="43.2" customHeight="1" x14ac:dyDescent="0.3">
      <c r="A52" s="197"/>
      <c r="B52" s="189"/>
      <c r="C52" s="189"/>
      <c r="D52" s="189"/>
      <c r="E52" s="189"/>
      <c r="F52" s="189"/>
      <c r="G52" s="189"/>
      <c r="H52" s="189"/>
    </row>
    <row r="53" spans="1:8" ht="15.6" x14ac:dyDescent="0.3">
      <c r="A53" s="197"/>
      <c r="B53" s="189"/>
      <c r="C53" s="189"/>
      <c r="D53" s="189"/>
      <c r="E53" s="189"/>
      <c r="F53" s="189"/>
      <c r="G53" s="189"/>
      <c r="H53" s="189"/>
    </row>
    <row r="54" spans="1:8" ht="179.4" customHeight="1" x14ac:dyDescent="0.3">
      <c r="A54" s="807" t="s">
        <v>1690</v>
      </c>
      <c r="B54" s="812"/>
      <c r="C54" s="812"/>
      <c r="D54" s="812"/>
      <c r="E54" s="812"/>
      <c r="F54" s="812"/>
      <c r="G54" s="812"/>
      <c r="H54" s="812"/>
    </row>
    <row r="55" spans="1:8" ht="15.6" x14ac:dyDescent="0.3">
      <c r="A55" s="189"/>
      <c r="B55" s="190"/>
      <c r="C55" s="190"/>
      <c r="D55" s="190"/>
      <c r="E55" s="190"/>
      <c r="F55" s="190"/>
      <c r="G55" s="190"/>
      <c r="H55" s="190"/>
    </row>
    <row r="56" spans="1:8" ht="193.95" customHeight="1" x14ac:dyDescent="0.3">
      <c r="A56" s="189"/>
      <c r="B56" s="189"/>
      <c r="C56" s="189"/>
      <c r="D56" s="189"/>
      <c r="E56" s="189"/>
      <c r="F56" s="189"/>
      <c r="G56" s="190"/>
      <c r="H56" s="190"/>
    </row>
    <row r="57" spans="1:8" ht="165" customHeight="1" x14ac:dyDescent="0.3">
      <c r="A57" s="827" t="s">
        <v>697</v>
      </c>
      <c r="B57" s="812"/>
      <c r="C57" s="812"/>
      <c r="D57" s="812"/>
      <c r="E57" s="812"/>
      <c r="F57" s="812"/>
      <c r="G57" s="812"/>
      <c r="H57" s="812"/>
    </row>
    <row r="58" spans="1:8" ht="141" customHeight="1" x14ac:dyDescent="0.3">
      <c r="A58" s="189"/>
      <c r="B58" s="189"/>
      <c r="C58" s="189"/>
      <c r="D58" s="189"/>
      <c r="E58" s="189"/>
      <c r="F58" s="189"/>
      <c r="G58" s="190"/>
      <c r="H58" s="190"/>
    </row>
    <row r="59" spans="1:8" ht="15.6" x14ac:dyDescent="0.3">
      <c r="A59" s="197"/>
      <c r="B59" s="190"/>
      <c r="C59" s="190"/>
      <c r="D59" s="190"/>
      <c r="E59" s="190"/>
      <c r="F59" s="190"/>
      <c r="G59" s="190"/>
      <c r="H59" s="190"/>
    </row>
    <row r="60" spans="1:8" ht="164.4" customHeight="1" x14ac:dyDescent="0.3">
      <c r="A60" s="824" t="s">
        <v>698</v>
      </c>
      <c r="B60" s="824"/>
      <c r="C60" s="824"/>
      <c r="D60" s="824"/>
      <c r="E60" s="824"/>
      <c r="F60" s="824"/>
      <c r="G60" s="824"/>
      <c r="H60" s="824"/>
    </row>
    <row r="61" spans="1:8" ht="51.6" customHeight="1" x14ac:dyDescent="0.3">
      <c r="A61" s="196"/>
      <c r="B61" s="196"/>
      <c r="C61" s="196"/>
      <c r="D61" s="196"/>
      <c r="E61" s="196"/>
      <c r="F61" s="196"/>
      <c r="G61" s="196"/>
      <c r="H61" s="196"/>
    </row>
    <row r="62" spans="1:8" ht="65.25" customHeight="1" x14ac:dyDescent="0.3">
      <c r="A62" s="196"/>
      <c r="B62" s="196"/>
      <c r="C62" s="196"/>
      <c r="D62" s="196"/>
      <c r="E62" s="196"/>
      <c r="F62" s="196"/>
      <c r="G62" s="196"/>
      <c r="H62" s="196"/>
    </row>
    <row r="63" spans="1:8" ht="52.95" customHeight="1" x14ac:dyDescent="0.3">
      <c r="A63" s="196"/>
      <c r="B63" s="196"/>
      <c r="C63" s="196"/>
      <c r="D63" s="196"/>
      <c r="E63" s="196"/>
      <c r="F63" s="196"/>
      <c r="G63" s="196"/>
      <c r="H63" s="196"/>
    </row>
    <row r="64" spans="1:8" ht="54" customHeight="1" x14ac:dyDescent="0.3">
      <c r="A64" s="196"/>
      <c r="B64" s="196"/>
      <c r="C64" s="196"/>
      <c r="D64" s="196"/>
      <c r="E64" s="196"/>
      <c r="F64" s="196"/>
      <c r="G64" s="196"/>
      <c r="H64" s="196"/>
    </row>
    <row r="65" spans="1:8" ht="48" customHeight="1" x14ac:dyDescent="0.3">
      <c r="A65" s="196"/>
      <c r="B65" s="196"/>
      <c r="C65" s="196"/>
      <c r="D65" s="196"/>
      <c r="E65" s="196"/>
      <c r="F65" s="196"/>
      <c r="G65" s="196"/>
      <c r="H65" s="196"/>
    </row>
    <row r="66" spans="1:8" ht="52.2" customHeight="1" x14ac:dyDescent="0.3">
      <c r="A66" s="196"/>
      <c r="B66" s="196"/>
      <c r="C66" s="196"/>
      <c r="D66" s="196"/>
      <c r="E66" s="196"/>
      <c r="F66" s="196"/>
      <c r="G66" s="196"/>
      <c r="H66" s="196"/>
    </row>
    <row r="67" spans="1:8" ht="53.4" customHeight="1" x14ac:dyDescent="0.3">
      <c r="A67" s="196"/>
      <c r="B67" s="196"/>
      <c r="C67" s="196"/>
      <c r="D67" s="196"/>
      <c r="E67" s="196"/>
      <c r="F67" s="196"/>
      <c r="G67" s="196"/>
      <c r="H67" s="196"/>
    </row>
    <row r="68" spans="1:8" ht="51.6" customHeight="1" x14ac:dyDescent="0.3">
      <c r="A68" s="196"/>
      <c r="B68" s="196"/>
      <c r="C68" s="196"/>
      <c r="D68" s="196"/>
      <c r="E68" s="196"/>
      <c r="F68" s="196"/>
      <c r="G68" s="196"/>
      <c r="H68" s="196"/>
    </row>
    <row r="69" spans="1:8" ht="57.6" customHeight="1" x14ac:dyDescent="0.3">
      <c r="A69" s="196"/>
      <c r="B69" s="196"/>
      <c r="C69" s="196"/>
      <c r="D69" s="196"/>
      <c r="E69" s="196"/>
      <c r="F69" s="196"/>
      <c r="G69" s="196"/>
      <c r="H69" s="196"/>
    </row>
    <row r="70" spans="1:8" ht="140.4" customHeight="1" x14ac:dyDescent="0.3">
      <c r="A70" s="824" t="s">
        <v>1691</v>
      </c>
      <c r="B70" s="824"/>
      <c r="C70" s="824"/>
      <c r="D70" s="824"/>
      <c r="E70" s="824"/>
      <c r="F70" s="824"/>
      <c r="G70" s="824"/>
      <c r="H70" s="824"/>
    </row>
    <row r="71" spans="1:8" ht="15.6" x14ac:dyDescent="0.3">
      <c r="A71" s="196"/>
      <c r="B71" s="196"/>
      <c r="C71" s="196"/>
      <c r="D71" s="196"/>
      <c r="E71" s="196"/>
      <c r="F71" s="196"/>
      <c r="G71" s="196"/>
      <c r="H71" s="196"/>
    </row>
    <row r="72" spans="1:8" ht="150.6" customHeight="1" x14ac:dyDescent="0.3">
      <c r="A72" s="189"/>
      <c r="B72" s="189"/>
      <c r="C72" s="189"/>
      <c r="D72" s="189"/>
      <c r="E72" s="189"/>
      <c r="F72" s="189"/>
      <c r="G72" s="196"/>
      <c r="H72" s="196"/>
    </row>
    <row r="73" spans="1:8" ht="15.6" x14ac:dyDescent="0.3">
      <c r="A73" s="196"/>
      <c r="B73" s="196"/>
      <c r="C73" s="196"/>
      <c r="D73" s="196"/>
      <c r="E73" s="196"/>
      <c r="F73" s="196"/>
      <c r="G73" s="196"/>
      <c r="H73" s="196"/>
    </row>
    <row r="74" spans="1:8" ht="129" customHeight="1" x14ac:dyDescent="0.3">
      <c r="A74" s="827" t="s">
        <v>1692</v>
      </c>
      <c r="B74" s="827"/>
      <c r="C74" s="827"/>
      <c r="D74" s="827"/>
      <c r="E74" s="827"/>
      <c r="F74" s="827"/>
      <c r="G74" s="827"/>
      <c r="H74" s="827"/>
    </row>
    <row r="75" spans="1:8" ht="15.6" x14ac:dyDescent="0.3">
      <c r="A75" s="197"/>
      <c r="B75" s="197"/>
      <c r="C75" s="197"/>
      <c r="D75" s="197"/>
      <c r="E75" s="197"/>
      <c r="F75" s="197"/>
      <c r="G75" s="197"/>
      <c r="H75" s="197"/>
    </row>
    <row r="76" spans="1:8" ht="193.95" customHeight="1" x14ac:dyDescent="0.3">
      <c r="A76" s="189"/>
      <c r="B76" s="189"/>
      <c r="C76" s="189"/>
      <c r="D76" s="189"/>
      <c r="E76" s="189"/>
      <c r="F76" s="189"/>
      <c r="G76" s="196"/>
      <c r="H76" s="196"/>
    </row>
    <row r="77" spans="1:8" ht="15.6" x14ac:dyDescent="0.3">
      <c r="A77" s="196"/>
      <c r="B77" s="196"/>
      <c r="C77" s="196"/>
      <c r="D77" s="196"/>
      <c r="E77" s="196"/>
      <c r="F77" s="196"/>
      <c r="G77" s="196"/>
      <c r="H77" s="196"/>
    </row>
    <row r="78" spans="1:8" ht="166.2" customHeight="1" x14ac:dyDescent="0.3">
      <c r="A78" s="824" t="s">
        <v>699</v>
      </c>
      <c r="B78" s="824"/>
      <c r="C78" s="824"/>
      <c r="D78" s="824"/>
      <c r="E78" s="824"/>
      <c r="F78" s="824"/>
      <c r="G78" s="824"/>
      <c r="H78" s="824"/>
    </row>
    <row r="79" spans="1:8" ht="15.6" x14ac:dyDescent="0.3">
      <c r="A79" s="196"/>
      <c r="B79" s="196"/>
      <c r="C79" s="196"/>
      <c r="D79" s="196"/>
      <c r="E79" s="196"/>
      <c r="F79" s="196"/>
      <c r="G79" s="196"/>
      <c r="H79" s="196"/>
    </row>
    <row r="80" spans="1:8" ht="91.95" customHeight="1" x14ac:dyDescent="0.3">
      <c r="A80" s="189"/>
      <c r="B80" s="189"/>
      <c r="C80" s="189"/>
      <c r="D80" s="189"/>
      <c r="E80" s="189"/>
      <c r="F80" s="189"/>
      <c r="G80" s="196"/>
      <c r="H80" s="196"/>
    </row>
    <row r="81" spans="1:8" ht="15.6" x14ac:dyDescent="0.3">
      <c r="A81" s="196"/>
      <c r="B81" s="196"/>
      <c r="C81" s="196"/>
      <c r="D81" s="196"/>
      <c r="E81" s="196"/>
      <c r="F81" s="196"/>
      <c r="G81" s="196"/>
      <c r="H81" s="196"/>
    </row>
    <row r="82" spans="1:8" ht="183" customHeight="1" x14ac:dyDescent="0.3">
      <c r="A82" s="824" t="s">
        <v>1693</v>
      </c>
      <c r="B82" s="824"/>
      <c r="C82" s="824"/>
      <c r="D82" s="824"/>
      <c r="E82" s="824"/>
      <c r="F82" s="824"/>
      <c r="G82" s="824"/>
      <c r="H82" s="824"/>
    </row>
    <row r="83" spans="1:8" ht="37.200000000000003" customHeight="1" x14ac:dyDescent="0.3">
      <c r="A83" s="196"/>
      <c r="B83" s="196"/>
      <c r="C83" s="196"/>
      <c r="D83" s="196"/>
      <c r="E83" s="196"/>
      <c r="F83" s="196"/>
      <c r="G83" s="196"/>
      <c r="H83" s="196"/>
    </row>
    <row r="84" spans="1:8" ht="43.95" customHeight="1" x14ac:dyDescent="0.3">
      <c r="A84" s="196"/>
      <c r="B84" s="196"/>
      <c r="C84" s="196"/>
      <c r="D84" s="196"/>
      <c r="E84" s="196"/>
      <c r="F84" s="196"/>
      <c r="G84" s="196"/>
      <c r="H84" s="196"/>
    </row>
    <row r="85" spans="1:8" ht="47.4" customHeight="1" x14ac:dyDescent="0.3">
      <c r="A85" s="196"/>
      <c r="B85" s="196"/>
      <c r="C85" s="196"/>
      <c r="D85" s="196"/>
      <c r="E85" s="196"/>
      <c r="F85" s="196"/>
      <c r="G85" s="196"/>
      <c r="H85" s="196"/>
    </row>
    <row r="86" spans="1:8" ht="51" customHeight="1" x14ac:dyDescent="0.3">
      <c r="A86" s="196"/>
      <c r="B86" s="196"/>
      <c r="C86" s="196"/>
      <c r="D86" s="196"/>
      <c r="E86" s="196"/>
      <c r="F86" s="196"/>
      <c r="G86" s="196"/>
      <c r="H86" s="196"/>
    </row>
    <row r="87" spans="1:8" ht="52.2" customHeight="1" x14ac:dyDescent="0.3">
      <c r="A87" s="196"/>
      <c r="B87" s="196"/>
      <c r="C87" s="196"/>
      <c r="D87" s="196"/>
      <c r="E87" s="196"/>
      <c r="F87" s="196"/>
      <c r="G87" s="196"/>
      <c r="H87" s="196"/>
    </row>
    <row r="88" spans="1:8" ht="44.4" customHeight="1" x14ac:dyDescent="0.3">
      <c r="A88" s="196"/>
      <c r="B88" s="196"/>
      <c r="C88" s="196"/>
      <c r="D88" s="196"/>
      <c r="E88" s="196"/>
      <c r="F88" s="196"/>
      <c r="G88" s="196"/>
      <c r="H88" s="196"/>
    </row>
    <row r="89" spans="1:8" ht="48.6" customHeight="1" x14ac:dyDescent="0.3">
      <c r="A89" s="196"/>
      <c r="B89" s="196"/>
      <c r="C89" s="196"/>
      <c r="D89" s="196"/>
      <c r="E89" s="196"/>
      <c r="F89" s="196"/>
      <c r="G89" s="196"/>
      <c r="H89" s="196"/>
    </row>
    <row r="90" spans="1:8" ht="46.95" customHeight="1" x14ac:dyDescent="0.3">
      <c r="A90" s="196"/>
      <c r="B90" s="196"/>
      <c r="C90" s="196"/>
      <c r="D90" s="196"/>
      <c r="E90" s="196"/>
      <c r="F90" s="196"/>
      <c r="G90" s="196"/>
      <c r="H90" s="196"/>
    </row>
    <row r="91" spans="1:8" ht="51" customHeight="1" x14ac:dyDescent="0.3">
      <c r="A91" s="196"/>
      <c r="B91" s="196"/>
      <c r="C91" s="196"/>
      <c r="D91" s="196"/>
      <c r="E91" s="196"/>
      <c r="F91" s="196"/>
      <c r="G91" s="196"/>
      <c r="H91" s="196"/>
    </row>
    <row r="92" spans="1:8" ht="48" customHeight="1" x14ac:dyDescent="0.3">
      <c r="A92" s="196"/>
      <c r="B92" s="196"/>
      <c r="C92" s="196"/>
      <c r="D92" s="196"/>
      <c r="E92" s="196"/>
      <c r="F92" s="196"/>
      <c r="G92" s="196"/>
      <c r="H92" s="196"/>
    </row>
    <row r="93" spans="1:8" ht="15.6" x14ac:dyDescent="0.3">
      <c r="A93" s="196"/>
      <c r="B93" s="196"/>
      <c r="C93" s="196"/>
      <c r="D93" s="196"/>
      <c r="E93" s="196"/>
      <c r="F93" s="196"/>
      <c r="G93" s="196"/>
      <c r="H93" s="196"/>
    </row>
    <row r="94" spans="1:8" ht="193.95" customHeight="1" x14ac:dyDescent="0.3">
      <c r="A94" s="824" t="s">
        <v>700</v>
      </c>
      <c r="B94" s="824"/>
      <c r="C94" s="824"/>
      <c r="D94" s="824"/>
      <c r="E94" s="824"/>
      <c r="F94" s="824"/>
      <c r="G94" s="824"/>
      <c r="H94" s="824"/>
    </row>
    <row r="95" spans="1:8" ht="15.6" x14ac:dyDescent="0.3">
      <c r="A95" s="196"/>
      <c r="B95" s="196"/>
      <c r="C95" s="196"/>
      <c r="D95" s="196"/>
      <c r="E95" s="196"/>
      <c r="F95" s="196"/>
      <c r="G95" s="196"/>
      <c r="H95" s="196"/>
    </row>
    <row r="96" spans="1:8" ht="193.2" customHeight="1" x14ac:dyDescent="0.3">
      <c r="A96" s="189"/>
      <c r="B96" s="189"/>
      <c r="C96" s="189"/>
      <c r="D96" s="189"/>
      <c r="E96" s="189"/>
      <c r="F96" s="189"/>
      <c r="G96" s="196"/>
      <c r="H96" s="196"/>
    </row>
    <row r="97" spans="1:8" ht="162" customHeight="1" x14ac:dyDescent="0.3">
      <c r="A97" s="824" t="s">
        <v>701</v>
      </c>
      <c r="B97" s="824"/>
      <c r="C97" s="824"/>
      <c r="D97" s="824"/>
      <c r="E97" s="824"/>
      <c r="F97" s="824"/>
      <c r="G97" s="824"/>
      <c r="H97" s="824"/>
    </row>
    <row r="98" spans="1:8" ht="15.6" x14ac:dyDescent="0.3">
      <c r="A98" s="196"/>
      <c r="B98" s="196"/>
      <c r="C98" s="196"/>
      <c r="D98" s="196"/>
      <c r="E98" s="196"/>
      <c r="F98" s="196"/>
      <c r="G98" s="196"/>
      <c r="H98" s="196"/>
    </row>
    <row r="99" spans="1:8" ht="152.4" customHeight="1" x14ac:dyDescent="0.3">
      <c r="A99" s="189"/>
      <c r="B99" s="189"/>
      <c r="C99" s="189"/>
      <c r="D99" s="189"/>
      <c r="E99" s="189"/>
      <c r="F99" s="189"/>
      <c r="G99" s="196"/>
      <c r="H99" s="196"/>
    </row>
    <row r="100" spans="1:8" ht="15.6" x14ac:dyDescent="0.3">
      <c r="A100" s="196"/>
      <c r="B100" s="196"/>
      <c r="C100" s="196"/>
      <c r="D100" s="196"/>
      <c r="E100" s="196"/>
      <c r="F100" s="196"/>
      <c r="G100" s="196"/>
      <c r="H100" s="196"/>
    </row>
    <row r="101" spans="1:8" ht="187.2" customHeight="1" x14ac:dyDescent="0.3">
      <c r="A101" s="824" t="s">
        <v>702</v>
      </c>
      <c r="B101" s="824"/>
      <c r="C101" s="824"/>
      <c r="D101" s="824"/>
      <c r="E101" s="824"/>
      <c r="F101" s="824"/>
      <c r="G101" s="824"/>
      <c r="H101" s="196"/>
    </row>
    <row r="102" spans="1:8" ht="15.6" x14ac:dyDescent="0.3">
      <c r="A102" s="196"/>
      <c r="B102" s="196"/>
      <c r="C102" s="196"/>
      <c r="D102" s="196"/>
      <c r="E102" s="196"/>
      <c r="F102" s="196"/>
      <c r="G102" s="196"/>
      <c r="H102" s="196"/>
    </row>
    <row r="103" spans="1:8" ht="255.6" customHeight="1" x14ac:dyDescent="0.3">
      <c r="A103" s="189"/>
      <c r="B103" s="189"/>
      <c r="C103" s="189"/>
      <c r="D103" s="189"/>
      <c r="E103" s="189"/>
      <c r="F103" s="189"/>
      <c r="G103" s="196"/>
      <c r="H103" s="196"/>
    </row>
    <row r="104" spans="1:8" ht="15.6" x14ac:dyDescent="0.3">
      <c r="A104" s="196"/>
      <c r="B104" s="196"/>
      <c r="C104" s="196"/>
      <c r="D104" s="196"/>
      <c r="E104" s="196"/>
      <c r="F104" s="196"/>
      <c r="G104" s="196"/>
      <c r="H104" s="196"/>
    </row>
    <row r="105" spans="1:8" ht="145.19999999999999" customHeight="1" x14ac:dyDescent="0.3">
      <c r="A105" s="824" t="s">
        <v>1694</v>
      </c>
      <c r="B105" s="824"/>
      <c r="C105" s="824"/>
      <c r="D105" s="824"/>
      <c r="E105" s="824"/>
      <c r="F105" s="824"/>
      <c r="G105" s="824"/>
      <c r="H105" s="824"/>
    </row>
    <row r="107" spans="1:8" ht="240.6" customHeight="1" x14ac:dyDescent="0.3">
      <c r="A107" s="189"/>
      <c r="B107" s="189"/>
      <c r="C107" s="189"/>
      <c r="D107" s="189"/>
      <c r="E107" s="189"/>
      <c r="F107" s="189"/>
      <c r="G107" s="196"/>
      <c r="H107" s="196"/>
    </row>
    <row r="108" spans="1:8" ht="15.6" x14ac:dyDescent="0.3">
      <c r="A108" s="196"/>
      <c r="B108" s="196"/>
      <c r="C108" s="196"/>
      <c r="D108" s="196"/>
      <c r="E108" s="196"/>
      <c r="F108" s="196"/>
      <c r="G108" s="196"/>
      <c r="H108" s="196"/>
    </row>
    <row r="109" spans="1:8" ht="270" customHeight="1" x14ac:dyDescent="0.3">
      <c r="A109" s="824" t="s">
        <v>1695</v>
      </c>
      <c r="B109" s="824"/>
      <c r="C109" s="824"/>
      <c r="D109" s="824"/>
      <c r="E109" s="824"/>
      <c r="F109" s="824"/>
      <c r="G109" s="824"/>
      <c r="H109" s="824"/>
    </row>
    <row r="110" spans="1:8" ht="15.6" x14ac:dyDescent="0.3">
      <c r="A110" s="196"/>
      <c r="B110" s="196"/>
      <c r="C110" s="196"/>
      <c r="D110" s="196"/>
      <c r="E110" s="196"/>
      <c r="F110" s="196"/>
      <c r="G110" s="196"/>
      <c r="H110" s="196"/>
    </row>
    <row r="111" spans="1:8" ht="153.6" customHeight="1" x14ac:dyDescent="0.3">
      <c r="A111" s="189"/>
      <c r="B111" s="189"/>
      <c r="C111" s="189"/>
      <c r="D111" s="189"/>
      <c r="E111" s="189"/>
      <c r="F111" s="189"/>
      <c r="G111" s="196"/>
      <c r="H111" s="196"/>
    </row>
    <row r="112" spans="1:8" ht="15.6" x14ac:dyDescent="0.3">
      <c r="A112" s="196"/>
      <c r="B112" s="196"/>
      <c r="C112" s="196"/>
      <c r="D112" s="196"/>
      <c r="E112" s="196"/>
      <c r="F112" s="196"/>
      <c r="G112" s="196"/>
      <c r="H112" s="196"/>
    </row>
    <row r="113" spans="1:8" ht="122.4" customHeight="1" x14ac:dyDescent="0.3">
      <c r="A113" s="815" t="s">
        <v>1696</v>
      </c>
      <c r="B113" s="815"/>
      <c r="C113" s="815"/>
      <c r="D113" s="815"/>
      <c r="E113" s="815"/>
      <c r="F113" s="815"/>
      <c r="G113" s="815"/>
      <c r="H113" s="815"/>
    </row>
    <row r="114" spans="1:8" ht="15.6" x14ac:dyDescent="0.3">
      <c r="A114" s="196"/>
      <c r="B114" s="196"/>
      <c r="C114" s="196"/>
      <c r="D114" s="196"/>
      <c r="E114" s="196"/>
      <c r="F114" s="196"/>
      <c r="G114" s="196"/>
      <c r="H114" s="196"/>
    </row>
    <row r="115" spans="1:8" ht="91.2" customHeight="1" x14ac:dyDescent="0.3">
      <c r="A115" s="189"/>
      <c r="B115" s="189"/>
      <c r="C115" s="189"/>
      <c r="D115" s="189"/>
      <c r="E115" s="189"/>
      <c r="F115" s="189"/>
      <c r="G115" s="196"/>
      <c r="H115" s="196"/>
    </row>
  </sheetData>
  <mergeCells count="20">
    <mergeCell ref="A109:H109"/>
    <mergeCell ref="A113:H113"/>
    <mergeCell ref="A22:G22"/>
    <mergeCell ref="A35:H35"/>
    <mergeCell ref="A54:H54"/>
    <mergeCell ref="A60:H60"/>
    <mergeCell ref="A57:H57"/>
    <mergeCell ref="A70:H70"/>
    <mergeCell ref="A74:H74"/>
    <mergeCell ref="A78:H78"/>
    <mergeCell ref="A82:H82"/>
    <mergeCell ref="A105:H105"/>
    <mergeCell ref="A97:H97"/>
    <mergeCell ref="A94:H94"/>
    <mergeCell ref="A101:G101"/>
    <mergeCell ref="A2:H2"/>
    <mergeCell ref="A3:H3"/>
    <mergeCell ref="A5:H5"/>
    <mergeCell ref="A6:H6"/>
    <mergeCell ref="A23:H2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528F-BE3C-4709-91A4-60560340D130}">
  <sheetPr>
    <pageSetUpPr fitToPage="1"/>
  </sheetPr>
  <dimension ref="A1:I96"/>
  <sheetViews>
    <sheetView workbookViewId="0">
      <selection activeCell="J71" sqref="J71"/>
    </sheetView>
  </sheetViews>
  <sheetFormatPr defaultRowHeight="14.4" x14ac:dyDescent="0.3"/>
  <cols>
    <col min="1" max="1" width="40.33203125" customWidth="1"/>
    <col min="2" max="2" width="43.109375" customWidth="1"/>
    <col min="3" max="3" width="12.33203125" customWidth="1"/>
    <col min="4" max="9" width="10.5546875" customWidth="1"/>
  </cols>
  <sheetData>
    <row r="1" spans="1:9" ht="15.6" x14ac:dyDescent="0.3">
      <c r="A1" s="831" t="s">
        <v>703</v>
      </c>
      <c r="B1" s="831"/>
      <c r="C1" s="831"/>
      <c r="D1" s="831"/>
      <c r="E1" s="831"/>
      <c r="F1" s="831"/>
      <c r="G1" s="831"/>
      <c r="H1" s="831"/>
      <c r="I1" s="831"/>
    </row>
    <row r="2" spans="1:9" ht="16.2" thickBot="1" x14ac:dyDescent="0.35">
      <c r="A2" s="198" t="s">
        <v>704</v>
      </c>
      <c r="B2" s="198"/>
    </row>
    <row r="3" spans="1:9" ht="32.4" customHeight="1" thickBot="1" x14ac:dyDescent="0.35">
      <c r="A3" s="832" t="s">
        <v>705</v>
      </c>
      <c r="B3" s="832" t="s">
        <v>706</v>
      </c>
      <c r="C3" s="835" t="s">
        <v>707</v>
      </c>
      <c r="D3" s="832" t="s">
        <v>708</v>
      </c>
      <c r="E3" s="837" t="s">
        <v>709</v>
      </c>
      <c r="F3" s="838"/>
      <c r="G3" s="839"/>
      <c r="H3" s="840" t="s">
        <v>1608</v>
      </c>
      <c r="I3" s="840" t="s">
        <v>710</v>
      </c>
    </row>
    <row r="4" spans="1:9" ht="66.599999999999994" customHeight="1" thickBot="1" x14ac:dyDescent="0.35">
      <c r="A4" s="833"/>
      <c r="B4" s="834"/>
      <c r="C4" s="836"/>
      <c r="D4" s="833"/>
      <c r="E4" s="718" t="s">
        <v>711</v>
      </c>
      <c r="F4" s="718" t="s">
        <v>712</v>
      </c>
      <c r="G4" s="718" t="s">
        <v>886</v>
      </c>
      <c r="H4" s="841"/>
      <c r="I4" s="841"/>
    </row>
    <row r="5" spans="1:9" ht="15" thickBot="1" x14ac:dyDescent="0.35">
      <c r="A5" s="201">
        <v>1</v>
      </c>
      <c r="B5" s="202"/>
      <c r="C5" s="202">
        <v>2</v>
      </c>
      <c r="D5" s="202">
        <v>3</v>
      </c>
      <c r="E5" s="202">
        <v>4</v>
      </c>
      <c r="F5" s="202">
        <v>5</v>
      </c>
      <c r="G5" s="202">
        <v>6</v>
      </c>
      <c r="H5" s="202">
        <v>7</v>
      </c>
      <c r="I5" s="202">
        <v>8</v>
      </c>
    </row>
    <row r="6" spans="1:9" ht="47.4" thickBot="1" x14ac:dyDescent="0.35">
      <c r="A6" s="203" t="s">
        <v>713</v>
      </c>
      <c r="B6" s="204" t="s">
        <v>714</v>
      </c>
      <c r="C6" s="205" t="s">
        <v>715</v>
      </c>
      <c r="D6" s="206" t="s">
        <v>716</v>
      </c>
      <c r="E6" s="207">
        <v>15</v>
      </c>
      <c r="F6" s="207">
        <v>15</v>
      </c>
      <c r="G6" s="207">
        <v>15</v>
      </c>
      <c r="H6" s="208">
        <v>15.3</v>
      </c>
      <c r="I6" s="209">
        <v>30</v>
      </c>
    </row>
    <row r="7" spans="1:9" ht="31.8" thickBot="1" x14ac:dyDescent="0.35">
      <c r="A7" s="210"/>
      <c r="B7" s="211" t="s">
        <v>717</v>
      </c>
      <c r="C7" s="212" t="s">
        <v>718</v>
      </c>
      <c r="D7" s="637">
        <v>0.01</v>
      </c>
      <c r="E7" s="213">
        <v>0.01</v>
      </c>
      <c r="F7" s="213">
        <v>0.01</v>
      </c>
      <c r="G7" s="213">
        <v>0.01</v>
      </c>
      <c r="H7" s="638" t="s">
        <v>1652</v>
      </c>
      <c r="I7" s="214" t="s">
        <v>719</v>
      </c>
    </row>
    <row r="8" spans="1:9" ht="16.2" thickBot="1" x14ac:dyDescent="0.35">
      <c r="A8" s="210"/>
      <c r="B8" s="211" t="s">
        <v>720</v>
      </c>
      <c r="C8" s="212" t="s">
        <v>718</v>
      </c>
      <c r="D8" s="637">
        <v>0.01</v>
      </c>
      <c r="E8" s="213">
        <v>0.01</v>
      </c>
      <c r="F8" s="213">
        <v>0.01</v>
      </c>
      <c r="G8" s="213">
        <v>0.01</v>
      </c>
      <c r="H8" s="638" t="s">
        <v>1652</v>
      </c>
      <c r="I8" s="214" t="s">
        <v>719</v>
      </c>
    </row>
    <row r="9" spans="1:9" ht="31.8" thickBot="1" x14ac:dyDescent="0.35">
      <c r="A9" s="210"/>
      <c r="B9" s="211" t="s">
        <v>721</v>
      </c>
      <c r="C9" s="212" t="s">
        <v>718</v>
      </c>
      <c r="D9" s="637">
        <v>0.08</v>
      </c>
      <c r="E9" s="213">
        <v>0.08</v>
      </c>
      <c r="F9" s="213">
        <v>0.08</v>
      </c>
      <c r="G9" s="213">
        <v>0.08</v>
      </c>
      <c r="H9" s="638" t="s">
        <v>1653</v>
      </c>
      <c r="I9" s="214" t="s">
        <v>719</v>
      </c>
    </row>
    <row r="10" spans="1:9" ht="63" thickBot="1" x14ac:dyDescent="0.35">
      <c r="A10" s="215" t="s">
        <v>722</v>
      </c>
      <c r="B10" s="216" t="s">
        <v>723</v>
      </c>
      <c r="C10" s="217" t="s">
        <v>724</v>
      </c>
      <c r="D10" s="218" t="s">
        <v>725</v>
      </c>
      <c r="E10" s="219" t="s">
        <v>726</v>
      </c>
      <c r="F10" s="219" t="s">
        <v>726</v>
      </c>
      <c r="G10" s="219" t="s">
        <v>726</v>
      </c>
      <c r="H10" s="219" t="s">
        <v>726</v>
      </c>
      <c r="I10" s="219" t="s">
        <v>726</v>
      </c>
    </row>
    <row r="11" spans="1:9" ht="47.4" thickBot="1" x14ac:dyDescent="0.35">
      <c r="A11" s="220" t="s">
        <v>1697</v>
      </c>
      <c r="B11" s="221" t="s">
        <v>1698</v>
      </c>
      <c r="C11" s="217" t="s">
        <v>728</v>
      </c>
      <c r="D11" s="222">
        <v>-43.3</v>
      </c>
      <c r="E11" s="207">
        <v>5</v>
      </c>
      <c r="F11" s="207">
        <v>5</v>
      </c>
      <c r="G11" s="207">
        <v>5</v>
      </c>
      <c r="H11" s="223">
        <v>3.5</v>
      </c>
      <c r="I11" s="224">
        <v>14</v>
      </c>
    </row>
    <row r="12" spans="1:9" ht="63" thickBot="1" x14ac:dyDescent="0.35">
      <c r="A12" s="220" t="s">
        <v>729</v>
      </c>
      <c r="B12" s="216" t="s">
        <v>730</v>
      </c>
      <c r="C12" s="225" t="s">
        <v>724</v>
      </c>
      <c r="D12" s="226" t="s">
        <v>731</v>
      </c>
      <c r="E12" s="219" t="s">
        <v>726</v>
      </c>
      <c r="F12" s="219" t="s">
        <v>726</v>
      </c>
      <c r="G12" s="219" t="s">
        <v>726</v>
      </c>
      <c r="H12" s="227" t="s">
        <v>726</v>
      </c>
      <c r="I12" s="219" t="s">
        <v>726</v>
      </c>
    </row>
    <row r="13" spans="1:9" ht="16.2" thickBot="1" x14ac:dyDescent="0.35">
      <c r="A13" s="842" t="s">
        <v>732</v>
      </c>
      <c r="B13" s="216" t="s">
        <v>733</v>
      </c>
      <c r="C13" s="229" t="s">
        <v>734</v>
      </c>
      <c r="D13" s="230">
        <v>8195</v>
      </c>
      <c r="E13" s="445">
        <v>29800</v>
      </c>
      <c r="F13" s="445">
        <v>31300</v>
      </c>
      <c r="G13" s="445">
        <v>32980</v>
      </c>
      <c r="H13" s="229" t="s">
        <v>1755</v>
      </c>
      <c r="I13" s="232" t="s">
        <v>735</v>
      </c>
    </row>
    <row r="14" spans="1:9" ht="31.8" thickBot="1" x14ac:dyDescent="0.35">
      <c r="A14" s="843"/>
      <c r="B14" s="233" t="s">
        <v>736</v>
      </c>
      <c r="C14" s="229" t="s">
        <v>718</v>
      </c>
      <c r="D14" s="234">
        <v>180.35</v>
      </c>
      <c r="E14" s="231">
        <v>800</v>
      </c>
      <c r="F14" s="231">
        <v>800</v>
      </c>
      <c r="G14" s="231">
        <v>800</v>
      </c>
      <c r="H14" s="231" t="s">
        <v>1585</v>
      </c>
      <c r="I14" s="232" t="s">
        <v>735</v>
      </c>
    </row>
    <row r="15" spans="1:9" ht="31.8" thickBot="1" x14ac:dyDescent="0.35">
      <c r="A15" s="844"/>
      <c r="B15" s="233" t="s">
        <v>1699</v>
      </c>
      <c r="C15" s="223" t="s">
        <v>738</v>
      </c>
      <c r="D15" s="494">
        <v>3000</v>
      </c>
      <c r="E15" s="445">
        <v>3750</v>
      </c>
      <c r="F15" s="445">
        <v>4000</v>
      </c>
      <c r="G15" s="445">
        <v>4250</v>
      </c>
      <c r="H15" s="249">
        <v>5876</v>
      </c>
      <c r="I15" s="235">
        <v>4000</v>
      </c>
    </row>
    <row r="16" spans="1:9" ht="16.2" thickBot="1" x14ac:dyDescent="0.35">
      <c r="A16" s="845" t="s">
        <v>739</v>
      </c>
      <c r="B16" s="236" t="s">
        <v>740</v>
      </c>
      <c r="C16" s="229" t="s">
        <v>741</v>
      </c>
      <c r="D16" s="237">
        <v>76</v>
      </c>
      <c r="E16" s="237">
        <v>79</v>
      </c>
      <c r="F16" s="237">
        <v>79.099999999999994</v>
      </c>
      <c r="G16" s="237">
        <v>79.2</v>
      </c>
      <c r="H16" s="237" t="s">
        <v>1654</v>
      </c>
      <c r="I16" s="232" t="s">
        <v>742</v>
      </c>
    </row>
    <row r="17" spans="1:9" ht="31.8" thickBot="1" x14ac:dyDescent="0.35">
      <c r="A17" s="846"/>
      <c r="B17" s="238" t="s">
        <v>743</v>
      </c>
      <c r="C17" s="229" t="s">
        <v>744</v>
      </c>
      <c r="D17" s="237" t="s">
        <v>1586</v>
      </c>
      <c r="E17" s="231">
        <v>13.4</v>
      </c>
      <c r="F17" s="231">
        <v>13.3</v>
      </c>
      <c r="G17" s="231">
        <v>13.2</v>
      </c>
      <c r="H17" s="229" t="s">
        <v>1655</v>
      </c>
      <c r="I17" s="235" t="s">
        <v>745</v>
      </c>
    </row>
    <row r="18" spans="1:9" ht="81.599999999999994" customHeight="1" thickBot="1" x14ac:dyDescent="0.35">
      <c r="A18" s="846"/>
      <c r="B18" s="236" t="s">
        <v>746</v>
      </c>
      <c r="C18" s="231" t="s">
        <v>728</v>
      </c>
      <c r="D18" s="237">
        <v>74.400000000000006</v>
      </c>
      <c r="E18" s="229">
        <v>76.099999999999994</v>
      </c>
      <c r="F18" s="237">
        <v>76</v>
      </c>
      <c r="G18" s="229">
        <v>75.900000000000006</v>
      </c>
      <c r="H18" s="229" t="s">
        <v>1656</v>
      </c>
      <c r="I18" s="235" t="s">
        <v>745</v>
      </c>
    </row>
    <row r="19" spans="1:9" ht="32.4" customHeight="1" thickBot="1" x14ac:dyDescent="0.35">
      <c r="A19" s="847"/>
      <c r="B19" s="236" t="s">
        <v>747</v>
      </c>
      <c r="C19" s="239" t="s">
        <v>748</v>
      </c>
      <c r="D19" s="229">
        <v>118.5</v>
      </c>
      <c r="E19" s="237">
        <v>182</v>
      </c>
      <c r="F19" s="237">
        <v>183</v>
      </c>
      <c r="G19" s="237">
        <v>184</v>
      </c>
      <c r="H19" s="229">
        <v>182.7</v>
      </c>
      <c r="I19" s="232" t="s">
        <v>735</v>
      </c>
    </row>
    <row r="20" spans="1:9" ht="31.8" thickBot="1" x14ac:dyDescent="0.35">
      <c r="A20" s="847"/>
      <c r="B20" s="240" t="s">
        <v>749</v>
      </c>
      <c r="C20" s="229" t="s">
        <v>750</v>
      </c>
      <c r="D20" s="231">
        <v>91.4</v>
      </c>
      <c r="E20" s="229">
        <v>80.3</v>
      </c>
      <c r="F20" s="237">
        <v>80.2</v>
      </c>
      <c r="G20" s="229">
        <v>80.099999999999994</v>
      </c>
      <c r="H20" s="229">
        <v>80.3</v>
      </c>
      <c r="I20" s="241" t="s">
        <v>745</v>
      </c>
    </row>
    <row r="21" spans="1:9" ht="16.2" thickBot="1" x14ac:dyDescent="0.35">
      <c r="A21" s="848"/>
      <c r="B21" s="216" t="s">
        <v>751</v>
      </c>
      <c r="C21" s="242" t="s">
        <v>750</v>
      </c>
      <c r="D21" s="229">
        <v>534</v>
      </c>
      <c r="E21" s="231">
        <v>900</v>
      </c>
      <c r="F21" s="231">
        <v>1000</v>
      </c>
      <c r="G21" s="231">
        <v>1100</v>
      </c>
      <c r="H21" s="229">
        <v>658</v>
      </c>
      <c r="I21" s="229">
        <v>1100</v>
      </c>
    </row>
    <row r="22" spans="1:9" ht="31.8" thickBot="1" x14ac:dyDescent="0.35">
      <c r="A22" s="849" t="s">
        <v>752</v>
      </c>
      <c r="B22" s="216" t="s">
        <v>753</v>
      </c>
      <c r="C22" s="242" t="s">
        <v>750</v>
      </c>
      <c r="D22" s="229">
        <v>15.8</v>
      </c>
      <c r="E22" s="229">
        <v>20.399999999999999</v>
      </c>
      <c r="F22" s="237">
        <v>20.3</v>
      </c>
      <c r="G22" s="229">
        <v>20.2</v>
      </c>
      <c r="H22" s="229" t="s">
        <v>1657</v>
      </c>
      <c r="I22" s="232" t="s">
        <v>745</v>
      </c>
    </row>
    <row r="23" spans="1:9" ht="31.8" thickBot="1" x14ac:dyDescent="0.35">
      <c r="A23" s="829"/>
      <c r="B23" s="216" t="s">
        <v>754</v>
      </c>
      <c r="C23" s="243" t="s">
        <v>755</v>
      </c>
      <c r="D23" s="231" t="s">
        <v>756</v>
      </c>
      <c r="E23" s="229">
        <v>9600</v>
      </c>
      <c r="F23" s="229">
        <v>9580</v>
      </c>
      <c r="G23" s="229">
        <v>9550</v>
      </c>
      <c r="H23" s="229" t="s">
        <v>1658</v>
      </c>
      <c r="I23" s="232" t="s">
        <v>745</v>
      </c>
    </row>
    <row r="24" spans="1:9" ht="63" thickBot="1" x14ac:dyDescent="0.35">
      <c r="A24" s="829"/>
      <c r="B24" s="244" t="s">
        <v>757</v>
      </c>
      <c r="C24" s="243" t="s">
        <v>755</v>
      </c>
      <c r="D24" s="231" t="s">
        <v>756</v>
      </c>
      <c r="E24" s="231">
        <v>290</v>
      </c>
      <c r="F24" s="229"/>
      <c r="G24" s="245"/>
      <c r="H24" s="229" t="s">
        <v>756</v>
      </c>
      <c r="I24" s="241" t="s">
        <v>735</v>
      </c>
    </row>
    <row r="25" spans="1:9" ht="31.8" thickBot="1" x14ac:dyDescent="0.35">
      <c r="A25" s="830"/>
      <c r="B25" s="216" t="s">
        <v>758</v>
      </c>
      <c r="C25" s="242" t="s">
        <v>759</v>
      </c>
      <c r="D25" s="229">
        <v>32.4</v>
      </c>
      <c r="E25" s="237">
        <v>45.5</v>
      </c>
      <c r="F25" s="237">
        <v>46</v>
      </c>
      <c r="G25" s="237">
        <v>46.5</v>
      </c>
      <c r="H25" s="229">
        <v>45.6</v>
      </c>
      <c r="I25" s="241" t="s">
        <v>735</v>
      </c>
    </row>
    <row r="26" spans="1:9" ht="31.8" thickBot="1" x14ac:dyDescent="0.35">
      <c r="A26" s="220" t="s">
        <v>760</v>
      </c>
      <c r="B26" s="246" t="s">
        <v>761</v>
      </c>
      <c r="C26" s="247" t="s">
        <v>748</v>
      </c>
      <c r="D26" s="248">
        <v>278</v>
      </c>
      <c r="E26" s="249">
        <v>280</v>
      </c>
      <c r="F26" s="249">
        <v>300</v>
      </c>
      <c r="G26" s="249">
        <v>300</v>
      </c>
      <c r="H26" s="250">
        <v>282</v>
      </c>
      <c r="I26" s="251">
        <v>300</v>
      </c>
    </row>
    <row r="27" spans="1:9" ht="16.2" thickBot="1" x14ac:dyDescent="0.35">
      <c r="A27" s="845" t="s">
        <v>762</v>
      </c>
      <c r="B27" s="216" t="s">
        <v>763</v>
      </c>
      <c r="C27" s="252" t="s">
        <v>728</v>
      </c>
      <c r="D27" s="253">
        <v>99.9</v>
      </c>
      <c r="E27" s="254">
        <v>99.9</v>
      </c>
      <c r="F27" s="254">
        <v>99.9</v>
      </c>
      <c r="G27" s="254">
        <v>99.9</v>
      </c>
      <c r="H27" s="255">
        <v>99.9</v>
      </c>
      <c r="I27" s="256">
        <v>99.9</v>
      </c>
    </row>
    <row r="28" spans="1:9" ht="67.95" customHeight="1" thickBot="1" x14ac:dyDescent="0.35">
      <c r="A28" s="848"/>
      <c r="B28" s="244" t="s">
        <v>1700</v>
      </c>
      <c r="C28" s="252" t="s">
        <v>764</v>
      </c>
      <c r="D28" s="257">
        <v>58</v>
      </c>
      <c r="E28" s="254">
        <v>58</v>
      </c>
      <c r="F28" s="254">
        <v>58</v>
      </c>
      <c r="G28" s="254">
        <v>58</v>
      </c>
      <c r="H28" s="255">
        <v>59</v>
      </c>
      <c r="I28" s="258" t="s">
        <v>765</v>
      </c>
    </row>
    <row r="29" spans="1:9" ht="47.4" thickBot="1" x14ac:dyDescent="0.35">
      <c r="A29" s="259" t="s">
        <v>766</v>
      </c>
      <c r="B29" s="236" t="s">
        <v>767</v>
      </c>
      <c r="C29" s="260" t="s">
        <v>728</v>
      </c>
      <c r="D29" s="261">
        <v>92</v>
      </c>
      <c r="E29" s="262">
        <v>97</v>
      </c>
      <c r="F29" s="262">
        <v>98</v>
      </c>
      <c r="G29" s="262">
        <v>98</v>
      </c>
      <c r="H29" s="263">
        <v>97</v>
      </c>
      <c r="I29" s="264">
        <v>96</v>
      </c>
    </row>
    <row r="30" spans="1:9" ht="47.4" thickBot="1" x14ac:dyDescent="0.35">
      <c r="A30" s="265" t="s">
        <v>768</v>
      </c>
      <c r="B30" s="236" t="s">
        <v>769</v>
      </c>
      <c r="C30" s="266" t="s">
        <v>755</v>
      </c>
      <c r="D30" s="267">
        <v>270</v>
      </c>
      <c r="E30" s="268">
        <v>340</v>
      </c>
      <c r="F30" s="268">
        <v>345</v>
      </c>
      <c r="G30" s="268">
        <v>350</v>
      </c>
      <c r="H30" s="269">
        <v>270</v>
      </c>
      <c r="I30" s="270">
        <v>260</v>
      </c>
    </row>
    <row r="31" spans="1:9" ht="31.2" customHeight="1" thickBot="1" x14ac:dyDescent="0.35">
      <c r="A31" s="632" t="s">
        <v>770</v>
      </c>
      <c r="B31" s="273" t="s">
        <v>771</v>
      </c>
      <c r="C31" s="274" t="s">
        <v>750</v>
      </c>
      <c r="D31" s="275">
        <v>6</v>
      </c>
      <c r="E31" s="276">
        <v>2</v>
      </c>
      <c r="F31" s="223">
        <v>2</v>
      </c>
      <c r="G31" s="276">
        <v>2</v>
      </c>
      <c r="H31" s="277">
        <v>4</v>
      </c>
      <c r="I31" s="278">
        <v>6</v>
      </c>
    </row>
    <row r="32" spans="1:9" ht="47.4" thickBot="1" x14ac:dyDescent="0.35">
      <c r="A32" s="220" t="s">
        <v>772</v>
      </c>
      <c r="B32" s="216" t="s">
        <v>773</v>
      </c>
      <c r="C32" s="266" t="s">
        <v>718</v>
      </c>
      <c r="D32" s="279">
        <v>1</v>
      </c>
      <c r="E32" s="276">
        <v>2</v>
      </c>
      <c r="F32" s="223">
        <v>2</v>
      </c>
      <c r="G32" s="276">
        <v>2</v>
      </c>
      <c r="H32" s="277">
        <v>2</v>
      </c>
      <c r="I32" s="280">
        <v>2</v>
      </c>
    </row>
    <row r="33" spans="1:9" ht="38.4" customHeight="1" thickBot="1" x14ac:dyDescent="0.35">
      <c r="A33" s="281" t="s">
        <v>1701</v>
      </c>
      <c r="B33" s="282" t="s">
        <v>774</v>
      </c>
      <c r="C33" s="283" t="s">
        <v>718</v>
      </c>
      <c r="D33" s="279">
        <v>59</v>
      </c>
      <c r="E33" s="276">
        <v>110</v>
      </c>
      <c r="F33" s="223">
        <v>115</v>
      </c>
      <c r="G33" s="276">
        <v>120</v>
      </c>
      <c r="H33" s="277">
        <v>105</v>
      </c>
      <c r="I33" s="280">
        <v>120</v>
      </c>
    </row>
    <row r="34" spans="1:9" ht="47.4" thickBot="1" x14ac:dyDescent="0.35">
      <c r="A34" s="284"/>
      <c r="B34" s="282" t="s">
        <v>775</v>
      </c>
      <c r="C34" s="285" t="s">
        <v>750</v>
      </c>
      <c r="D34" s="286">
        <v>130</v>
      </c>
      <c r="E34" s="276">
        <v>140</v>
      </c>
      <c r="F34" s="223">
        <v>145</v>
      </c>
      <c r="G34" s="276">
        <v>150</v>
      </c>
      <c r="H34" s="287">
        <v>140</v>
      </c>
      <c r="I34" s="277">
        <v>150</v>
      </c>
    </row>
    <row r="35" spans="1:9" ht="47.4" thickBot="1" x14ac:dyDescent="0.35">
      <c r="A35" s="288" t="s">
        <v>776</v>
      </c>
      <c r="B35" s="289" t="s">
        <v>777</v>
      </c>
      <c r="C35" s="271" t="s">
        <v>778</v>
      </c>
      <c r="D35" s="290" t="s">
        <v>756</v>
      </c>
      <c r="E35" s="291" t="s">
        <v>779</v>
      </c>
      <c r="F35" s="291" t="s">
        <v>780</v>
      </c>
      <c r="G35" s="291" t="s">
        <v>780</v>
      </c>
      <c r="H35" s="232" t="s">
        <v>756</v>
      </c>
      <c r="I35" s="229" t="s">
        <v>780</v>
      </c>
    </row>
    <row r="36" spans="1:9" ht="47.4" thickBot="1" x14ac:dyDescent="0.35">
      <c r="A36" s="850" t="s">
        <v>781</v>
      </c>
      <c r="B36" s="293" t="s">
        <v>782</v>
      </c>
      <c r="C36" s="294" t="s">
        <v>728</v>
      </c>
      <c r="D36" s="295">
        <v>56</v>
      </c>
      <c r="E36" s="296">
        <v>70</v>
      </c>
      <c r="F36" s="295">
        <v>80</v>
      </c>
      <c r="G36" s="296">
        <v>80</v>
      </c>
      <c r="H36" s="295">
        <v>66.7</v>
      </c>
      <c r="I36" s="297">
        <v>80</v>
      </c>
    </row>
    <row r="37" spans="1:9" ht="31.8" thickBot="1" x14ac:dyDescent="0.35">
      <c r="A37" s="851"/>
      <c r="B37" s="273" t="s">
        <v>783</v>
      </c>
      <c r="C37" s="294" t="s">
        <v>728</v>
      </c>
      <c r="D37" s="295">
        <v>40</v>
      </c>
      <c r="E37" s="299">
        <v>58</v>
      </c>
      <c r="F37" s="297">
        <v>59</v>
      </c>
      <c r="G37" s="300">
        <v>60</v>
      </c>
      <c r="H37" s="295">
        <v>72.400000000000006</v>
      </c>
      <c r="I37" s="207">
        <v>60</v>
      </c>
    </row>
    <row r="38" spans="1:9" ht="47.4" thickBot="1" x14ac:dyDescent="0.35">
      <c r="A38" s="220" t="s">
        <v>784</v>
      </c>
      <c r="B38" s="301" t="s">
        <v>1702</v>
      </c>
      <c r="C38" s="302" t="s">
        <v>728</v>
      </c>
      <c r="D38" s="295">
        <v>60</v>
      </c>
      <c r="E38" s="299">
        <v>80</v>
      </c>
      <c r="F38" s="297">
        <v>98</v>
      </c>
      <c r="G38" s="300">
        <v>98</v>
      </c>
      <c r="H38" s="295">
        <v>67</v>
      </c>
      <c r="I38" s="297">
        <v>98</v>
      </c>
    </row>
    <row r="39" spans="1:9" ht="31.8" thickBot="1" x14ac:dyDescent="0.35">
      <c r="A39" s="288" t="s">
        <v>785</v>
      </c>
      <c r="B39" s="289" t="s">
        <v>1703</v>
      </c>
      <c r="C39" s="302" t="s">
        <v>728</v>
      </c>
      <c r="D39" s="304" t="s">
        <v>787</v>
      </c>
      <c r="E39" s="276" t="s">
        <v>788</v>
      </c>
      <c r="F39" s="223" t="s">
        <v>788</v>
      </c>
      <c r="G39" s="276" t="s">
        <v>788</v>
      </c>
      <c r="H39" s="305" t="s">
        <v>788</v>
      </c>
      <c r="I39" s="219" t="s">
        <v>789</v>
      </c>
    </row>
    <row r="40" spans="1:9" ht="31.8" thickBot="1" x14ac:dyDescent="0.35">
      <c r="A40" s="284" t="s">
        <v>790</v>
      </c>
      <c r="B40" s="236" t="s">
        <v>791</v>
      </c>
      <c r="C40" s="306" t="s">
        <v>718</v>
      </c>
      <c r="D40" s="304">
        <v>0</v>
      </c>
      <c r="E40" s="305">
        <v>1</v>
      </c>
      <c r="F40" s="305">
        <v>1</v>
      </c>
      <c r="G40" s="305">
        <v>1</v>
      </c>
      <c r="H40" s="305">
        <v>1</v>
      </c>
      <c r="I40" s="307">
        <v>1</v>
      </c>
    </row>
    <row r="41" spans="1:9" ht="34.200000000000003" customHeight="1" thickBot="1" x14ac:dyDescent="0.35">
      <c r="A41" s="281" t="s">
        <v>792</v>
      </c>
      <c r="B41" s="724" t="s">
        <v>1704</v>
      </c>
      <c r="C41" s="725" t="s">
        <v>718</v>
      </c>
      <c r="D41" s="726">
        <v>4</v>
      </c>
      <c r="E41" s="276">
        <v>6</v>
      </c>
      <c r="F41" s="223">
        <v>7</v>
      </c>
      <c r="G41" s="308">
        <v>7</v>
      </c>
      <c r="H41" s="727">
        <v>5</v>
      </c>
      <c r="I41" s="728">
        <v>7</v>
      </c>
    </row>
    <row r="42" spans="1:9" ht="31.8" thickBot="1" x14ac:dyDescent="0.35">
      <c r="A42" s="828" t="s">
        <v>794</v>
      </c>
      <c r="B42" s="293" t="s">
        <v>795</v>
      </c>
      <c r="C42" s="306" t="s">
        <v>796</v>
      </c>
      <c r="D42" s="222">
        <v>8</v>
      </c>
      <c r="E42" s="276">
        <v>8</v>
      </c>
      <c r="F42" s="223">
        <v>8</v>
      </c>
      <c r="G42" s="308">
        <v>7</v>
      </c>
      <c r="H42" s="223">
        <v>5</v>
      </c>
      <c r="I42" s="23" t="s">
        <v>765</v>
      </c>
    </row>
    <row r="43" spans="1:9" ht="16.2" thickBot="1" x14ac:dyDescent="0.35">
      <c r="A43" s="829"/>
      <c r="B43" s="309" t="s">
        <v>797</v>
      </c>
      <c r="C43" s="310" t="s">
        <v>798</v>
      </c>
      <c r="D43" s="311">
        <v>88.5</v>
      </c>
      <c r="E43" s="276">
        <v>92.4</v>
      </c>
      <c r="F43" s="297">
        <v>92.5</v>
      </c>
      <c r="G43" s="308">
        <v>92.6</v>
      </c>
      <c r="H43" s="249">
        <v>92.3</v>
      </c>
      <c r="I43" s="44" t="s">
        <v>735</v>
      </c>
    </row>
    <row r="44" spans="1:9" ht="31.8" thickBot="1" x14ac:dyDescent="0.35">
      <c r="A44" s="829"/>
      <c r="B44" s="309" t="s">
        <v>799</v>
      </c>
      <c r="C44" s="312" t="s">
        <v>728</v>
      </c>
      <c r="D44" s="313">
        <v>0.83</v>
      </c>
      <c r="E44" s="276">
        <v>0.9</v>
      </c>
      <c r="F44" s="223">
        <v>0.95</v>
      </c>
      <c r="G44" s="308">
        <v>0.99</v>
      </c>
      <c r="H44" s="249">
        <v>0.89</v>
      </c>
      <c r="I44" s="314" t="s">
        <v>735</v>
      </c>
    </row>
    <row r="45" spans="1:9" ht="31.8" thickBot="1" x14ac:dyDescent="0.35">
      <c r="A45" s="829"/>
      <c r="B45" s="309" t="s">
        <v>800</v>
      </c>
      <c r="C45" s="315" t="s">
        <v>755</v>
      </c>
      <c r="D45" s="313">
        <v>140</v>
      </c>
      <c r="E45" s="276">
        <v>140</v>
      </c>
      <c r="F45" s="223">
        <v>135</v>
      </c>
      <c r="G45" s="308">
        <v>130</v>
      </c>
      <c r="H45" s="249">
        <v>144</v>
      </c>
      <c r="I45" s="314" t="s">
        <v>745</v>
      </c>
    </row>
    <row r="46" spans="1:9" ht="47.4" thickBot="1" x14ac:dyDescent="0.35">
      <c r="A46" s="830"/>
      <c r="B46" s="316" t="s">
        <v>801</v>
      </c>
      <c r="C46" s="317" t="s">
        <v>802</v>
      </c>
      <c r="D46" s="318">
        <v>38163</v>
      </c>
      <c r="E46" s="319">
        <v>54900</v>
      </c>
      <c r="F46" s="320">
        <v>55000</v>
      </c>
      <c r="G46" s="321">
        <v>55050</v>
      </c>
      <c r="H46" s="322" t="s">
        <v>1659</v>
      </c>
      <c r="I46" s="323" t="s">
        <v>735</v>
      </c>
    </row>
    <row r="47" spans="1:9" ht="47.4" thickBot="1" x14ac:dyDescent="0.35">
      <c r="A47" s="324" t="s">
        <v>803</v>
      </c>
      <c r="B47" s="233" t="s">
        <v>804</v>
      </c>
      <c r="C47" s="294" t="s">
        <v>728</v>
      </c>
      <c r="D47" s="295">
        <v>2</v>
      </c>
      <c r="E47" s="299">
        <v>5</v>
      </c>
      <c r="F47" s="297">
        <v>6</v>
      </c>
      <c r="G47" s="300">
        <v>6</v>
      </c>
      <c r="H47" s="223" t="s">
        <v>756</v>
      </c>
      <c r="I47" s="633">
        <v>6</v>
      </c>
    </row>
    <row r="48" spans="1:9" ht="16.2" thickBot="1" x14ac:dyDescent="0.35">
      <c r="A48" s="220" t="s">
        <v>805</v>
      </c>
      <c r="B48" s="216" t="s">
        <v>806</v>
      </c>
      <c r="C48" s="325" t="s">
        <v>750</v>
      </c>
      <c r="D48" s="326">
        <v>125</v>
      </c>
      <c r="E48" s="276">
        <v>120</v>
      </c>
      <c r="F48" s="223">
        <v>100</v>
      </c>
      <c r="G48" s="308">
        <v>100</v>
      </c>
      <c r="H48" s="223" t="s">
        <v>1660</v>
      </c>
      <c r="I48" s="327">
        <v>100</v>
      </c>
    </row>
    <row r="49" spans="1:9" ht="31.8" thickBot="1" x14ac:dyDescent="0.35">
      <c r="A49" s="220" t="s">
        <v>807</v>
      </c>
      <c r="B49" s="328" t="s">
        <v>808</v>
      </c>
      <c r="C49" s="239" t="s">
        <v>718</v>
      </c>
      <c r="D49" s="305">
        <v>0</v>
      </c>
      <c r="E49" s="276">
        <v>1</v>
      </c>
      <c r="F49" s="223">
        <v>1</v>
      </c>
      <c r="G49" s="308">
        <v>1</v>
      </c>
      <c r="H49" s="223">
        <v>1</v>
      </c>
      <c r="I49" s="223">
        <v>1</v>
      </c>
    </row>
    <row r="50" spans="1:9" ht="31.8" thickBot="1" x14ac:dyDescent="0.35">
      <c r="A50" s="851" t="s">
        <v>809</v>
      </c>
      <c r="B50" s="273" t="s">
        <v>810</v>
      </c>
      <c r="C50" s="329" t="s">
        <v>728</v>
      </c>
      <c r="D50" s="296">
        <v>3</v>
      </c>
      <c r="E50" s="297">
        <v>1</v>
      </c>
      <c r="F50" s="297">
        <v>2</v>
      </c>
      <c r="G50" s="300">
        <v>1</v>
      </c>
      <c r="H50" s="297">
        <v>2</v>
      </c>
      <c r="I50" s="297">
        <v>2</v>
      </c>
    </row>
    <row r="51" spans="1:9" ht="31.8" thickBot="1" x14ac:dyDescent="0.35">
      <c r="A51" s="851"/>
      <c r="B51" s="273" t="s">
        <v>811</v>
      </c>
      <c r="C51" s="275" t="s">
        <v>718</v>
      </c>
      <c r="D51" s="330">
        <v>5</v>
      </c>
      <c r="E51" s="361">
        <v>5</v>
      </c>
      <c r="F51" s="361">
        <v>5</v>
      </c>
      <c r="G51" s="634">
        <v>5</v>
      </c>
      <c r="H51" s="361">
        <v>5</v>
      </c>
      <c r="I51" s="361">
        <v>7</v>
      </c>
    </row>
    <row r="52" spans="1:9" ht="31.8" thickBot="1" x14ac:dyDescent="0.35">
      <c r="A52" s="853"/>
      <c r="B52" s="293" t="s">
        <v>812</v>
      </c>
      <c r="C52" s="329" t="s">
        <v>728</v>
      </c>
      <c r="D52" s="296">
        <v>83</v>
      </c>
      <c r="E52" s="297">
        <v>86</v>
      </c>
      <c r="F52" s="297">
        <v>87</v>
      </c>
      <c r="G52" s="300">
        <v>87</v>
      </c>
      <c r="H52" s="297" t="s">
        <v>1661</v>
      </c>
      <c r="I52" s="297">
        <v>87</v>
      </c>
    </row>
    <row r="53" spans="1:9" ht="47.4" thickBot="1" x14ac:dyDescent="0.35">
      <c r="A53" s="220" t="s">
        <v>1705</v>
      </c>
      <c r="B53" s="303" t="s">
        <v>813</v>
      </c>
      <c r="C53" s="306" t="s">
        <v>728</v>
      </c>
      <c r="D53" s="331">
        <v>23</v>
      </c>
      <c r="E53" s="332">
        <v>29</v>
      </c>
      <c r="F53" s="332">
        <v>30</v>
      </c>
      <c r="G53" s="333">
        <v>30</v>
      </c>
      <c r="H53" s="297">
        <v>27</v>
      </c>
      <c r="I53" s="224">
        <v>30</v>
      </c>
    </row>
    <row r="54" spans="1:9" ht="47.4" thickBot="1" x14ac:dyDescent="0.35">
      <c r="A54" s="220" t="s">
        <v>814</v>
      </c>
      <c r="B54" s="303" t="s">
        <v>815</v>
      </c>
      <c r="C54" s="275" t="s">
        <v>718</v>
      </c>
      <c r="D54" s="304">
        <v>1</v>
      </c>
      <c r="E54" s="223">
        <v>1</v>
      </c>
      <c r="F54" s="223">
        <v>2</v>
      </c>
      <c r="G54" s="308">
        <v>3</v>
      </c>
      <c r="H54" s="277">
        <v>1</v>
      </c>
      <c r="I54" s="307">
        <v>3</v>
      </c>
    </row>
    <row r="55" spans="1:9" ht="94.2" thickBot="1" x14ac:dyDescent="0.35">
      <c r="A55" s="334" t="s">
        <v>816</v>
      </c>
      <c r="B55" s="303" t="s">
        <v>1587</v>
      </c>
      <c r="C55" s="294" t="s">
        <v>728</v>
      </c>
      <c r="D55" s="305">
        <v>76.25</v>
      </c>
      <c r="E55" s="277">
        <v>76.430000000000007</v>
      </c>
      <c r="F55" s="335">
        <v>76.430000000000007</v>
      </c>
      <c r="G55" s="277">
        <v>76.430000000000007</v>
      </c>
      <c r="H55" s="335" t="s">
        <v>1662</v>
      </c>
      <c r="I55" s="336" t="s">
        <v>818</v>
      </c>
    </row>
    <row r="56" spans="1:9" ht="47.4" thickBot="1" x14ac:dyDescent="0.35">
      <c r="A56" s="228" t="s">
        <v>819</v>
      </c>
      <c r="B56" s="303" t="s">
        <v>820</v>
      </c>
      <c r="C56" s="337" t="s">
        <v>821</v>
      </c>
      <c r="D56" s="326">
        <v>28</v>
      </c>
      <c r="E56" s="338">
        <v>20</v>
      </c>
      <c r="F56" s="339">
        <v>19</v>
      </c>
      <c r="G56" s="338">
        <v>18</v>
      </c>
      <c r="H56" s="339" t="s">
        <v>1663</v>
      </c>
      <c r="I56" s="340" t="s">
        <v>822</v>
      </c>
    </row>
    <row r="57" spans="1:9" ht="47.4" thickBot="1" x14ac:dyDescent="0.35">
      <c r="A57" s="220" t="s">
        <v>1706</v>
      </c>
      <c r="B57" s="216" t="s">
        <v>823</v>
      </c>
      <c r="C57" s="337" t="s">
        <v>728</v>
      </c>
      <c r="D57" s="341">
        <v>36</v>
      </c>
      <c r="E57" s="342">
        <v>12</v>
      </c>
      <c r="F57" s="342">
        <v>12</v>
      </c>
      <c r="G57" s="343">
        <v>12</v>
      </c>
      <c r="H57" s="277" t="s">
        <v>1620</v>
      </c>
      <c r="I57" s="344">
        <v>20</v>
      </c>
    </row>
    <row r="58" spans="1:9" ht="16.2" thickBot="1" x14ac:dyDescent="0.35">
      <c r="A58" s="849" t="s">
        <v>824</v>
      </c>
      <c r="B58" s="303" t="s">
        <v>825</v>
      </c>
      <c r="C58" s="230" t="s">
        <v>718</v>
      </c>
      <c r="D58" s="345">
        <v>1</v>
      </c>
      <c r="E58" s="218">
        <v>1</v>
      </c>
      <c r="F58" s="218">
        <v>2</v>
      </c>
      <c r="G58" s="346">
        <v>2</v>
      </c>
      <c r="H58" s="347">
        <v>2</v>
      </c>
      <c r="I58" s="348">
        <v>3</v>
      </c>
    </row>
    <row r="59" spans="1:9" ht="31.8" thickBot="1" x14ac:dyDescent="0.35">
      <c r="A59" s="854"/>
      <c r="B59" s="349" t="s">
        <v>826</v>
      </c>
      <c r="C59" s="350" t="s">
        <v>718</v>
      </c>
      <c r="D59" s="351">
        <v>0</v>
      </c>
      <c r="E59" s="226">
        <v>0</v>
      </c>
      <c r="F59" s="226">
        <v>1</v>
      </c>
      <c r="G59" s="352">
        <v>1</v>
      </c>
      <c r="H59" s="353">
        <v>1</v>
      </c>
      <c r="I59" s="226">
        <v>1</v>
      </c>
    </row>
    <row r="60" spans="1:9" ht="31.8" thickBot="1" x14ac:dyDescent="0.35">
      <c r="A60" s="855" t="s">
        <v>827</v>
      </c>
      <c r="B60" s="354" t="s">
        <v>828</v>
      </c>
      <c r="C60" s="275" t="s">
        <v>829</v>
      </c>
      <c r="D60" s="355">
        <v>5</v>
      </c>
      <c r="E60" s="223">
        <v>6</v>
      </c>
      <c r="F60" s="223">
        <v>7</v>
      </c>
      <c r="G60" s="356">
        <v>7</v>
      </c>
      <c r="H60" s="355">
        <v>6</v>
      </c>
      <c r="I60" s="223">
        <v>7</v>
      </c>
    </row>
    <row r="61" spans="1:9" ht="31.8" thickBot="1" x14ac:dyDescent="0.35">
      <c r="A61" s="855"/>
      <c r="B61" s="273" t="s">
        <v>1707</v>
      </c>
      <c r="C61" s="357" t="s">
        <v>830</v>
      </c>
      <c r="D61" s="358">
        <v>0</v>
      </c>
      <c r="E61" s="223">
        <v>0</v>
      </c>
      <c r="F61" s="223" t="s">
        <v>831</v>
      </c>
      <c r="G61" s="223" t="s">
        <v>831</v>
      </c>
      <c r="H61" s="223" t="s">
        <v>831</v>
      </c>
      <c r="I61" s="223" t="s">
        <v>831</v>
      </c>
    </row>
    <row r="62" spans="1:9" ht="47.4" thickBot="1" x14ac:dyDescent="0.35">
      <c r="A62" s="855"/>
      <c r="B62" s="273" t="s">
        <v>832</v>
      </c>
      <c r="C62" s="275" t="s">
        <v>718</v>
      </c>
      <c r="D62" s="305">
        <v>0</v>
      </c>
      <c r="E62" s="223">
        <v>0</v>
      </c>
      <c r="F62" s="223">
        <v>1</v>
      </c>
      <c r="G62" s="356">
        <v>1</v>
      </c>
      <c r="H62" s="330">
        <v>0</v>
      </c>
      <c r="I62" s="223">
        <v>1</v>
      </c>
    </row>
    <row r="63" spans="1:9" ht="31.8" thickBot="1" x14ac:dyDescent="0.35">
      <c r="A63" s="856"/>
      <c r="B63" s="273" t="s">
        <v>833</v>
      </c>
      <c r="C63" s="275" t="s">
        <v>750</v>
      </c>
      <c r="D63" s="305">
        <v>84</v>
      </c>
      <c r="E63" s="223">
        <v>45</v>
      </c>
      <c r="F63" s="223">
        <v>40</v>
      </c>
      <c r="G63" s="356">
        <v>35</v>
      </c>
      <c r="H63" s="330">
        <v>69</v>
      </c>
      <c r="I63" s="223">
        <v>70</v>
      </c>
    </row>
    <row r="64" spans="1:9" ht="16.2" thickBot="1" x14ac:dyDescent="0.35">
      <c r="A64" s="842" t="s">
        <v>834</v>
      </c>
      <c r="B64" s="293" t="s">
        <v>835</v>
      </c>
      <c r="C64" s="252" t="s">
        <v>836</v>
      </c>
      <c r="D64" s="359">
        <v>53</v>
      </c>
      <c r="E64" s="653">
        <v>70.900000000000006</v>
      </c>
      <c r="F64" s="653">
        <v>72.33</v>
      </c>
      <c r="G64" s="653">
        <v>76.45</v>
      </c>
      <c r="H64" s="653">
        <v>68.7</v>
      </c>
      <c r="I64" s="654">
        <v>63</v>
      </c>
    </row>
    <row r="65" spans="1:9" ht="16.2" thickBot="1" x14ac:dyDescent="0.35">
      <c r="A65" s="843"/>
      <c r="B65" s="273" t="s">
        <v>837</v>
      </c>
      <c r="C65" s="360" t="s">
        <v>838</v>
      </c>
      <c r="D65" s="304">
        <v>4.4000000000000004</v>
      </c>
      <c r="E65" s="729">
        <v>4.8499999999999996</v>
      </c>
      <c r="F65" s="729">
        <v>4.87</v>
      </c>
      <c r="G65" s="295">
        <v>4.9000000000000004</v>
      </c>
      <c r="H65" s="295">
        <v>5</v>
      </c>
      <c r="I65" s="297">
        <v>5</v>
      </c>
    </row>
    <row r="66" spans="1:9" ht="63" thickBot="1" x14ac:dyDescent="0.35">
      <c r="A66" s="298"/>
      <c r="B66" s="273" t="s">
        <v>839</v>
      </c>
      <c r="C66" s="360" t="s">
        <v>728</v>
      </c>
      <c r="D66" s="305">
        <v>0</v>
      </c>
      <c r="E66" s="355">
        <v>0</v>
      </c>
      <c r="F66" s="305">
        <v>0</v>
      </c>
      <c r="G66" s="305">
        <v>0</v>
      </c>
      <c r="H66" s="330">
        <v>0</v>
      </c>
      <c r="I66" s="361">
        <v>0</v>
      </c>
    </row>
    <row r="67" spans="1:9" ht="63" thickBot="1" x14ac:dyDescent="0.35">
      <c r="A67" s="220" t="s">
        <v>840</v>
      </c>
      <c r="B67" s="362" t="s">
        <v>841</v>
      </c>
      <c r="C67" s="275" t="s">
        <v>718</v>
      </c>
      <c r="D67" s="304">
        <v>0</v>
      </c>
      <c r="E67" s="223">
        <v>2</v>
      </c>
      <c r="F67" s="339">
        <v>3</v>
      </c>
      <c r="G67" s="363">
        <v>3</v>
      </c>
      <c r="H67" s="364">
        <v>2</v>
      </c>
      <c r="I67" s="223">
        <v>3</v>
      </c>
    </row>
    <row r="68" spans="1:9" ht="16.2" thickBot="1" x14ac:dyDescent="0.35">
      <c r="A68" s="365"/>
      <c r="B68" s="366" t="s">
        <v>842</v>
      </c>
      <c r="C68" s="275" t="s">
        <v>718</v>
      </c>
      <c r="D68" s="359">
        <v>0</v>
      </c>
      <c r="E68" s="223">
        <v>1</v>
      </c>
      <c r="F68" s="223">
        <v>1</v>
      </c>
      <c r="G68" s="356">
        <v>1</v>
      </c>
      <c r="H68" s="367">
        <v>1</v>
      </c>
      <c r="I68" s="229">
        <v>1</v>
      </c>
    </row>
    <row r="69" spans="1:9" ht="31.8" thickBot="1" x14ac:dyDescent="0.35">
      <c r="A69" s="203" t="s">
        <v>843</v>
      </c>
      <c r="B69" s="273" t="s">
        <v>844</v>
      </c>
      <c r="C69" s="368" t="s">
        <v>728</v>
      </c>
      <c r="D69" s="369">
        <v>17.5</v>
      </c>
      <c r="E69" s="370">
        <v>27.6</v>
      </c>
      <c r="F69" s="370">
        <v>27.8</v>
      </c>
      <c r="G69" s="371">
        <v>28</v>
      </c>
      <c r="H69" s="372" t="s">
        <v>1664</v>
      </c>
      <c r="I69" s="373">
        <v>28</v>
      </c>
    </row>
    <row r="70" spans="1:9" ht="16.2" thickBot="1" x14ac:dyDescent="0.35">
      <c r="A70" s="210"/>
      <c r="B70" s="316" t="s">
        <v>845</v>
      </c>
      <c r="C70" s="252" t="s">
        <v>728</v>
      </c>
      <c r="D70" s="374">
        <v>63</v>
      </c>
      <c r="E70" s="370">
        <v>64</v>
      </c>
      <c r="F70" s="370">
        <v>64</v>
      </c>
      <c r="G70" s="371">
        <v>64</v>
      </c>
      <c r="H70" s="375">
        <v>62</v>
      </c>
      <c r="I70" s="370">
        <v>64</v>
      </c>
    </row>
    <row r="71" spans="1:9" ht="31.8" thickBot="1" x14ac:dyDescent="0.35">
      <c r="A71" s="210"/>
      <c r="B71" s="376" t="s">
        <v>846</v>
      </c>
      <c r="C71" s="377" t="s">
        <v>748</v>
      </c>
      <c r="D71" s="378">
        <v>496</v>
      </c>
      <c r="E71" s="379">
        <v>320</v>
      </c>
      <c r="F71" s="380">
        <v>330</v>
      </c>
      <c r="G71" s="380">
        <v>350</v>
      </c>
      <c r="H71" s="380">
        <v>388</v>
      </c>
      <c r="I71" s="380" t="s">
        <v>745</v>
      </c>
    </row>
    <row r="72" spans="1:9" ht="47.4" thickBot="1" x14ac:dyDescent="0.35">
      <c r="A72" s="850" t="s">
        <v>847</v>
      </c>
      <c r="B72" s="273" t="s">
        <v>848</v>
      </c>
      <c r="C72" s="381" t="s">
        <v>728</v>
      </c>
      <c r="D72" s="382">
        <v>97.9</v>
      </c>
      <c r="E72" s="392">
        <v>98.1</v>
      </c>
      <c r="F72" s="383">
        <v>98.5</v>
      </c>
      <c r="G72" s="384">
        <v>98.5</v>
      </c>
      <c r="H72" s="385">
        <v>96.7</v>
      </c>
      <c r="I72" s="386">
        <v>98.5</v>
      </c>
    </row>
    <row r="73" spans="1:9" ht="53.4" thickBot="1" x14ac:dyDescent="0.35">
      <c r="A73" s="851"/>
      <c r="B73" s="293" t="s">
        <v>849</v>
      </c>
      <c r="C73" s="360" t="s">
        <v>728</v>
      </c>
      <c r="D73" s="217" t="s">
        <v>756</v>
      </c>
      <c r="E73" s="639" t="s">
        <v>1609</v>
      </c>
      <c r="F73" s="639" t="s">
        <v>1610</v>
      </c>
      <c r="G73" s="639" t="s">
        <v>1614</v>
      </c>
      <c r="H73" s="387" t="s">
        <v>1615</v>
      </c>
      <c r="I73" s="388" t="s">
        <v>850</v>
      </c>
    </row>
    <row r="74" spans="1:9" ht="47.4" thickBot="1" x14ac:dyDescent="0.35">
      <c r="A74" s="851"/>
      <c r="B74" s="354" t="s">
        <v>851</v>
      </c>
      <c r="C74" s="360" t="s">
        <v>728</v>
      </c>
      <c r="D74" s="331">
        <v>37.5</v>
      </c>
      <c r="E74" s="391">
        <v>74</v>
      </c>
      <c r="F74" s="391">
        <v>85</v>
      </c>
      <c r="G74" s="389">
        <v>85.5</v>
      </c>
      <c r="H74" s="390">
        <v>69.5</v>
      </c>
      <c r="I74" s="391">
        <v>85.5</v>
      </c>
    </row>
    <row r="75" spans="1:9" ht="47.4" thickBot="1" x14ac:dyDescent="0.35">
      <c r="A75" s="851"/>
      <c r="B75" s="273" t="s">
        <v>852</v>
      </c>
      <c r="C75" s="294" t="s">
        <v>728</v>
      </c>
      <c r="D75" s="295">
        <v>39</v>
      </c>
      <c r="E75" s="392">
        <v>80</v>
      </c>
      <c r="F75" s="392">
        <v>85</v>
      </c>
      <c r="G75" s="393">
        <v>90</v>
      </c>
      <c r="H75" s="394">
        <v>76.099999999999994</v>
      </c>
      <c r="I75" s="395">
        <v>90</v>
      </c>
    </row>
    <row r="76" spans="1:9" ht="63" thickBot="1" x14ac:dyDescent="0.35">
      <c r="A76" s="853"/>
      <c r="B76" s="309" t="s">
        <v>853</v>
      </c>
      <c r="C76" s="294" t="s">
        <v>728</v>
      </c>
      <c r="D76" s="295">
        <v>16</v>
      </c>
      <c r="E76" s="392">
        <v>16</v>
      </c>
      <c r="F76" s="392">
        <v>16</v>
      </c>
      <c r="G76" s="393">
        <v>16</v>
      </c>
      <c r="H76" s="396">
        <v>16</v>
      </c>
      <c r="I76" s="392">
        <v>16</v>
      </c>
    </row>
    <row r="77" spans="1:9" ht="47.4" thickBot="1" x14ac:dyDescent="0.35">
      <c r="A77" s="220" t="s">
        <v>854</v>
      </c>
      <c r="B77" s="216" t="s">
        <v>855</v>
      </c>
      <c r="C77" s="397" t="s">
        <v>750</v>
      </c>
      <c r="D77" s="304">
        <v>1</v>
      </c>
      <c r="E77" s="383">
        <v>4</v>
      </c>
      <c r="F77" s="383">
        <v>5</v>
      </c>
      <c r="G77" s="384">
        <v>6</v>
      </c>
      <c r="H77" s="398">
        <v>3</v>
      </c>
      <c r="I77" s="383">
        <v>6</v>
      </c>
    </row>
    <row r="78" spans="1:9" ht="78.599999999999994" thickBot="1" x14ac:dyDescent="0.35">
      <c r="A78" s="850" t="s">
        <v>856</v>
      </c>
      <c r="B78" s="316" t="s">
        <v>857</v>
      </c>
      <c r="C78" s="360" t="s">
        <v>728</v>
      </c>
      <c r="D78" s="331">
        <v>25</v>
      </c>
      <c r="E78" s="383">
        <v>25.9</v>
      </c>
      <c r="F78" s="383">
        <v>26.4</v>
      </c>
      <c r="G78" s="393">
        <v>28</v>
      </c>
      <c r="H78" s="394">
        <v>25.2</v>
      </c>
      <c r="I78" s="395">
        <v>32</v>
      </c>
    </row>
    <row r="79" spans="1:9" ht="63" thickBot="1" x14ac:dyDescent="0.35">
      <c r="A79" s="851"/>
      <c r="B79" s="399" t="s">
        <v>858</v>
      </c>
      <c r="C79" s="360" t="s">
        <v>728</v>
      </c>
      <c r="D79" s="331">
        <v>5</v>
      </c>
      <c r="E79" s="392">
        <v>24</v>
      </c>
      <c r="F79" s="392">
        <v>27</v>
      </c>
      <c r="G79" s="393">
        <v>30</v>
      </c>
      <c r="H79" s="394">
        <v>21.2</v>
      </c>
      <c r="I79" s="395">
        <v>30</v>
      </c>
    </row>
    <row r="80" spans="1:9" ht="31.8" thickBot="1" x14ac:dyDescent="0.35">
      <c r="A80" s="851"/>
      <c r="B80" s="399" t="s">
        <v>859</v>
      </c>
      <c r="C80" s="377" t="s">
        <v>718</v>
      </c>
      <c r="D80" s="400">
        <v>25</v>
      </c>
      <c r="E80" s="401">
        <v>12</v>
      </c>
      <c r="F80" s="401">
        <v>15</v>
      </c>
      <c r="G80" s="402">
        <v>18</v>
      </c>
      <c r="H80" s="403">
        <v>12</v>
      </c>
      <c r="I80" s="401">
        <v>18</v>
      </c>
    </row>
    <row r="81" spans="1:9" ht="31.8" thickBot="1" x14ac:dyDescent="0.35">
      <c r="A81" s="272" t="s">
        <v>860</v>
      </c>
      <c r="B81" s="211" t="s">
        <v>861</v>
      </c>
      <c r="C81" s="360" t="s">
        <v>728</v>
      </c>
      <c r="D81" s="331">
        <v>37.6</v>
      </c>
      <c r="E81" s="297">
        <v>41</v>
      </c>
      <c r="F81" s="297">
        <v>41</v>
      </c>
      <c r="G81" s="404">
        <v>41</v>
      </c>
      <c r="H81" s="296">
        <v>41</v>
      </c>
      <c r="I81" s="295">
        <v>40</v>
      </c>
    </row>
    <row r="82" spans="1:9" ht="31.8" thickBot="1" x14ac:dyDescent="0.35">
      <c r="A82" s="272"/>
      <c r="B82" s="211" t="s">
        <v>862</v>
      </c>
      <c r="C82" s="360" t="s">
        <v>748</v>
      </c>
      <c r="D82" s="405">
        <v>14.85</v>
      </c>
      <c r="E82" s="406">
        <v>14.95</v>
      </c>
      <c r="F82" s="406">
        <v>15</v>
      </c>
      <c r="G82" s="407">
        <v>15</v>
      </c>
      <c r="H82" s="408" t="s">
        <v>1665</v>
      </c>
      <c r="I82" s="295">
        <v>15</v>
      </c>
    </row>
    <row r="83" spans="1:9" ht="31.8" thickBot="1" x14ac:dyDescent="0.35">
      <c r="A83" s="272"/>
      <c r="B83" s="211" t="s">
        <v>863</v>
      </c>
      <c r="C83" s="360" t="s">
        <v>748</v>
      </c>
      <c r="D83" s="405">
        <v>14.33</v>
      </c>
      <c r="E83" s="406">
        <v>14.4</v>
      </c>
      <c r="F83" s="406">
        <v>14.6</v>
      </c>
      <c r="G83" s="407">
        <v>14.6</v>
      </c>
      <c r="H83" s="408" t="s">
        <v>1666</v>
      </c>
      <c r="I83" s="295">
        <v>14.6</v>
      </c>
    </row>
    <row r="84" spans="1:9" ht="78.599999999999994" thickBot="1" x14ac:dyDescent="0.35">
      <c r="A84" s="409" t="s">
        <v>864</v>
      </c>
      <c r="B84" s="282" t="s">
        <v>865</v>
      </c>
      <c r="C84" s="360" t="s">
        <v>715</v>
      </c>
      <c r="D84" s="295">
        <v>70</v>
      </c>
      <c r="E84" s="295">
        <v>75</v>
      </c>
      <c r="F84" s="296">
        <v>80</v>
      </c>
      <c r="G84" s="295">
        <v>80</v>
      </c>
      <c r="H84" s="296">
        <v>70</v>
      </c>
      <c r="I84" s="295">
        <v>80</v>
      </c>
    </row>
    <row r="85" spans="1:9" ht="63" thickBot="1" x14ac:dyDescent="0.35">
      <c r="A85" s="284" t="s">
        <v>866</v>
      </c>
      <c r="B85" s="216" t="s">
        <v>867</v>
      </c>
      <c r="C85" s="266" t="s">
        <v>750</v>
      </c>
      <c r="D85" s="410">
        <v>18</v>
      </c>
      <c r="E85" s="411">
        <v>20</v>
      </c>
      <c r="F85" s="412">
        <v>21</v>
      </c>
      <c r="G85" s="411">
        <v>21</v>
      </c>
      <c r="H85" s="413">
        <v>19</v>
      </c>
      <c r="I85" s="414">
        <v>21</v>
      </c>
    </row>
    <row r="86" spans="1:9" ht="47.4" thickBot="1" x14ac:dyDescent="0.35">
      <c r="A86" s="415" t="s">
        <v>868</v>
      </c>
      <c r="B86" s="362" t="s">
        <v>869</v>
      </c>
      <c r="C86" s="266" t="s">
        <v>728</v>
      </c>
      <c r="D86" s="416">
        <v>63.2</v>
      </c>
      <c r="E86" s="342">
        <v>78</v>
      </c>
      <c r="F86" s="417">
        <v>78</v>
      </c>
      <c r="G86" s="418">
        <v>78</v>
      </c>
      <c r="H86" s="419">
        <v>78.7</v>
      </c>
      <c r="I86" s="341">
        <v>75</v>
      </c>
    </row>
    <row r="87" spans="1:9" ht="31.8" thickBot="1" x14ac:dyDescent="0.35">
      <c r="A87" s="845" t="s">
        <v>870</v>
      </c>
      <c r="B87" s="420" t="s">
        <v>871</v>
      </c>
      <c r="C87" s="360" t="s">
        <v>872</v>
      </c>
      <c r="D87" s="421">
        <v>2118</v>
      </c>
      <c r="E87" s="295">
        <v>2800</v>
      </c>
      <c r="F87" s="296">
        <v>3000</v>
      </c>
      <c r="G87" s="295">
        <v>3200</v>
      </c>
      <c r="H87" s="296" t="s">
        <v>1667</v>
      </c>
      <c r="I87" s="422" t="s">
        <v>735</v>
      </c>
    </row>
    <row r="88" spans="1:9" ht="47.4" thickBot="1" x14ac:dyDescent="0.35">
      <c r="A88" s="846"/>
      <c r="B88" s="349" t="s">
        <v>873</v>
      </c>
      <c r="C88" s="360" t="s">
        <v>728</v>
      </c>
      <c r="D88" s="421">
        <v>65.400000000000006</v>
      </c>
      <c r="E88" s="295">
        <v>55</v>
      </c>
      <c r="F88" s="296">
        <v>57</v>
      </c>
      <c r="G88" s="295">
        <v>59</v>
      </c>
      <c r="H88" s="296" t="s">
        <v>1668</v>
      </c>
      <c r="I88" s="422" t="s">
        <v>735</v>
      </c>
    </row>
    <row r="89" spans="1:9" ht="33.6" customHeight="1" thickBot="1" x14ac:dyDescent="0.35">
      <c r="A89" s="852"/>
      <c r="B89" s="309" t="s">
        <v>874</v>
      </c>
      <c r="C89" s="360" t="s">
        <v>872</v>
      </c>
      <c r="D89" s="421">
        <v>3945</v>
      </c>
      <c r="E89" s="295">
        <v>5600</v>
      </c>
      <c r="F89" s="296">
        <v>5900</v>
      </c>
      <c r="G89" s="295">
        <v>6200</v>
      </c>
      <c r="H89" s="423" t="s">
        <v>1669</v>
      </c>
      <c r="I89" s="424" t="s">
        <v>735</v>
      </c>
    </row>
    <row r="90" spans="1:9" ht="31.8" thickBot="1" x14ac:dyDescent="0.35">
      <c r="A90" s="851" t="s">
        <v>875</v>
      </c>
      <c r="B90" s="425" t="s">
        <v>876</v>
      </c>
      <c r="C90" s="426" t="s">
        <v>750</v>
      </c>
      <c r="D90" s="635">
        <v>70</v>
      </c>
      <c r="E90" s="297">
        <v>75</v>
      </c>
      <c r="F90" s="299">
        <v>80</v>
      </c>
      <c r="G90" s="404">
        <v>80</v>
      </c>
      <c r="H90" s="427" t="s">
        <v>1670</v>
      </c>
      <c r="I90" s="297">
        <v>80</v>
      </c>
    </row>
    <row r="91" spans="1:9" ht="16.2" thickBot="1" x14ac:dyDescent="0.35">
      <c r="A91" s="853"/>
      <c r="B91" s="293" t="s">
        <v>877</v>
      </c>
      <c r="C91" s="428" t="s">
        <v>750</v>
      </c>
      <c r="D91" s="429">
        <v>42</v>
      </c>
      <c r="E91" s="411">
        <v>25</v>
      </c>
      <c r="F91" s="412">
        <v>25</v>
      </c>
      <c r="G91" s="430">
        <v>35</v>
      </c>
      <c r="H91" s="431">
        <v>22</v>
      </c>
      <c r="I91" s="242">
        <v>30</v>
      </c>
    </row>
    <row r="92" spans="1:9" ht="47.4" thickBot="1" x14ac:dyDescent="0.35">
      <c r="A92" s="292" t="s">
        <v>878</v>
      </c>
      <c r="B92" s="273" t="s">
        <v>879</v>
      </c>
      <c r="C92" s="275" t="s">
        <v>728</v>
      </c>
      <c r="D92" s="432">
        <v>50.9</v>
      </c>
      <c r="E92" s="369">
        <v>50</v>
      </c>
      <c r="F92" s="295">
        <v>60</v>
      </c>
      <c r="G92" s="423">
        <v>60</v>
      </c>
      <c r="H92" s="296" t="s">
        <v>1671</v>
      </c>
      <c r="I92" s="297">
        <v>60</v>
      </c>
    </row>
    <row r="93" spans="1:9" ht="47.4" thickBot="1" x14ac:dyDescent="0.35">
      <c r="A93" s="292" t="s">
        <v>880</v>
      </c>
      <c r="B93" s="273" t="s">
        <v>881</v>
      </c>
      <c r="C93" s="275" t="s">
        <v>728</v>
      </c>
      <c r="D93" s="432">
        <v>20</v>
      </c>
      <c r="E93" s="369">
        <v>10</v>
      </c>
      <c r="F93" s="295">
        <v>15</v>
      </c>
      <c r="G93" s="423">
        <v>20</v>
      </c>
      <c r="H93" s="296" t="s">
        <v>1672</v>
      </c>
      <c r="I93" s="297">
        <v>40</v>
      </c>
    </row>
    <row r="94" spans="1:9" ht="63" thickBot="1" x14ac:dyDescent="0.35">
      <c r="A94" s="220" t="s">
        <v>882</v>
      </c>
      <c r="B94" s="303" t="s">
        <v>883</v>
      </c>
      <c r="C94" s="360" t="s">
        <v>718</v>
      </c>
      <c r="D94" s="433">
        <v>2</v>
      </c>
      <c r="E94" s="361">
        <v>4</v>
      </c>
      <c r="F94" s="361">
        <v>6</v>
      </c>
      <c r="G94" s="434">
        <v>6</v>
      </c>
      <c r="H94" s="636">
        <v>2</v>
      </c>
      <c r="I94" s="307">
        <v>6</v>
      </c>
    </row>
    <row r="95" spans="1:9" ht="47.4" thickBot="1" x14ac:dyDescent="0.35">
      <c r="A95" s="220" t="s">
        <v>884</v>
      </c>
      <c r="B95" s="435" t="s">
        <v>885</v>
      </c>
      <c r="C95" s="360" t="s">
        <v>718</v>
      </c>
      <c r="D95" s="436">
        <v>0</v>
      </c>
      <c r="E95" s="361">
        <v>3</v>
      </c>
      <c r="F95" s="361">
        <v>5</v>
      </c>
      <c r="G95" s="434">
        <v>7</v>
      </c>
      <c r="H95" s="437">
        <v>2</v>
      </c>
      <c r="I95" s="438">
        <v>7</v>
      </c>
    </row>
    <row r="96" spans="1:9" x14ac:dyDescent="0.3">
      <c r="A96" t="s">
        <v>1675</v>
      </c>
    </row>
  </sheetData>
  <mergeCells count="22">
    <mergeCell ref="A87:A89"/>
    <mergeCell ref="A90:A91"/>
    <mergeCell ref="A50:A52"/>
    <mergeCell ref="A58:A59"/>
    <mergeCell ref="A60:A63"/>
    <mergeCell ref="A64:A65"/>
    <mergeCell ref="A72:A76"/>
    <mergeCell ref="A78:A80"/>
    <mergeCell ref="A42:A46"/>
    <mergeCell ref="A1:I1"/>
    <mergeCell ref="A3:A4"/>
    <mergeCell ref="B3:B4"/>
    <mergeCell ref="C3:C4"/>
    <mergeCell ref="D3:D4"/>
    <mergeCell ref="E3:G3"/>
    <mergeCell ref="H3:H4"/>
    <mergeCell ref="I3:I4"/>
    <mergeCell ref="A13:A15"/>
    <mergeCell ref="A16:A21"/>
    <mergeCell ref="A22:A25"/>
    <mergeCell ref="A27:A28"/>
    <mergeCell ref="A36:A37"/>
  </mergeCells>
  <phoneticPr fontId="13" type="noConversion"/>
  <pageMargins left="0.7" right="0.7" top="0.75" bottom="0.75" header="0.3" footer="0.3"/>
  <pageSetup paperSize="9" scale="8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G472" sqref="G472"/>
    </sheetView>
  </sheetViews>
  <sheetFormatPr defaultRowHeight="14.4" x14ac:dyDescent="0.3"/>
  <cols>
    <col min="1" max="1" width="19.33203125" customWidth="1"/>
    <col min="2" max="2" width="43.5546875" customWidth="1"/>
    <col min="3" max="5" width="13.33203125" customWidth="1"/>
    <col min="6" max="6" width="23.109375" customWidth="1"/>
  </cols>
  <sheetData>
    <row r="1" spans="1:8" x14ac:dyDescent="0.3">
      <c r="C1" s="879" t="s">
        <v>676</v>
      </c>
      <c r="D1" s="880"/>
      <c r="E1" s="880"/>
    </row>
    <row r="2" spans="1:8" x14ac:dyDescent="0.3">
      <c r="C2" s="880"/>
      <c r="D2" s="880"/>
      <c r="E2" s="880"/>
    </row>
    <row r="3" spans="1:8" x14ac:dyDescent="0.3">
      <c r="C3" s="880"/>
      <c r="D3" s="880"/>
      <c r="E3" s="880"/>
    </row>
    <row r="4" spans="1:8" ht="34.950000000000003" customHeight="1" x14ac:dyDescent="0.3">
      <c r="C4" s="880"/>
      <c r="D4" s="880"/>
      <c r="E4" s="880"/>
    </row>
    <row r="6" spans="1:8" ht="34.5" customHeight="1" x14ac:dyDescent="0.3">
      <c r="A6" s="878" t="s">
        <v>677</v>
      </c>
      <c r="B6" s="878"/>
      <c r="C6" s="878"/>
      <c r="D6" s="878"/>
      <c r="E6" s="878"/>
    </row>
    <row r="7" spans="1:8" ht="16.2" thickBot="1" x14ac:dyDescent="0.35">
      <c r="A7" s="877" t="s">
        <v>536</v>
      </c>
      <c r="B7" s="877"/>
      <c r="C7" s="877"/>
      <c r="D7" s="877"/>
      <c r="E7" s="877"/>
      <c r="F7" s="877"/>
      <c r="G7" s="877"/>
      <c r="H7" s="877"/>
    </row>
    <row r="8" spans="1:8" ht="34.799999999999997" thickBot="1" x14ac:dyDescent="0.35">
      <c r="A8" s="859" t="s">
        <v>1</v>
      </c>
      <c r="B8" s="860"/>
      <c r="C8" s="3" t="s">
        <v>11</v>
      </c>
      <c r="D8" s="3" t="s">
        <v>574</v>
      </c>
      <c r="E8" s="3" t="s">
        <v>674</v>
      </c>
      <c r="F8" s="154"/>
      <c r="G8" s="154"/>
      <c r="H8" s="154"/>
    </row>
    <row r="9" spans="1:8" ht="16.2" customHeight="1" thickBot="1" x14ac:dyDescent="0.35">
      <c r="A9" s="857" t="s">
        <v>69</v>
      </c>
      <c r="B9" s="858"/>
      <c r="C9" s="4">
        <f>C52*1</f>
        <v>15632.2</v>
      </c>
      <c r="D9" s="4">
        <f>D52*1</f>
        <v>17502.600000000002</v>
      </c>
      <c r="E9" s="4">
        <f>E52*1</f>
        <v>18267</v>
      </c>
      <c r="F9" s="154"/>
      <c r="G9" s="154"/>
      <c r="H9" s="154"/>
    </row>
    <row r="10" spans="1:8" ht="16.2" customHeight="1" thickBot="1" x14ac:dyDescent="0.35">
      <c r="A10" s="857" t="s">
        <v>491</v>
      </c>
      <c r="B10" s="858"/>
      <c r="C10" s="4">
        <f>C82*1</f>
        <v>32851.399999999994</v>
      </c>
      <c r="D10" s="4">
        <f>D82*1</f>
        <v>49048.7</v>
      </c>
      <c r="E10" s="4">
        <f>E82*1</f>
        <v>20245.399999999998</v>
      </c>
      <c r="F10" s="154"/>
      <c r="G10" s="154"/>
      <c r="H10" s="154"/>
    </row>
    <row r="11" spans="1:8" ht="16.2" customHeight="1" thickBot="1" x14ac:dyDescent="0.35">
      <c r="A11" s="857" t="s">
        <v>492</v>
      </c>
      <c r="B11" s="858"/>
      <c r="C11" s="4">
        <f>C112*1</f>
        <v>805.90000000000009</v>
      </c>
      <c r="D11" s="4">
        <f>D112*1</f>
        <v>766.6</v>
      </c>
      <c r="E11" s="4">
        <f>E112*1</f>
        <v>667.6</v>
      </c>
      <c r="F11" s="154"/>
      <c r="G11" s="154"/>
      <c r="H11" s="154"/>
    </row>
    <row r="12" spans="1:8" ht="16.2" customHeight="1" thickBot="1" x14ac:dyDescent="0.35">
      <c r="A12" s="857" t="s">
        <v>524</v>
      </c>
      <c r="B12" s="858"/>
      <c r="C12" s="4">
        <f>C142*1</f>
        <v>521.29999999999995</v>
      </c>
      <c r="D12" s="24">
        <f>D142*1</f>
        <v>332</v>
      </c>
      <c r="E12" s="24">
        <f>E142*1</f>
        <v>332</v>
      </c>
      <c r="F12" s="154"/>
      <c r="G12" s="154"/>
      <c r="H12" s="154"/>
    </row>
    <row r="13" spans="1:8" ht="16.2" customHeight="1" thickBot="1" x14ac:dyDescent="0.35">
      <c r="A13" s="857" t="s">
        <v>525</v>
      </c>
      <c r="B13" s="858"/>
      <c r="C13" s="24">
        <f>C172*1</f>
        <v>3301</v>
      </c>
      <c r="D13" s="24">
        <f>D172*1</f>
        <v>3470</v>
      </c>
      <c r="E13" s="24">
        <f>E172*1</f>
        <v>3598</v>
      </c>
      <c r="F13" s="154"/>
      <c r="G13" s="154"/>
      <c r="H13" s="154"/>
    </row>
    <row r="14" spans="1:8" ht="16.2" customHeight="1" thickBot="1" x14ac:dyDescent="0.35">
      <c r="A14" s="857" t="s">
        <v>526</v>
      </c>
      <c r="B14" s="858"/>
      <c r="C14" s="24">
        <f>C202*1</f>
        <v>6388.4</v>
      </c>
      <c r="D14" s="4">
        <f>D202*1</f>
        <v>6093.4</v>
      </c>
      <c r="E14" s="4">
        <f>E202*1</f>
        <v>6419.3</v>
      </c>
      <c r="F14" s="154"/>
      <c r="G14" s="154"/>
      <c r="H14" s="154"/>
    </row>
    <row r="15" spans="1:8" ht="16.2" customHeight="1" thickBot="1" x14ac:dyDescent="0.35">
      <c r="A15" s="857" t="s">
        <v>527</v>
      </c>
      <c r="B15" s="858"/>
      <c r="C15" s="24">
        <f>C232*1</f>
        <v>420</v>
      </c>
      <c r="D15" s="24">
        <f>D232*1</f>
        <v>435</v>
      </c>
      <c r="E15" s="24">
        <f>E232*1</f>
        <v>471.1</v>
      </c>
      <c r="F15" s="154"/>
      <c r="G15" s="154"/>
      <c r="H15" s="154"/>
    </row>
    <row r="16" spans="1:8" ht="16.2" customHeight="1" thickBot="1" x14ac:dyDescent="0.35">
      <c r="A16" s="857" t="s">
        <v>528</v>
      </c>
      <c r="B16" s="858"/>
      <c r="C16" s="24">
        <f>C262*1</f>
        <v>408</v>
      </c>
      <c r="D16" s="4">
        <f>D262*1</f>
        <v>423.8</v>
      </c>
      <c r="E16" s="24">
        <f>E262*1</f>
        <v>452.4</v>
      </c>
      <c r="F16" s="154"/>
      <c r="G16" s="154"/>
      <c r="H16" s="154"/>
    </row>
    <row r="17" spans="1:8" ht="15.6" customHeight="1" thickBot="1" x14ac:dyDescent="0.35">
      <c r="A17" s="857" t="s">
        <v>529</v>
      </c>
      <c r="B17" s="858"/>
      <c r="C17" s="4">
        <f>C292*1</f>
        <v>17872</v>
      </c>
      <c r="D17" s="24">
        <f>D292*1</f>
        <v>21481</v>
      </c>
      <c r="E17" s="24">
        <f>E292*1</f>
        <v>22349.5</v>
      </c>
      <c r="F17" s="154"/>
      <c r="G17" s="154"/>
      <c r="H17" s="154"/>
    </row>
    <row r="18" spans="1:8" ht="16.2" customHeight="1" thickBot="1" x14ac:dyDescent="0.35">
      <c r="A18" s="857" t="s">
        <v>530</v>
      </c>
      <c r="B18" s="858"/>
      <c r="C18" s="4">
        <f>C322*1</f>
        <v>11765.8</v>
      </c>
      <c r="D18" s="4">
        <f>D322*1</f>
        <v>12119.199999999999</v>
      </c>
      <c r="E18" s="4">
        <f>E322*1</f>
        <v>12833</v>
      </c>
      <c r="F18" s="154"/>
      <c r="G18" s="154"/>
      <c r="H18" s="154"/>
    </row>
    <row r="19" spans="1:8" ht="16.2" customHeight="1" thickBot="1" x14ac:dyDescent="0.35">
      <c r="A19" s="857" t="s">
        <v>531</v>
      </c>
      <c r="B19" s="858"/>
      <c r="C19" s="4">
        <f>C352*1</f>
        <v>4236.0999999999995</v>
      </c>
      <c r="D19" s="4">
        <f>D352*1</f>
        <v>4279.5</v>
      </c>
      <c r="E19" s="4">
        <f>E352*1</f>
        <v>4476.2000000000007</v>
      </c>
      <c r="F19" s="154"/>
      <c r="G19" s="154"/>
      <c r="H19" s="154"/>
    </row>
    <row r="20" spans="1:8" ht="16.2" customHeight="1" thickBot="1" x14ac:dyDescent="0.35">
      <c r="A20" s="857" t="s">
        <v>532</v>
      </c>
      <c r="B20" s="858"/>
      <c r="C20" s="4">
        <f>C382*1</f>
        <v>102684.79999999999</v>
      </c>
      <c r="D20" s="4">
        <f>D382*1</f>
        <v>107945.2</v>
      </c>
      <c r="E20" s="4">
        <f>E382*1</f>
        <v>112349.7</v>
      </c>
      <c r="F20" s="154"/>
      <c r="G20" s="154"/>
      <c r="H20" s="154"/>
    </row>
    <row r="21" spans="1:8" ht="16.2" customHeight="1" thickBot="1" x14ac:dyDescent="0.35">
      <c r="A21" s="857" t="s">
        <v>533</v>
      </c>
      <c r="B21" s="858"/>
      <c r="C21" s="4">
        <f>C412*1</f>
        <v>275.39999999999998</v>
      </c>
      <c r="D21" s="4">
        <f>D412*1</f>
        <v>238.1</v>
      </c>
      <c r="E21" s="4">
        <f>E412*1</f>
        <v>242.1</v>
      </c>
      <c r="F21" s="154"/>
      <c r="G21" s="154"/>
      <c r="H21" s="154"/>
    </row>
    <row r="22" spans="1:8" ht="16.2" customHeight="1" thickBot="1" x14ac:dyDescent="0.35">
      <c r="A22" s="857" t="s">
        <v>534</v>
      </c>
      <c r="B22" s="858"/>
      <c r="C22" s="24">
        <f>C442*1</f>
        <v>68707.600000000006</v>
      </c>
      <c r="D22" s="4">
        <f>D442*1</f>
        <v>70251.7</v>
      </c>
      <c r="E22" s="4">
        <f>E442*1</f>
        <v>72229.899999999994</v>
      </c>
      <c r="F22" s="154"/>
      <c r="G22" s="154"/>
      <c r="H22" s="154"/>
    </row>
    <row r="23" spans="1:8" ht="16.2" customHeight="1" thickBot="1" x14ac:dyDescent="0.35">
      <c r="A23" s="857" t="s">
        <v>535</v>
      </c>
      <c r="B23" s="858"/>
      <c r="C23" s="4">
        <f>C472*1</f>
        <v>1285.5</v>
      </c>
      <c r="D23" s="4">
        <f>D472*1</f>
        <v>1471.4999999999998</v>
      </c>
      <c r="E23" s="4">
        <f>E472*1</f>
        <v>1473.3</v>
      </c>
      <c r="F23" s="154"/>
      <c r="G23" s="154"/>
      <c r="H23" s="154"/>
    </row>
    <row r="24" spans="1:8" ht="16.2" customHeight="1" thickBot="1" x14ac:dyDescent="0.35">
      <c r="A24" s="861" t="s">
        <v>658</v>
      </c>
      <c r="B24" s="862"/>
      <c r="C24" s="2">
        <f>SUM(C9:C23)</f>
        <v>267155.40000000002</v>
      </c>
      <c r="D24" s="2">
        <f>SUM(D9:D23)</f>
        <v>295858.3</v>
      </c>
      <c r="E24" s="2">
        <f>SUM(E9:E23)</f>
        <v>276406.49999999994</v>
      </c>
      <c r="F24" s="154"/>
      <c r="G24" s="154"/>
      <c r="H24" s="154"/>
    </row>
    <row r="25" spans="1:8" ht="16.2" thickBot="1" x14ac:dyDescent="0.35">
      <c r="A25" s="1"/>
      <c r="B25" s="1"/>
      <c r="C25" s="1"/>
      <c r="D25" s="1"/>
      <c r="E25" s="1"/>
      <c r="F25" s="1"/>
      <c r="G25" s="1"/>
      <c r="H25" s="1"/>
    </row>
    <row r="26" spans="1:8" ht="34.799999999999997" thickBot="1" x14ac:dyDescent="0.35">
      <c r="A26" s="8" t="s">
        <v>0</v>
      </c>
      <c r="B26" s="9" t="s">
        <v>1</v>
      </c>
      <c r="C26" s="9" t="s">
        <v>11</v>
      </c>
      <c r="D26" s="9" t="s">
        <v>574</v>
      </c>
      <c r="E26" s="9" t="s">
        <v>674</v>
      </c>
      <c r="F26" s="163"/>
      <c r="G26" s="163"/>
      <c r="H26" s="1"/>
    </row>
    <row r="27" spans="1:8" ht="16.2" thickBot="1" x14ac:dyDescent="0.35">
      <c r="A27" s="165">
        <v>1</v>
      </c>
      <c r="B27" s="166">
        <v>2</v>
      </c>
      <c r="C27" s="166">
        <v>3</v>
      </c>
      <c r="D27" s="166">
        <v>4</v>
      </c>
      <c r="E27" s="166">
        <v>5</v>
      </c>
      <c r="F27" s="163"/>
      <c r="G27" s="163"/>
      <c r="H27" s="1"/>
    </row>
    <row r="28" spans="1:8" ht="16.2" thickBot="1" x14ac:dyDescent="0.35">
      <c r="A28" s="167"/>
      <c r="B28" s="168" t="s">
        <v>69</v>
      </c>
      <c r="C28" s="93"/>
      <c r="D28" s="93"/>
      <c r="E28" s="93"/>
      <c r="F28" s="163"/>
      <c r="G28" s="163"/>
      <c r="H28" s="1"/>
    </row>
    <row r="29" spans="1:8" ht="16.2" customHeight="1" thickBot="1" x14ac:dyDescent="0.35">
      <c r="A29" s="868" t="s">
        <v>9</v>
      </c>
      <c r="B29" s="869"/>
      <c r="C29" s="158">
        <f>C31+C35+C43+C44+C45+C47+C48</f>
        <v>15632.2</v>
      </c>
      <c r="D29" s="158">
        <f>D31+D35+D43+D44+D45+D47+D48</f>
        <v>17502.600000000002</v>
      </c>
      <c r="E29" s="158">
        <f>E31+E35+E43+E44+E45+E47+E48</f>
        <v>18267</v>
      </c>
      <c r="F29" s="163"/>
      <c r="G29" s="163"/>
      <c r="H29" s="1"/>
    </row>
    <row r="30" spans="1:8" ht="16.2" customHeight="1" x14ac:dyDescent="0.3">
      <c r="A30" s="870" t="s">
        <v>2</v>
      </c>
      <c r="B30" s="871"/>
      <c r="C30" s="162"/>
      <c r="D30" s="162"/>
      <c r="E30" s="162"/>
      <c r="F30" s="163"/>
      <c r="G30" s="163"/>
      <c r="H30" s="1"/>
    </row>
    <row r="31" spans="1:8" ht="16.2" customHeight="1" thickBot="1" x14ac:dyDescent="0.35">
      <c r="A31" s="872" t="s">
        <v>589</v>
      </c>
      <c r="B31" s="873"/>
      <c r="C31" s="164">
        <f>C32+C33+C34</f>
        <v>14811.5</v>
      </c>
      <c r="D31" s="164">
        <f>D32+D33+D34</f>
        <v>16681.7</v>
      </c>
      <c r="E31" s="164">
        <f>E32+E33+E34</f>
        <v>17444.8</v>
      </c>
      <c r="F31" s="163"/>
      <c r="G31" s="163"/>
      <c r="H31" s="1"/>
    </row>
    <row r="32" spans="1:8" ht="16.2" customHeight="1" thickBot="1" x14ac:dyDescent="0.35">
      <c r="A32" s="865" t="s">
        <v>663</v>
      </c>
      <c r="B32" s="866"/>
      <c r="C32" s="88">
        <v>14811.5</v>
      </c>
      <c r="D32" s="88">
        <v>16681.7</v>
      </c>
      <c r="E32" s="88">
        <v>17444.8</v>
      </c>
      <c r="F32" s="163"/>
      <c r="G32" s="163"/>
      <c r="H32" s="1"/>
    </row>
    <row r="33" spans="1:8" ht="16.2" customHeight="1" thickBot="1" x14ac:dyDescent="0.35">
      <c r="A33" s="865" t="s">
        <v>664</v>
      </c>
      <c r="B33" s="866"/>
      <c r="C33" s="88"/>
      <c r="D33" s="88"/>
      <c r="E33" s="88"/>
      <c r="F33" s="163"/>
      <c r="G33" s="163"/>
      <c r="H33" s="1"/>
    </row>
    <row r="34" spans="1:8" ht="30" customHeight="1" thickBot="1" x14ac:dyDescent="0.35">
      <c r="A34" s="865" t="s">
        <v>665</v>
      </c>
      <c r="B34" s="867"/>
      <c r="C34" s="88"/>
      <c r="D34" s="92"/>
      <c r="E34" s="92"/>
      <c r="F34" s="163"/>
      <c r="G34" s="163"/>
      <c r="H34" s="1"/>
    </row>
    <row r="35" spans="1:8" ht="16.2" customHeight="1" thickBot="1" x14ac:dyDescent="0.35">
      <c r="A35" s="865" t="s">
        <v>7</v>
      </c>
      <c r="B35" s="866"/>
      <c r="C35" s="92">
        <f>C36+C37+C38+C39+C40+C41</f>
        <v>820.7</v>
      </c>
      <c r="D35" s="92">
        <f t="shared" ref="D35:E35" si="0">D36+D37+D38+D39+D40+D41</f>
        <v>820.9</v>
      </c>
      <c r="E35" s="92">
        <f t="shared" si="0"/>
        <v>822.2</v>
      </c>
      <c r="F35" s="163"/>
      <c r="G35" s="163"/>
      <c r="H35" s="1"/>
    </row>
    <row r="36" spans="1:8" ht="16.2" customHeight="1" thickBot="1" x14ac:dyDescent="0.35">
      <c r="A36" s="865" t="s">
        <v>590</v>
      </c>
      <c r="B36" s="866"/>
      <c r="C36" s="88">
        <v>74.099999999999994</v>
      </c>
      <c r="D36" s="88">
        <v>74.099999999999994</v>
      </c>
      <c r="E36" s="88">
        <v>74.099999999999994</v>
      </c>
      <c r="F36" s="163"/>
      <c r="G36" s="163"/>
      <c r="H36" s="1"/>
    </row>
    <row r="37" spans="1:8" ht="31.95" customHeight="1" thickBot="1" x14ac:dyDescent="0.35">
      <c r="A37" s="865" t="s">
        <v>661</v>
      </c>
      <c r="B37" s="866"/>
      <c r="C37" s="88">
        <v>746.6</v>
      </c>
      <c r="D37" s="88">
        <v>746.8</v>
      </c>
      <c r="E37" s="88">
        <v>748.1</v>
      </c>
      <c r="F37" s="163"/>
      <c r="G37" s="163"/>
      <c r="H37" s="1"/>
    </row>
    <row r="38" spans="1:8" ht="18.600000000000001" customHeight="1" thickBot="1" x14ac:dyDescent="0.35">
      <c r="A38" s="865" t="s">
        <v>662</v>
      </c>
      <c r="B38" s="866"/>
      <c r="C38" s="85"/>
      <c r="D38" s="93"/>
      <c r="E38" s="93"/>
      <c r="F38" s="163"/>
      <c r="G38" s="163"/>
      <c r="H38" s="1"/>
    </row>
    <row r="39" spans="1:8" ht="23.4" customHeight="1" thickBot="1" x14ac:dyDescent="0.35">
      <c r="A39" s="865" t="s">
        <v>611</v>
      </c>
      <c r="B39" s="866"/>
      <c r="C39" s="85"/>
      <c r="D39" s="93"/>
      <c r="E39" s="93"/>
      <c r="F39" s="163"/>
      <c r="G39" s="163"/>
      <c r="H39" s="1"/>
    </row>
    <row r="40" spans="1:8" ht="26.4" customHeight="1" thickBot="1" x14ac:dyDescent="0.35">
      <c r="A40" s="865" t="s">
        <v>600</v>
      </c>
      <c r="B40" s="866"/>
      <c r="C40" s="85"/>
      <c r="D40" s="93"/>
      <c r="E40" s="93"/>
      <c r="F40" s="163"/>
      <c r="G40" s="163"/>
      <c r="H40" s="1"/>
    </row>
    <row r="41" spans="1:8" ht="16.2" customHeight="1" thickBot="1" x14ac:dyDescent="0.35">
      <c r="A41" s="863" t="s">
        <v>601</v>
      </c>
      <c r="B41" s="864"/>
      <c r="C41" s="88"/>
      <c r="D41" s="92"/>
      <c r="E41" s="92"/>
      <c r="F41" s="163"/>
      <c r="G41" s="163"/>
      <c r="H41" s="1"/>
    </row>
    <row r="42" spans="1:8" ht="16.2" customHeight="1" thickBot="1" x14ac:dyDescent="0.35">
      <c r="A42" s="863" t="s">
        <v>599</v>
      </c>
      <c r="B42" s="864"/>
      <c r="C42" s="92"/>
      <c r="D42" s="92"/>
      <c r="E42" s="92"/>
      <c r="F42" s="163"/>
      <c r="G42" s="163"/>
      <c r="H42" s="1"/>
    </row>
    <row r="43" spans="1:8" ht="16.2" customHeight="1" thickBot="1" x14ac:dyDescent="0.35">
      <c r="A43" s="863" t="s">
        <v>612</v>
      </c>
      <c r="B43" s="864"/>
      <c r="C43" s="92"/>
      <c r="D43" s="92"/>
      <c r="E43" s="92"/>
      <c r="F43" s="163"/>
      <c r="G43" s="163"/>
      <c r="H43" s="1"/>
    </row>
    <row r="44" spans="1:8" ht="16.2" customHeight="1" thickBot="1" x14ac:dyDescent="0.35">
      <c r="A44" s="863" t="s">
        <v>602</v>
      </c>
      <c r="B44" s="864"/>
      <c r="C44" s="92"/>
      <c r="D44" s="92"/>
      <c r="E44" s="92"/>
      <c r="F44" s="163"/>
      <c r="G44" s="163"/>
      <c r="H44" s="1"/>
    </row>
    <row r="45" spans="1:8" ht="16.2" customHeight="1" thickBot="1" x14ac:dyDescent="0.35">
      <c r="A45" s="863" t="s">
        <v>603</v>
      </c>
      <c r="B45" s="864"/>
      <c r="C45" s="92"/>
      <c r="D45" s="92"/>
      <c r="E45" s="92"/>
      <c r="F45" s="163"/>
      <c r="G45" s="163"/>
      <c r="H45" s="1"/>
    </row>
    <row r="46" spans="1:8" ht="16.2" customHeight="1" thickBot="1" x14ac:dyDescent="0.35">
      <c r="A46" s="863" t="s">
        <v>591</v>
      </c>
      <c r="B46" s="864"/>
      <c r="C46" s="88"/>
      <c r="D46" s="88"/>
      <c r="E46" s="88"/>
      <c r="F46" s="163"/>
      <c r="G46" s="163"/>
      <c r="H46" s="1"/>
    </row>
    <row r="47" spans="1:8" ht="18" customHeight="1" thickBot="1" x14ac:dyDescent="0.35">
      <c r="A47" s="865" t="s">
        <v>604</v>
      </c>
      <c r="B47" s="866"/>
      <c r="C47" s="92"/>
      <c r="D47" s="92"/>
      <c r="E47" s="92"/>
      <c r="F47" s="163"/>
      <c r="G47" s="163"/>
      <c r="H47" s="1"/>
    </row>
    <row r="48" spans="1:8" ht="30.75" customHeight="1" thickBot="1" x14ac:dyDescent="0.35">
      <c r="A48" s="865" t="s">
        <v>605</v>
      </c>
      <c r="B48" s="866"/>
      <c r="C48" s="88"/>
      <c r="D48" s="92"/>
      <c r="E48" s="92"/>
      <c r="F48" s="163"/>
      <c r="G48" s="163"/>
      <c r="H48" s="1"/>
    </row>
    <row r="49" spans="1:8" ht="27" customHeight="1" thickBot="1" x14ac:dyDescent="0.35">
      <c r="A49" s="868" t="s">
        <v>8</v>
      </c>
      <c r="B49" s="874"/>
      <c r="C49" s="158">
        <f>C50+C51</f>
        <v>0</v>
      </c>
      <c r="D49" s="158">
        <f>D50+D51</f>
        <v>0</v>
      </c>
      <c r="E49" s="158">
        <f>E50+E51</f>
        <v>0</v>
      </c>
      <c r="F49" s="163"/>
      <c r="G49" s="163"/>
      <c r="H49" s="1"/>
    </row>
    <row r="50" spans="1:8" ht="18.600000000000001" customHeight="1" thickBot="1" x14ac:dyDescent="0.35">
      <c r="A50" s="875" t="s">
        <v>666</v>
      </c>
      <c r="B50" s="876"/>
      <c r="C50" s="159"/>
      <c r="D50" s="160"/>
      <c r="E50" s="160"/>
      <c r="F50" s="163"/>
      <c r="G50" s="163"/>
      <c r="H50" s="1"/>
    </row>
    <row r="51" spans="1:8" ht="18.600000000000001" customHeight="1" thickBot="1" x14ac:dyDescent="0.35">
      <c r="A51" s="875" t="s">
        <v>489</v>
      </c>
      <c r="B51" s="876"/>
      <c r="C51" s="159"/>
      <c r="D51" s="160"/>
      <c r="E51" s="160"/>
      <c r="F51" s="163"/>
      <c r="G51" s="163"/>
      <c r="H51" s="1"/>
    </row>
    <row r="52" spans="1:8" ht="16.2" customHeight="1" thickBot="1" x14ac:dyDescent="0.35">
      <c r="A52" s="868" t="s">
        <v>667</v>
      </c>
      <c r="B52" s="869"/>
      <c r="C52" s="158">
        <f>C29+C49</f>
        <v>15632.2</v>
      </c>
      <c r="D52" s="158">
        <f>D29+D49</f>
        <v>17502.600000000002</v>
      </c>
      <c r="E52" s="158">
        <f>E29+E49</f>
        <v>18267</v>
      </c>
      <c r="F52" s="163"/>
      <c r="G52" s="163"/>
      <c r="H52" s="1"/>
    </row>
    <row r="53" spans="1:8" ht="24" customHeight="1" thickBot="1" x14ac:dyDescent="0.35">
      <c r="A53" s="863" t="s">
        <v>3</v>
      </c>
      <c r="B53" s="864"/>
      <c r="C53" s="93"/>
      <c r="D53" s="93"/>
      <c r="E53" s="93"/>
      <c r="F53" s="163"/>
      <c r="G53" s="163"/>
      <c r="H53" s="1"/>
    </row>
    <row r="54" spans="1:8" ht="26.4" customHeight="1" thickBot="1" x14ac:dyDescent="0.35">
      <c r="A54" s="863" t="s">
        <v>4</v>
      </c>
      <c r="B54" s="864"/>
      <c r="C54" s="92"/>
      <c r="D54" s="93"/>
      <c r="E54" s="93"/>
      <c r="F54" s="163"/>
      <c r="G54" s="163"/>
      <c r="H54" s="1"/>
    </row>
    <row r="55" spans="1:8" ht="16.2" thickBot="1" x14ac:dyDescent="0.35">
      <c r="A55" s="163"/>
      <c r="B55" s="163"/>
      <c r="C55" s="163"/>
      <c r="D55" s="163"/>
      <c r="E55" s="163"/>
      <c r="F55" s="163"/>
      <c r="G55" s="163"/>
      <c r="H55" s="1"/>
    </row>
    <row r="56" spans="1:8" ht="34.799999999999997" thickBot="1" x14ac:dyDescent="0.35">
      <c r="A56" s="8" t="s">
        <v>0</v>
      </c>
      <c r="B56" s="9" t="s">
        <v>1</v>
      </c>
      <c r="C56" s="9" t="s">
        <v>11</v>
      </c>
      <c r="D56" s="9" t="s">
        <v>574</v>
      </c>
      <c r="E56" s="9" t="s">
        <v>674</v>
      </c>
      <c r="F56" s="163"/>
      <c r="G56" s="163"/>
      <c r="H56" s="1"/>
    </row>
    <row r="57" spans="1:8" ht="16.2" thickBot="1" x14ac:dyDescent="0.35">
      <c r="A57" s="165">
        <v>1</v>
      </c>
      <c r="B57" s="166">
        <v>2</v>
      </c>
      <c r="C57" s="166">
        <v>3</v>
      </c>
      <c r="D57" s="166">
        <v>4</v>
      </c>
      <c r="E57" s="166">
        <v>5</v>
      </c>
      <c r="F57" s="163"/>
      <c r="G57" s="163"/>
      <c r="H57" s="1"/>
    </row>
    <row r="58" spans="1:8" ht="16.2" thickBot="1" x14ac:dyDescent="0.35">
      <c r="A58" s="167"/>
      <c r="B58" s="168" t="s">
        <v>491</v>
      </c>
      <c r="C58" s="93"/>
      <c r="D58" s="93"/>
      <c r="E58" s="93"/>
      <c r="F58" s="163"/>
      <c r="G58" s="163"/>
      <c r="H58" s="1"/>
    </row>
    <row r="59" spans="1:8" ht="18.600000000000001" customHeight="1" thickBot="1" x14ac:dyDescent="0.35">
      <c r="A59" s="868" t="s">
        <v>9</v>
      </c>
      <c r="B59" s="869"/>
      <c r="C59" s="158">
        <f>C61+C65+C73+C74+C75+C77+C78</f>
        <v>32276.399999999998</v>
      </c>
      <c r="D59" s="158">
        <f>D61+D65+D73+D74+D75+D77+D78</f>
        <v>49048.7</v>
      </c>
      <c r="E59" s="158">
        <f>E61+E65+E73+E74+E75+E77+E78</f>
        <v>20245.399999999998</v>
      </c>
      <c r="F59" s="163"/>
      <c r="G59" s="163"/>
      <c r="H59" s="1"/>
    </row>
    <row r="60" spans="1:8" ht="16.2" customHeight="1" x14ac:dyDescent="0.3">
      <c r="A60" s="870" t="s">
        <v>2</v>
      </c>
      <c r="B60" s="871"/>
      <c r="C60" s="162"/>
      <c r="D60" s="162"/>
      <c r="E60" s="162"/>
      <c r="F60" s="163"/>
      <c r="G60" s="163"/>
      <c r="H60" s="1"/>
    </row>
    <row r="61" spans="1:8" ht="24.6" customHeight="1" thickBot="1" x14ac:dyDescent="0.35">
      <c r="A61" s="872" t="s">
        <v>589</v>
      </c>
      <c r="B61" s="873"/>
      <c r="C61" s="164">
        <f>C62+C63+C64</f>
        <v>2413.6</v>
      </c>
      <c r="D61" s="164">
        <f>D62+D63+D64</f>
        <v>50</v>
      </c>
      <c r="E61" s="164">
        <f>E62+E63+E64</f>
        <v>40</v>
      </c>
      <c r="F61" s="163"/>
      <c r="G61" s="163"/>
      <c r="H61" s="1"/>
    </row>
    <row r="62" spans="1:8" ht="24.6" customHeight="1" thickBot="1" x14ac:dyDescent="0.35">
      <c r="A62" s="865" t="s">
        <v>663</v>
      </c>
      <c r="B62" s="866"/>
      <c r="C62" s="88">
        <v>2413.6</v>
      </c>
      <c r="D62" s="88">
        <v>50</v>
      </c>
      <c r="E62" s="88">
        <v>40</v>
      </c>
      <c r="F62" s="163"/>
      <c r="G62" s="163"/>
      <c r="H62" s="1"/>
    </row>
    <row r="63" spans="1:8" ht="16.2" customHeight="1" thickBot="1" x14ac:dyDescent="0.35">
      <c r="A63" s="865" t="s">
        <v>664</v>
      </c>
      <c r="B63" s="866"/>
      <c r="C63" s="88"/>
      <c r="D63" s="92"/>
      <c r="E63" s="92"/>
      <c r="F63" s="163"/>
      <c r="G63" s="163"/>
      <c r="H63" s="1"/>
    </row>
    <row r="64" spans="1:8" ht="24.6" customHeight="1" thickBot="1" x14ac:dyDescent="0.35">
      <c r="A64" s="865" t="s">
        <v>665</v>
      </c>
      <c r="B64" s="867"/>
      <c r="C64" s="88"/>
      <c r="D64" s="92"/>
      <c r="E64" s="92"/>
      <c r="F64" s="163"/>
      <c r="G64" s="163"/>
      <c r="H64" s="1"/>
    </row>
    <row r="65" spans="1:8" ht="21.6" customHeight="1" thickBot="1" x14ac:dyDescent="0.35">
      <c r="A65" s="865" t="s">
        <v>7</v>
      </c>
      <c r="B65" s="866"/>
      <c r="C65" s="92">
        <f>C66+C67+C68+C69+C70+C71</f>
        <v>0</v>
      </c>
      <c r="D65" s="92">
        <f>D66+D67+D68+D69+D70+D71</f>
        <v>0</v>
      </c>
      <c r="E65" s="92">
        <f>E66+E67+E68+E69+E70+E71</f>
        <v>0</v>
      </c>
      <c r="F65" s="163"/>
      <c r="G65" s="163"/>
      <c r="H65" s="1"/>
    </row>
    <row r="66" spans="1:8" ht="19.95" customHeight="1" thickBot="1" x14ac:dyDescent="0.35">
      <c r="A66" s="865" t="s">
        <v>590</v>
      </c>
      <c r="B66" s="866"/>
      <c r="C66" s="88"/>
      <c r="D66" s="88"/>
      <c r="E66" s="92"/>
      <c r="F66" s="163"/>
      <c r="G66" s="163"/>
      <c r="H66" s="1"/>
    </row>
    <row r="67" spans="1:8" ht="27" customHeight="1" thickBot="1" x14ac:dyDescent="0.35">
      <c r="A67" s="865" t="s">
        <v>661</v>
      </c>
      <c r="B67" s="866"/>
      <c r="C67" s="88"/>
      <c r="D67" s="88"/>
      <c r="E67" s="88"/>
      <c r="F67" s="163"/>
      <c r="G67" s="163"/>
      <c r="H67" s="1"/>
    </row>
    <row r="68" spans="1:8" ht="18" customHeight="1" thickBot="1" x14ac:dyDescent="0.35">
      <c r="A68" s="865" t="s">
        <v>662</v>
      </c>
      <c r="B68" s="866"/>
      <c r="C68" s="85"/>
      <c r="D68" s="93"/>
      <c r="E68" s="93"/>
      <c r="F68" s="163"/>
      <c r="G68" s="163"/>
      <c r="H68" s="1"/>
    </row>
    <row r="69" spans="1:8" ht="19.95" customHeight="1" thickBot="1" x14ac:dyDescent="0.35">
      <c r="A69" s="865" t="s">
        <v>611</v>
      </c>
      <c r="B69" s="866"/>
      <c r="C69" s="85"/>
      <c r="D69" s="93"/>
      <c r="E69" s="93"/>
      <c r="F69" s="163"/>
      <c r="G69" s="163"/>
      <c r="H69" s="1"/>
    </row>
    <row r="70" spans="1:8" ht="26.4" customHeight="1" thickBot="1" x14ac:dyDescent="0.35">
      <c r="A70" s="865" t="s">
        <v>600</v>
      </c>
      <c r="B70" s="866"/>
      <c r="C70" s="85"/>
      <c r="D70" s="93"/>
      <c r="E70" s="93"/>
      <c r="F70" s="163"/>
      <c r="G70" s="163"/>
      <c r="H70" s="1"/>
    </row>
    <row r="71" spans="1:8" ht="16.2" customHeight="1" thickBot="1" x14ac:dyDescent="0.35">
      <c r="A71" s="863" t="s">
        <v>601</v>
      </c>
      <c r="B71" s="864"/>
      <c r="C71" s="88"/>
      <c r="D71" s="88"/>
      <c r="E71" s="92"/>
      <c r="F71" s="163"/>
      <c r="G71" s="163"/>
      <c r="H71" s="1"/>
    </row>
    <row r="72" spans="1:8" ht="19.95" customHeight="1" thickBot="1" x14ac:dyDescent="0.35">
      <c r="A72" s="863" t="s">
        <v>599</v>
      </c>
      <c r="B72" s="864"/>
      <c r="C72" s="92"/>
      <c r="D72" s="92"/>
      <c r="E72" s="92"/>
      <c r="F72" s="163"/>
      <c r="G72" s="163"/>
      <c r="H72" s="1"/>
    </row>
    <row r="73" spans="1:8" ht="16.2" customHeight="1" thickBot="1" x14ac:dyDescent="0.35">
      <c r="A73" s="863" t="s">
        <v>612</v>
      </c>
      <c r="B73" s="864"/>
      <c r="C73" s="92"/>
      <c r="D73" s="92"/>
      <c r="E73" s="92"/>
      <c r="F73" s="163"/>
      <c r="G73" s="163"/>
      <c r="H73" s="1"/>
    </row>
    <row r="74" spans="1:8" ht="16.2" customHeight="1" thickBot="1" x14ac:dyDescent="0.35">
      <c r="A74" s="863" t="s">
        <v>602</v>
      </c>
      <c r="B74" s="864"/>
      <c r="C74" s="88">
        <v>18226.3</v>
      </c>
      <c r="D74" s="88">
        <v>38482.199999999997</v>
      </c>
      <c r="E74" s="88">
        <v>17630.3</v>
      </c>
      <c r="F74" s="163"/>
      <c r="G74" s="163"/>
      <c r="H74" s="1"/>
    </row>
    <row r="75" spans="1:8" ht="16.2" customHeight="1" thickBot="1" x14ac:dyDescent="0.35">
      <c r="A75" s="863" t="s">
        <v>603</v>
      </c>
      <c r="B75" s="864"/>
      <c r="C75" s="88">
        <v>4927.3</v>
      </c>
      <c r="D75" s="92"/>
      <c r="E75" s="92"/>
      <c r="F75" s="163"/>
      <c r="G75" s="163"/>
      <c r="H75" s="1"/>
    </row>
    <row r="76" spans="1:8" ht="18" customHeight="1" thickBot="1" x14ac:dyDescent="0.35">
      <c r="A76" s="863" t="s">
        <v>591</v>
      </c>
      <c r="B76" s="864"/>
      <c r="C76" s="88"/>
      <c r="D76" s="88"/>
      <c r="E76" s="88"/>
      <c r="F76" s="163"/>
      <c r="G76" s="163"/>
      <c r="H76" s="1"/>
    </row>
    <row r="77" spans="1:8" ht="16.95" customHeight="1" thickBot="1" x14ac:dyDescent="0.35">
      <c r="A77" s="865" t="s">
        <v>604</v>
      </c>
      <c r="B77" s="866"/>
      <c r="C77" s="88">
        <v>6709.2</v>
      </c>
      <c r="D77" s="88">
        <v>10516.5</v>
      </c>
      <c r="E77" s="88">
        <v>2575.1</v>
      </c>
      <c r="F77" s="163"/>
      <c r="G77" s="163"/>
      <c r="H77" s="1"/>
    </row>
    <row r="78" spans="1:8" ht="30" customHeight="1" thickBot="1" x14ac:dyDescent="0.35">
      <c r="A78" s="865" t="s">
        <v>605</v>
      </c>
      <c r="B78" s="866"/>
      <c r="C78" s="88"/>
      <c r="D78" s="92"/>
      <c r="E78" s="92"/>
      <c r="F78" s="163"/>
      <c r="G78" s="163"/>
      <c r="H78" s="1"/>
    </row>
    <row r="79" spans="1:8" ht="30.6" customHeight="1" thickBot="1" x14ac:dyDescent="0.35">
      <c r="A79" s="868" t="s">
        <v>8</v>
      </c>
      <c r="B79" s="874"/>
      <c r="C79" s="158">
        <f>C80+C81</f>
        <v>575</v>
      </c>
      <c r="D79" s="158">
        <f>D80+D81</f>
        <v>0</v>
      </c>
      <c r="E79" s="158">
        <f>E80+E81</f>
        <v>0</v>
      </c>
      <c r="F79" s="163"/>
      <c r="G79" s="163"/>
      <c r="H79" s="1"/>
    </row>
    <row r="80" spans="1:8" ht="16.2" customHeight="1" thickBot="1" x14ac:dyDescent="0.35">
      <c r="A80" s="875" t="s">
        <v>666</v>
      </c>
      <c r="B80" s="876"/>
      <c r="C80" s="159">
        <v>575</v>
      </c>
      <c r="D80" s="159"/>
      <c r="E80" s="160"/>
      <c r="F80" s="163"/>
      <c r="G80" s="163"/>
      <c r="H80" s="1"/>
    </row>
    <row r="81" spans="1:8" ht="23.4" customHeight="1" thickBot="1" x14ac:dyDescent="0.35">
      <c r="A81" s="875" t="s">
        <v>489</v>
      </c>
      <c r="B81" s="876"/>
      <c r="C81" s="159"/>
      <c r="D81" s="160"/>
      <c r="E81" s="160"/>
      <c r="F81" s="163"/>
      <c r="G81" s="163"/>
      <c r="H81" s="1"/>
    </row>
    <row r="82" spans="1:8" ht="23.4" customHeight="1" thickBot="1" x14ac:dyDescent="0.35">
      <c r="A82" s="868" t="s">
        <v>667</v>
      </c>
      <c r="B82" s="869"/>
      <c r="C82" s="158">
        <f>C59+C79</f>
        <v>32851.399999999994</v>
      </c>
      <c r="D82" s="158">
        <f>D59+D79</f>
        <v>49048.7</v>
      </c>
      <c r="E82" s="158">
        <f>E59+E79</f>
        <v>20245.399999999998</v>
      </c>
      <c r="F82" s="163"/>
      <c r="G82" s="163"/>
      <c r="H82" s="1"/>
    </row>
    <row r="83" spans="1:8" ht="21" customHeight="1" thickBot="1" x14ac:dyDescent="0.35">
      <c r="A83" s="863" t="s">
        <v>3</v>
      </c>
      <c r="B83" s="864"/>
      <c r="C83" s="85"/>
      <c r="D83" s="85"/>
      <c r="E83" s="85"/>
      <c r="F83" s="163"/>
      <c r="G83" s="163"/>
      <c r="H83" s="1"/>
    </row>
    <row r="84" spans="1:8" ht="24.6" customHeight="1" thickBot="1" x14ac:dyDescent="0.35">
      <c r="A84" s="863" t="s">
        <v>4</v>
      </c>
      <c r="B84" s="864"/>
      <c r="C84" s="92"/>
      <c r="D84" s="93"/>
      <c r="E84" s="93"/>
      <c r="F84" s="163"/>
      <c r="G84" s="163"/>
      <c r="H84" s="1"/>
    </row>
    <row r="85" spans="1:8" ht="16.2" thickBot="1" x14ac:dyDescent="0.35">
      <c r="A85" s="161"/>
      <c r="B85" s="161"/>
      <c r="C85" s="134"/>
      <c r="D85" s="134"/>
      <c r="E85" s="134"/>
      <c r="F85" s="163"/>
      <c r="G85" s="163"/>
      <c r="H85" s="1"/>
    </row>
    <row r="86" spans="1:8" ht="34.799999999999997" thickBot="1" x14ac:dyDescent="0.35">
      <c r="A86" s="8" t="s">
        <v>0</v>
      </c>
      <c r="B86" s="9" t="s">
        <v>1</v>
      </c>
      <c r="C86" s="9" t="s">
        <v>11</v>
      </c>
      <c r="D86" s="9" t="s">
        <v>574</v>
      </c>
      <c r="E86" s="9" t="s">
        <v>674</v>
      </c>
      <c r="F86" s="163"/>
      <c r="G86" s="163"/>
      <c r="H86" s="1"/>
    </row>
    <row r="87" spans="1:8" ht="16.2" thickBot="1" x14ac:dyDescent="0.35">
      <c r="A87" s="165">
        <v>1</v>
      </c>
      <c r="B87" s="166">
        <v>2</v>
      </c>
      <c r="C87" s="166">
        <v>3</v>
      </c>
      <c r="D87" s="166">
        <v>4</v>
      </c>
      <c r="E87" s="166">
        <v>5</v>
      </c>
      <c r="F87" s="163"/>
      <c r="G87" s="163"/>
      <c r="H87" s="1"/>
    </row>
    <row r="88" spans="1:8" ht="16.2" customHeight="1" thickBot="1" x14ac:dyDescent="0.35">
      <c r="A88" s="167"/>
      <c r="B88" s="168" t="s">
        <v>492</v>
      </c>
      <c r="C88" s="93"/>
      <c r="D88" s="93"/>
      <c r="E88" s="93"/>
      <c r="F88" s="163"/>
      <c r="G88" s="163"/>
      <c r="H88" s="1"/>
    </row>
    <row r="89" spans="1:8" ht="16.2" customHeight="1" thickBot="1" x14ac:dyDescent="0.35">
      <c r="A89" s="868" t="s">
        <v>9</v>
      </c>
      <c r="B89" s="869"/>
      <c r="C89" s="158">
        <f>C91+C95+C103+C104+C105+C107+C108</f>
        <v>805.90000000000009</v>
      </c>
      <c r="D89" s="158">
        <f>D91+D95+D103+D104+D105+D107+D108</f>
        <v>766.6</v>
      </c>
      <c r="E89" s="158">
        <f>E91+E95+E103+E104+E105+E107+E108</f>
        <v>667.6</v>
      </c>
      <c r="F89" s="163"/>
      <c r="G89" s="163"/>
      <c r="H89" s="1"/>
    </row>
    <row r="90" spans="1:8" ht="16.2" customHeight="1" x14ac:dyDescent="0.3">
      <c r="A90" s="870" t="s">
        <v>2</v>
      </c>
      <c r="B90" s="871"/>
      <c r="C90" s="162"/>
      <c r="D90" s="162"/>
      <c r="E90" s="162"/>
      <c r="F90" s="163"/>
      <c r="G90" s="163"/>
      <c r="H90" s="1"/>
    </row>
    <row r="91" spans="1:8" ht="16.2" customHeight="1" thickBot="1" x14ac:dyDescent="0.35">
      <c r="A91" s="872" t="s">
        <v>589</v>
      </c>
      <c r="B91" s="873"/>
      <c r="C91" s="164">
        <f>C92+C93+C94</f>
        <v>427.6</v>
      </c>
      <c r="D91" s="164">
        <f>D92+D93+D94</f>
        <v>708.6</v>
      </c>
      <c r="E91" s="164">
        <f>E92+E93+E94</f>
        <v>609.6</v>
      </c>
      <c r="F91" s="163"/>
      <c r="G91" s="163"/>
      <c r="H91" s="1"/>
    </row>
    <row r="92" spans="1:8" ht="16.2" customHeight="1" thickBot="1" x14ac:dyDescent="0.35">
      <c r="A92" s="865" t="s">
        <v>663</v>
      </c>
      <c r="B92" s="866"/>
      <c r="C92" s="85">
        <v>427.6</v>
      </c>
      <c r="D92" s="88">
        <v>708.6</v>
      </c>
      <c r="E92" s="85">
        <v>609.6</v>
      </c>
      <c r="F92" s="163"/>
      <c r="G92" s="163"/>
      <c r="H92" s="1"/>
    </row>
    <row r="93" spans="1:8" ht="22.2" customHeight="1" thickBot="1" x14ac:dyDescent="0.35">
      <c r="A93" s="865" t="s">
        <v>664</v>
      </c>
      <c r="B93" s="866"/>
      <c r="C93" s="85"/>
      <c r="D93" s="93"/>
      <c r="E93" s="93"/>
      <c r="F93" s="163"/>
      <c r="G93" s="163"/>
      <c r="H93" s="1"/>
    </row>
    <row r="94" spans="1:8" ht="29.4" customHeight="1" thickBot="1" x14ac:dyDescent="0.35">
      <c r="A94" s="865" t="s">
        <v>665</v>
      </c>
      <c r="B94" s="867"/>
      <c r="C94" s="85"/>
      <c r="D94" s="93"/>
      <c r="E94" s="93"/>
      <c r="F94" s="163"/>
      <c r="G94" s="163"/>
      <c r="H94" s="1"/>
    </row>
    <row r="95" spans="1:8" ht="24" customHeight="1" thickBot="1" x14ac:dyDescent="0.35">
      <c r="A95" s="865" t="s">
        <v>7</v>
      </c>
      <c r="B95" s="866"/>
      <c r="C95" s="92">
        <f>C96+C97+C98+C99+C100+C101</f>
        <v>0</v>
      </c>
      <c r="D95" s="92">
        <f>D96+D97+D98+D99+D100+D101</f>
        <v>0</v>
      </c>
      <c r="E95" s="92">
        <f>E96+E97+E98+E99+E100+E101</f>
        <v>0</v>
      </c>
      <c r="F95" s="163"/>
      <c r="G95" s="163"/>
      <c r="H95" s="1"/>
    </row>
    <row r="96" spans="1:8" ht="20.399999999999999" customHeight="1" thickBot="1" x14ac:dyDescent="0.35">
      <c r="A96" s="865" t="s">
        <v>590</v>
      </c>
      <c r="B96" s="866"/>
      <c r="C96" s="88"/>
      <c r="D96" s="92"/>
      <c r="E96" s="92"/>
      <c r="F96" s="163"/>
      <c r="G96" s="163"/>
      <c r="H96" s="1"/>
    </row>
    <row r="97" spans="1:8" ht="30" customHeight="1" thickBot="1" x14ac:dyDescent="0.35">
      <c r="A97" s="865" t="s">
        <v>661</v>
      </c>
      <c r="B97" s="866"/>
      <c r="C97" s="88"/>
      <c r="D97" s="88"/>
      <c r="E97" s="88"/>
      <c r="F97" s="163"/>
      <c r="G97" s="163"/>
      <c r="H97" s="1"/>
    </row>
    <row r="98" spans="1:8" ht="21" customHeight="1" thickBot="1" x14ac:dyDescent="0.35">
      <c r="A98" s="865" t="s">
        <v>662</v>
      </c>
      <c r="B98" s="866"/>
      <c r="C98" s="85"/>
      <c r="D98" s="93"/>
      <c r="E98" s="93"/>
      <c r="F98" s="163"/>
      <c r="G98" s="163"/>
      <c r="H98" s="1"/>
    </row>
    <row r="99" spans="1:8" ht="21" customHeight="1" thickBot="1" x14ac:dyDescent="0.35">
      <c r="A99" s="865" t="s">
        <v>598</v>
      </c>
      <c r="B99" s="866"/>
      <c r="C99" s="85"/>
      <c r="D99" s="93"/>
      <c r="E99" s="93"/>
      <c r="F99" s="163"/>
      <c r="G99" s="163"/>
      <c r="H99" s="1"/>
    </row>
    <row r="100" spans="1:8" ht="28.95" customHeight="1" thickBot="1" x14ac:dyDescent="0.35">
      <c r="A100" s="865" t="s">
        <v>600</v>
      </c>
      <c r="B100" s="866"/>
      <c r="C100" s="85"/>
      <c r="D100" s="93"/>
      <c r="E100" s="93"/>
      <c r="F100" s="163"/>
      <c r="G100" s="163"/>
      <c r="H100" s="1"/>
    </row>
    <row r="101" spans="1:8" ht="16.2" customHeight="1" thickBot="1" x14ac:dyDescent="0.35">
      <c r="A101" s="863" t="s">
        <v>601</v>
      </c>
      <c r="B101" s="864"/>
      <c r="C101" s="85"/>
      <c r="D101" s="93"/>
      <c r="E101" s="93"/>
      <c r="F101" s="163"/>
      <c r="G101" s="163"/>
      <c r="H101" s="1"/>
    </row>
    <row r="102" spans="1:8" ht="16.2" customHeight="1" thickBot="1" x14ac:dyDescent="0.35">
      <c r="A102" s="863" t="s">
        <v>599</v>
      </c>
      <c r="B102" s="864"/>
      <c r="C102" s="93"/>
      <c r="D102" s="93"/>
      <c r="E102" s="93"/>
      <c r="F102" s="163"/>
      <c r="G102" s="163"/>
      <c r="H102" s="1"/>
    </row>
    <row r="103" spans="1:8" ht="16.2" customHeight="1" thickBot="1" x14ac:dyDescent="0.35">
      <c r="A103" s="863" t="s">
        <v>612</v>
      </c>
      <c r="B103" s="864"/>
      <c r="C103" s="93"/>
      <c r="D103" s="93"/>
      <c r="E103" s="93"/>
      <c r="F103" s="163"/>
      <c r="G103" s="163"/>
      <c r="H103" s="1"/>
    </row>
    <row r="104" spans="1:8" ht="16.2" customHeight="1" thickBot="1" x14ac:dyDescent="0.35">
      <c r="A104" s="863" t="s">
        <v>602</v>
      </c>
      <c r="B104" s="864"/>
      <c r="C104" s="93"/>
      <c r="D104" s="93"/>
      <c r="E104" s="93"/>
      <c r="F104" s="163"/>
      <c r="G104" s="163"/>
      <c r="H104" s="1"/>
    </row>
    <row r="105" spans="1:8" ht="18.600000000000001" customHeight="1" thickBot="1" x14ac:dyDescent="0.35">
      <c r="A105" s="863" t="s">
        <v>603</v>
      </c>
      <c r="B105" s="864"/>
      <c r="C105" s="93"/>
      <c r="D105" s="93"/>
      <c r="E105" s="93"/>
      <c r="F105" s="163"/>
      <c r="G105" s="163"/>
      <c r="H105" s="1"/>
    </row>
    <row r="106" spans="1:8" ht="18" customHeight="1" thickBot="1" x14ac:dyDescent="0.35">
      <c r="A106" s="863" t="s">
        <v>591</v>
      </c>
      <c r="B106" s="864"/>
      <c r="C106" s="88"/>
      <c r="D106" s="88"/>
      <c r="E106" s="88"/>
      <c r="F106" s="163"/>
      <c r="G106" s="163"/>
      <c r="H106" s="1"/>
    </row>
    <row r="107" spans="1:8" ht="22.2" customHeight="1" thickBot="1" x14ac:dyDescent="0.35">
      <c r="A107" s="865" t="s">
        <v>604</v>
      </c>
      <c r="B107" s="866"/>
      <c r="C107" s="88">
        <v>378.3</v>
      </c>
      <c r="D107" s="88">
        <v>58</v>
      </c>
      <c r="E107" s="88">
        <v>58</v>
      </c>
      <c r="F107" s="163"/>
      <c r="G107" s="163"/>
      <c r="H107" s="1"/>
    </row>
    <row r="108" spans="1:8" ht="27" customHeight="1" thickBot="1" x14ac:dyDescent="0.35">
      <c r="A108" s="865" t="s">
        <v>605</v>
      </c>
      <c r="B108" s="866"/>
      <c r="C108" s="85"/>
      <c r="D108" s="93"/>
      <c r="E108" s="93"/>
      <c r="F108" s="163"/>
      <c r="G108" s="163"/>
      <c r="H108" s="1"/>
    </row>
    <row r="109" spans="1:8" ht="24.6" customHeight="1" thickBot="1" x14ac:dyDescent="0.35">
      <c r="A109" s="868" t="s">
        <v>8</v>
      </c>
      <c r="B109" s="874"/>
      <c r="C109" s="158">
        <f>C110+C111</f>
        <v>0</v>
      </c>
      <c r="D109" s="158">
        <f>D110+D111</f>
        <v>0</v>
      </c>
      <c r="E109" s="158">
        <f>E110+E111</f>
        <v>0</v>
      </c>
      <c r="F109" s="163"/>
      <c r="G109" s="163"/>
      <c r="H109" s="1"/>
    </row>
    <row r="110" spans="1:8" ht="19.95" customHeight="1" thickBot="1" x14ac:dyDescent="0.35">
      <c r="A110" s="875" t="s">
        <v>666</v>
      </c>
      <c r="B110" s="876"/>
      <c r="C110" s="169"/>
      <c r="D110" s="170"/>
      <c r="E110" s="170"/>
      <c r="F110" s="163"/>
      <c r="G110" s="163"/>
      <c r="H110" s="1"/>
    </row>
    <row r="111" spans="1:8" ht="24.6" customHeight="1" thickBot="1" x14ac:dyDescent="0.35">
      <c r="A111" s="875" t="s">
        <v>489</v>
      </c>
      <c r="B111" s="876"/>
      <c r="C111" s="169"/>
      <c r="D111" s="170"/>
      <c r="E111" s="170"/>
      <c r="F111" s="163"/>
      <c r="G111" s="163"/>
      <c r="H111" s="1"/>
    </row>
    <row r="112" spans="1:8" ht="19.2" customHeight="1" thickBot="1" x14ac:dyDescent="0.35">
      <c r="A112" s="868" t="s">
        <v>667</v>
      </c>
      <c r="B112" s="869"/>
      <c r="C112" s="158">
        <f>C89+C109</f>
        <v>805.90000000000009</v>
      </c>
      <c r="D112" s="158">
        <f>D89+D109</f>
        <v>766.6</v>
      </c>
      <c r="E112" s="158">
        <f>E89+E109</f>
        <v>667.6</v>
      </c>
      <c r="F112" s="163"/>
      <c r="G112" s="163"/>
      <c r="H112" s="1"/>
    </row>
    <row r="113" spans="1:8" ht="19.2" customHeight="1" thickBot="1" x14ac:dyDescent="0.35">
      <c r="A113" s="863" t="s">
        <v>3</v>
      </c>
      <c r="B113" s="864"/>
      <c r="C113" s="93"/>
      <c r="D113" s="93"/>
      <c r="E113" s="93"/>
      <c r="F113" s="163"/>
      <c r="G113" s="163"/>
      <c r="H113" s="1"/>
    </row>
    <row r="114" spans="1:8" ht="25.2" customHeight="1" thickBot="1" x14ac:dyDescent="0.35">
      <c r="A114" s="863" t="s">
        <v>4</v>
      </c>
      <c r="B114" s="864"/>
      <c r="C114" s="92"/>
      <c r="D114" s="93"/>
      <c r="E114" s="93"/>
      <c r="F114" s="163"/>
      <c r="G114" s="163"/>
      <c r="H114" s="1"/>
    </row>
    <row r="115" spans="1:8" ht="16.2" thickBot="1" x14ac:dyDescent="0.35">
      <c r="A115" s="163"/>
      <c r="B115" s="163"/>
      <c r="C115" s="163"/>
      <c r="D115" s="163"/>
      <c r="E115" s="163"/>
      <c r="F115" s="163"/>
      <c r="G115" s="163"/>
      <c r="H115" s="1"/>
    </row>
    <row r="116" spans="1:8" ht="34.799999999999997" thickBot="1" x14ac:dyDescent="0.35">
      <c r="A116" s="8" t="s">
        <v>0</v>
      </c>
      <c r="B116" s="9" t="s">
        <v>1</v>
      </c>
      <c r="C116" s="9" t="s">
        <v>11</v>
      </c>
      <c r="D116" s="9" t="s">
        <v>574</v>
      </c>
      <c r="E116" s="9" t="s">
        <v>674</v>
      </c>
      <c r="F116" s="163"/>
      <c r="G116" s="163"/>
      <c r="H116" s="1"/>
    </row>
    <row r="117" spans="1:8" ht="16.2" thickBot="1" x14ac:dyDescent="0.35">
      <c r="A117" s="165">
        <v>1</v>
      </c>
      <c r="B117" s="166">
        <v>2</v>
      </c>
      <c r="C117" s="166">
        <v>3</v>
      </c>
      <c r="D117" s="166">
        <v>4</v>
      </c>
      <c r="E117" s="166">
        <v>5</v>
      </c>
      <c r="F117" s="163"/>
      <c r="G117" s="163"/>
      <c r="H117" s="1"/>
    </row>
    <row r="118" spans="1:8" ht="16.2" customHeight="1" thickBot="1" x14ac:dyDescent="0.35">
      <c r="A118" s="167"/>
      <c r="B118" s="168" t="s">
        <v>524</v>
      </c>
      <c r="C118" s="93"/>
      <c r="D118" s="93"/>
      <c r="E118" s="93"/>
      <c r="F118" s="163"/>
      <c r="G118" s="163"/>
      <c r="H118" s="1"/>
    </row>
    <row r="119" spans="1:8" ht="16.2" customHeight="1" thickBot="1" x14ac:dyDescent="0.35">
      <c r="A119" s="868" t="s">
        <v>9</v>
      </c>
      <c r="B119" s="869"/>
      <c r="C119" s="158">
        <f>C121+C125+C133+C134+C135+C137+C138</f>
        <v>521.29999999999995</v>
      </c>
      <c r="D119" s="158">
        <f>D121+D125+D133+D134+D135+D137+D138</f>
        <v>332</v>
      </c>
      <c r="E119" s="158">
        <f>E121+E125+E133+E134+E135+E137+E138</f>
        <v>332</v>
      </c>
      <c r="F119" s="163"/>
      <c r="G119" s="163"/>
      <c r="H119" s="1"/>
    </row>
    <row r="120" spans="1:8" ht="16.2" customHeight="1" x14ac:dyDescent="0.3">
      <c r="A120" s="870" t="s">
        <v>2</v>
      </c>
      <c r="B120" s="871"/>
      <c r="C120" s="162"/>
      <c r="D120" s="162"/>
      <c r="E120" s="162"/>
      <c r="F120" s="163"/>
      <c r="G120" s="163"/>
      <c r="H120" s="1"/>
    </row>
    <row r="121" spans="1:8" ht="16.2" customHeight="1" thickBot="1" x14ac:dyDescent="0.35">
      <c r="A121" s="872" t="s">
        <v>589</v>
      </c>
      <c r="B121" s="873"/>
      <c r="C121" s="164">
        <f>C122+C123+C124</f>
        <v>332</v>
      </c>
      <c r="D121" s="164">
        <f>D122+D123+D124</f>
        <v>332</v>
      </c>
      <c r="E121" s="164">
        <f>E122+E123+E124</f>
        <v>332</v>
      </c>
      <c r="F121" s="163"/>
      <c r="G121" s="163"/>
      <c r="H121" s="1"/>
    </row>
    <row r="122" spans="1:8" ht="16.2" customHeight="1" thickBot="1" x14ac:dyDescent="0.35">
      <c r="A122" s="865" t="s">
        <v>663</v>
      </c>
      <c r="B122" s="866"/>
      <c r="C122" s="88">
        <v>332</v>
      </c>
      <c r="D122" s="88">
        <v>332</v>
      </c>
      <c r="E122" s="88">
        <v>332</v>
      </c>
      <c r="F122" s="163"/>
      <c r="G122" s="163"/>
      <c r="H122" s="1"/>
    </row>
    <row r="123" spans="1:8" ht="25.2" customHeight="1" thickBot="1" x14ac:dyDescent="0.35">
      <c r="A123" s="865" t="s">
        <v>664</v>
      </c>
      <c r="B123" s="866"/>
      <c r="C123" s="85"/>
      <c r="D123" s="93"/>
      <c r="E123" s="93"/>
      <c r="F123" s="163"/>
      <c r="G123" s="163"/>
      <c r="H123" s="1"/>
    </row>
    <row r="124" spans="1:8" ht="30" customHeight="1" thickBot="1" x14ac:dyDescent="0.35">
      <c r="A124" s="865" t="s">
        <v>665</v>
      </c>
      <c r="B124" s="867"/>
      <c r="C124" s="85"/>
      <c r="D124" s="93"/>
      <c r="E124" s="93"/>
      <c r="F124" s="163"/>
      <c r="G124" s="163"/>
      <c r="H124" s="1"/>
    </row>
    <row r="125" spans="1:8" ht="24.6" customHeight="1" thickBot="1" x14ac:dyDescent="0.35">
      <c r="A125" s="865" t="s">
        <v>7</v>
      </c>
      <c r="B125" s="866"/>
      <c r="C125" s="92">
        <f>C126+C127+C128+C129+C130+C131</f>
        <v>0</v>
      </c>
      <c r="D125" s="92">
        <f>D126+D127+D128+D129+D130+D131</f>
        <v>0</v>
      </c>
      <c r="E125" s="92">
        <f>E126+E127+E128+E129+E130+E131</f>
        <v>0</v>
      </c>
      <c r="F125" s="163"/>
      <c r="G125" s="163"/>
      <c r="H125" s="1"/>
    </row>
    <row r="126" spans="1:8" ht="29.4" customHeight="1" thickBot="1" x14ac:dyDescent="0.35">
      <c r="A126" s="865" t="s">
        <v>590</v>
      </c>
      <c r="B126" s="866"/>
      <c r="C126" s="88"/>
      <c r="D126" s="92"/>
      <c r="E126" s="92"/>
      <c r="F126" s="163"/>
      <c r="G126" s="163"/>
      <c r="H126" s="1"/>
    </row>
    <row r="127" spans="1:8" ht="25.2" customHeight="1" thickBot="1" x14ac:dyDescent="0.35">
      <c r="A127" s="865" t="s">
        <v>661</v>
      </c>
      <c r="B127" s="866"/>
      <c r="C127" s="88"/>
      <c r="D127" s="88"/>
      <c r="E127" s="88"/>
      <c r="F127" s="163"/>
      <c r="G127" s="163"/>
      <c r="H127" s="1"/>
    </row>
    <row r="128" spans="1:8" ht="19.95" customHeight="1" thickBot="1" x14ac:dyDescent="0.35">
      <c r="A128" s="865" t="s">
        <v>662</v>
      </c>
      <c r="B128" s="866"/>
      <c r="C128" s="85"/>
      <c r="D128" s="93"/>
      <c r="E128" s="93"/>
      <c r="F128" s="163"/>
      <c r="G128" s="163"/>
      <c r="H128" s="1"/>
    </row>
    <row r="129" spans="1:8" ht="19.2" customHeight="1" thickBot="1" x14ac:dyDescent="0.35">
      <c r="A129" s="865" t="s">
        <v>598</v>
      </c>
      <c r="B129" s="866"/>
      <c r="C129" s="85"/>
      <c r="D129" s="93"/>
      <c r="E129" s="93"/>
      <c r="F129" s="163"/>
      <c r="G129" s="163"/>
      <c r="H129" s="1"/>
    </row>
    <row r="130" spans="1:8" ht="33.6" customHeight="1" thickBot="1" x14ac:dyDescent="0.35">
      <c r="A130" s="865" t="s">
        <v>600</v>
      </c>
      <c r="B130" s="866"/>
      <c r="C130" s="85"/>
      <c r="D130" s="93"/>
      <c r="E130" s="93"/>
      <c r="F130" s="163"/>
      <c r="G130" s="163"/>
      <c r="H130" s="1"/>
    </row>
    <row r="131" spans="1:8" ht="16.2" customHeight="1" thickBot="1" x14ac:dyDescent="0.35">
      <c r="A131" s="863" t="s">
        <v>601</v>
      </c>
      <c r="B131" s="864"/>
      <c r="C131" s="85"/>
      <c r="D131" s="93"/>
      <c r="E131" s="93"/>
      <c r="F131" s="163"/>
      <c r="G131" s="163"/>
      <c r="H131" s="1"/>
    </row>
    <row r="132" spans="1:8" ht="16.2" customHeight="1" thickBot="1" x14ac:dyDescent="0.35">
      <c r="A132" s="863" t="s">
        <v>599</v>
      </c>
      <c r="B132" s="864"/>
      <c r="C132" s="93"/>
      <c r="D132" s="93"/>
      <c r="E132" s="93"/>
      <c r="F132" s="163"/>
      <c r="G132" s="163"/>
      <c r="H132" s="1"/>
    </row>
    <row r="133" spans="1:8" ht="16.2" customHeight="1" thickBot="1" x14ac:dyDescent="0.35">
      <c r="A133" s="863" t="s">
        <v>612</v>
      </c>
      <c r="B133" s="864"/>
      <c r="C133" s="93"/>
      <c r="D133" s="93"/>
      <c r="E133" s="93"/>
      <c r="F133" s="163"/>
      <c r="G133" s="163"/>
      <c r="H133" s="1"/>
    </row>
    <row r="134" spans="1:8" ht="16.2" customHeight="1" thickBot="1" x14ac:dyDescent="0.35">
      <c r="A134" s="863" t="s">
        <v>602</v>
      </c>
      <c r="B134" s="864"/>
      <c r="C134" s="93"/>
      <c r="D134" s="93"/>
      <c r="E134" s="93"/>
      <c r="F134" s="163"/>
      <c r="G134" s="163"/>
      <c r="H134" s="1"/>
    </row>
    <row r="135" spans="1:8" ht="16.2" customHeight="1" thickBot="1" x14ac:dyDescent="0.35">
      <c r="A135" s="863" t="s">
        <v>603</v>
      </c>
      <c r="B135" s="864"/>
      <c r="C135" s="93"/>
      <c r="D135" s="93"/>
      <c r="E135" s="93"/>
      <c r="F135" s="163"/>
      <c r="G135" s="163"/>
      <c r="H135" s="1"/>
    </row>
    <row r="136" spans="1:8" ht="20.399999999999999" customHeight="1" thickBot="1" x14ac:dyDescent="0.35">
      <c r="A136" s="863" t="s">
        <v>591</v>
      </c>
      <c r="B136" s="864"/>
      <c r="C136" s="88"/>
      <c r="D136" s="88"/>
      <c r="E136" s="88"/>
      <c r="F136" s="163"/>
      <c r="G136" s="163"/>
      <c r="H136" s="1"/>
    </row>
    <row r="137" spans="1:8" ht="24" customHeight="1" thickBot="1" x14ac:dyDescent="0.35">
      <c r="A137" s="865" t="s">
        <v>604</v>
      </c>
      <c r="B137" s="866"/>
      <c r="C137" s="85"/>
      <c r="D137" s="93"/>
      <c r="E137" s="93"/>
      <c r="F137" s="163"/>
      <c r="G137" s="163"/>
      <c r="H137" s="1"/>
    </row>
    <row r="138" spans="1:8" ht="27.75" customHeight="1" thickBot="1" x14ac:dyDescent="0.35">
      <c r="A138" s="865" t="s">
        <v>605</v>
      </c>
      <c r="B138" s="866"/>
      <c r="C138" s="85">
        <v>189.3</v>
      </c>
      <c r="D138" s="93"/>
      <c r="E138" s="93"/>
      <c r="F138" s="163"/>
      <c r="G138" s="163"/>
      <c r="H138" s="1"/>
    </row>
    <row r="139" spans="1:8" ht="23.4" customHeight="1" thickBot="1" x14ac:dyDescent="0.35">
      <c r="A139" s="868" t="s">
        <v>8</v>
      </c>
      <c r="B139" s="874"/>
      <c r="C139" s="158">
        <f>C140+C141</f>
        <v>0</v>
      </c>
      <c r="D139" s="158">
        <f>D140+D141</f>
        <v>0</v>
      </c>
      <c r="E139" s="158">
        <f>E140+E141</f>
        <v>0</v>
      </c>
      <c r="F139" s="163"/>
      <c r="G139" s="163"/>
      <c r="H139" s="1"/>
    </row>
    <row r="140" spans="1:8" ht="27" customHeight="1" thickBot="1" x14ac:dyDescent="0.35">
      <c r="A140" s="875" t="s">
        <v>666</v>
      </c>
      <c r="B140" s="876"/>
      <c r="C140" s="169"/>
      <c r="D140" s="170"/>
      <c r="E140" s="170"/>
      <c r="F140" s="163"/>
      <c r="G140" s="163"/>
      <c r="H140" s="1"/>
    </row>
    <row r="141" spans="1:8" ht="24" customHeight="1" thickBot="1" x14ac:dyDescent="0.35">
      <c r="A141" s="875" t="s">
        <v>489</v>
      </c>
      <c r="B141" s="876"/>
      <c r="C141" s="169"/>
      <c r="D141" s="170"/>
      <c r="E141" s="170"/>
      <c r="F141" s="163"/>
      <c r="G141" s="163"/>
      <c r="H141" s="1"/>
    </row>
    <row r="142" spans="1:8" ht="16.2" customHeight="1" thickBot="1" x14ac:dyDescent="0.35">
      <c r="A142" s="868" t="s">
        <v>667</v>
      </c>
      <c r="B142" s="869"/>
      <c r="C142" s="158">
        <f>C119+C139</f>
        <v>521.29999999999995</v>
      </c>
      <c r="D142" s="158">
        <f>D119+D139</f>
        <v>332</v>
      </c>
      <c r="E142" s="158">
        <f>E119+E139</f>
        <v>332</v>
      </c>
      <c r="F142" s="163"/>
      <c r="G142" s="163"/>
      <c r="H142" s="1"/>
    </row>
    <row r="143" spans="1:8" ht="20.399999999999999" customHeight="1" thickBot="1" x14ac:dyDescent="0.35">
      <c r="A143" s="863" t="s">
        <v>3</v>
      </c>
      <c r="B143" s="864"/>
      <c r="C143" s="93"/>
      <c r="D143" s="93"/>
      <c r="E143" s="93"/>
      <c r="F143" s="163"/>
      <c r="G143" s="163"/>
      <c r="H143" s="1"/>
    </row>
    <row r="144" spans="1:8" ht="29.4" customHeight="1" thickBot="1" x14ac:dyDescent="0.35">
      <c r="A144" s="863" t="s">
        <v>4</v>
      </c>
      <c r="B144" s="864"/>
      <c r="C144" s="92"/>
      <c r="D144" s="93"/>
      <c r="E144" s="93"/>
      <c r="F144" s="163"/>
      <c r="G144" s="163"/>
      <c r="H144" s="1"/>
    </row>
    <row r="145" spans="1:8" ht="16.2" thickBot="1" x14ac:dyDescent="0.35">
      <c r="A145" s="163"/>
      <c r="B145" s="163"/>
      <c r="C145" s="163"/>
      <c r="D145" s="163"/>
      <c r="E145" s="163"/>
      <c r="F145" s="163"/>
      <c r="G145" s="163"/>
      <c r="H145" s="1"/>
    </row>
    <row r="146" spans="1:8" ht="34.799999999999997" thickBot="1" x14ac:dyDescent="0.35">
      <c r="A146" s="8" t="s">
        <v>0</v>
      </c>
      <c r="B146" s="9" t="s">
        <v>1</v>
      </c>
      <c r="C146" s="9" t="s">
        <v>11</v>
      </c>
      <c r="D146" s="9" t="s">
        <v>574</v>
      </c>
      <c r="E146" s="9" t="s">
        <v>674</v>
      </c>
      <c r="F146" s="163"/>
      <c r="G146" s="163"/>
      <c r="H146" s="1"/>
    </row>
    <row r="147" spans="1:8" ht="16.2" thickBot="1" x14ac:dyDescent="0.35">
      <c r="A147" s="165">
        <v>1</v>
      </c>
      <c r="B147" s="166">
        <v>2</v>
      </c>
      <c r="C147" s="166">
        <v>3</v>
      </c>
      <c r="D147" s="166">
        <v>4</v>
      </c>
      <c r="E147" s="166">
        <v>5</v>
      </c>
      <c r="F147" s="163"/>
      <c r="G147" s="163"/>
      <c r="H147" s="1"/>
    </row>
    <row r="148" spans="1:8" ht="16.2" customHeight="1" thickBot="1" x14ac:dyDescent="0.35">
      <c r="A148" s="167"/>
      <c r="B148" s="168" t="s">
        <v>525</v>
      </c>
      <c r="C148" s="93"/>
      <c r="D148" s="93"/>
      <c r="E148" s="93"/>
      <c r="F148" s="163"/>
      <c r="G148" s="163"/>
      <c r="H148" s="1"/>
    </row>
    <row r="149" spans="1:8" ht="16.2" customHeight="1" thickBot="1" x14ac:dyDescent="0.35">
      <c r="A149" s="868" t="s">
        <v>9</v>
      </c>
      <c r="B149" s="869"/>
      <c r="C149" s="158">
        <f>C151+C155+C163+C164+C165+C167+C168</f>
        <v>3301</v>
      </c>
      <c r="D149" s="158">
        <f>D151+D155+D163+D164+D165+D167+D168</f>
        <v>3470</v>
      </c>
      <c r="E149" s="158">
        <f>E151+E155+E163+E164+E165+E167+E168</f>
        <v>3598</v>
      </c>
      <c r="F149" s="163"/>
      <c r="G149" s="163"/>
      <c r="H149" s="1"/>
    </row>
    <row r="150" spans="1:8" ht="16.2" customHeight="1" x14ac:dyDescent="0.3">
      <c r="A150" s="870" t="s">
        <v>2</v>
      </c>
      <c r="B150" s="871"/>
      <c r="C150" s="162"/>
      <c r="D150" s="162"/>
      <c r="E150" s="162"/>
      <c r="F150" s="163"/>
      <c r="G150" s="163"/>
      <c r="H150" s="1"/>
    </row>
    <row r="151" spans="1:8" ht="16.2" customHeight="1" thickBot="1" x14ac:dyDescent="0.35">
      <c r="A151" s="872" t="s">
        <v>589</v>
      </c>
      <c r="B151" s="873"/>
      <c r="C151" s="164">
        <f>C152+C153+C154</f>
        <v>3301</v>
      </c>
      <c r="D151" s="164">
        <f>D152+D153+D154</f>
        <v>3470</v>
      </c>
      <c r="E151" s="164">
        <f>E152+E153+E154</f>
        <v>3598</v>
      </c>
      <c r="F151" s="163"/>
      <c r="G151" s="163"/>
      <c r="H151" s="1"/>
    </row>
    <row r="152" spans="1:8" ht="16.2" customHeight="1" thickBot="1" x14ac:dyDescent="0.35">
      <c r="A152" s="865" t="s">
        <v>663</v>
      </c>
      <c r="B152" s="866"/>
      <c r="C152" s="88">
        <v>3301</v>
      </c>
      <c r="D152" s="88">
        <v>3470</v>
      </c>
      <c r="E152" s="88">
        <v>3598</v>
      </c>
      <c r="F152" s="163"/>
      <c r="G152" s="163"/>
      <c r="H152" s="1"/>
    </row>
    <row r="153" spans="1:8" ht="18.600000000000001" customHeight="1" thickBot="1" x14ac:dyDescent="0.35">
      <c r="A153" s="865" t="s">
        <v>664</v>
      </c>
      <c r="B153" s="866"/>
      <c r="C153" s="88"/>
      <c r="D153" s="92"/>
      <c r="E153" s="92"/>
      <c r="F153" s="163"/>
      <c r="G153" s="163"/>
      <c r="H153" s="1"/>
    </row>
    <row r="154" spans="1:8" ht="25.2" customHeight="1" thickBot="1" x14ac:dyDescent="0.35">
      <c r="A154" s="865" t="s">
        <v>665</v>
      </c>
      <c r="B154" s="867"/>
      <c r="C154" s="85"/>
      <c r="D154" s="93"/>
      <c r="E154" s="93"/>
      <c r="F154" s="163"/>
      <c r="G154" s="163"/>
      <c r="H154" s="1"/>
    </row>
    <row r="155" spans="1:8" ht="24" customHeight="1" thickBot="1" x14ac:dyDescent="0.35">
      <c r="A155" s="865" t="s">
        <v>7</v>
      </c>
      <c r="B155" s="866"/>
      <c r="C155" s="92">
        <f>C156+C157+C158+C159+C160+C161</f>
        <v>0</v>
      </c>
      <c r="D155" s="92">
        <f>D156+D157+D158+D159+D160+D161</f>
        <v>0</v>
      </c>
      <c r="E155" s="92">
        <f>E156+E157+E158+E159+E160+E161</f>
        <v>0</v>
      </c>
      <c r="F155" s="163"/>
      <c r="G155" s="163"/>
      <c r="H155" s="1"/>
    </row>
    <row r="156" spans="1:8" ht="26.4" customHeight="1" thickBot="1" x14ac:dyDescent="0.35">
      <c r="A156" s="865" t="s">
        <v>590</v>
      </c>
      <c r="B156" s="866"/>
      <c r="C156" s="88"/>
      <c r="D156" s="92"/>
      <c r="E156" s="92"/>
      <c r="F156" s="163"/>
      <c r="G156" s="163"/>
      <c r="H156" s="1"/>
    </row>
    <row r="157" spans="1:8" ht="24.6" customHeight="1" thickBot="1" x14ac:dyDescent="0.35">
      <c r="A157" s="865" t="s">
        <v>661</v>
      </c>
      <c r="B157" s="866"/>
      <c r="C157" s="88"/>
      <c r="D157" s="88"/>
      <c r="E157" s="88"/>
      <c r="F157" s="163"/>
      <c r="G157" s="163"/>
      <c r="H157" s="1"/>
    </row>
    <row r="158" spans="1:8" ht="25.95" customHeight="1" thickBot="1" x14ac:dyDescent="0.35">
      <c r="A158" s="865" t="s">
        <v>662</v>
      </c>
      <c r="B158" s="866"/>
      <c r="C158" s="85"/>
      <c r="D158" s="93"/>
      <c r="E158" s="93"/>
      <c r="F158" s="163"/>
      <c r="G158" s="163"/>
      <c r="H158" s="1"/>
    </row>
    <row r="159" spans="1:8" ht="25.2" customHeight="1" thickBot="1" x14ac:dyDescent="0.35">
      <c r="A159" s="865" t="s">
        <v>598</v>
      </c>
      <c r="B159" s="866"/>
      <c r="C159" s="85"/>
      <c r="D159" s="93"/>
      <c r="E159" s="93"/>
      <c r="F159" s="163"/>
      <c r="G159" s="163"/>
      <c r="H159" s="1"/>
    </row>
    <row r="160" spans="1:8" ht="25.95" customHeight="1" thickBot="1" x14ac:dyDescent="0.35">
      <c r="A160" s="865" t="s">
        <v>600</v>
      </c>
      <c r="B160" s="866"/>
      <c r="C160" s="85"/>
      <c r="D160" s="93"/>
      <c r="E160" s="93"/>
      <c r="F160" s="163"/>
      <c r="G160" s="163"/>
      <c r="H160" s="1"/>
    </row>
    <row r="161" spans="1:8" ht="16.2" customHeight="1" thickBot="1" x14ac:dyDescent="0.35">
      <c r="A161" s="863" t="s">
        <v>601</v>
      </c>
      <c r="B161" s="864"/>
      <c r="C161" s="85"/>
      <c r="D161" s="93"/>
      <c r="E161" s="93"/>
      <c r="F161" s="163"/>
      <c r="G161" s="163"/>
      <c r="H161" s="1"/>
    </row>
    <row r="162" spans="1:8" ht="16.2" customHeight="1" thickBot="1" x14ac:dyDescent="0.35">
      <c r="A162" s="863" t="s">
        <v>599</v>
      </c>
      <c r="B162" s="864"/>
      <c r="C162" s="93"/>
      <c r="D162" s="93"/>
      <c r="E162" s="93"/>
      <c r="F162" s="163"/>
      <c r="G162" s="163"/>
      <c r="H162" s="1"/>
    </row>
    <row r="163" spans="1:8" ht="16.2" customHeight="1" thickBot="1" x14ac:dyDescent="0.35">
      <c r="A163" s="863" t="s">
        <v>613</v>
      </c>
      <c r="B163" s="864"/>
      <c r="C163" s="93"/>
      <c r="D163" s="93"/>
      <c r="E163" s="93"/>
      <c r="F163" s="163"/>
      <c r="G163" s="163"/>
      <c r="H163" s="1"/>
    </row>
    <row r="164" spans="1:8" ht="16.2" customHeight="1" thickBot="1" x14ac:dyDescent="0.35">
      <c r="A164" s="863" t="s">
        <v>602</v>
      </c>
      <c r="B164" s="864"/>
      <c r="C164" s="93"/>
      <c r="D164" s="93"/>
      <c r="E164" s="93"/>
      <c r="F164" s="163"/>
      <c r="G164" s="163"/>
      <c r="H164" s="1"/>
    </row>
    <row r="165" spans="1:8" ht="16.2" customHeight="1" thickBot="1" x14ac:dyDescent="0.35">
      <c r="A165" s="863" t="s">
        <v>603</v>
      </c>
      <c r="B165" s="864"/>
      <c r="C165" s="93"/>
      <c r="D165" s="93"/>
      <c r="E165" s="93"/>
      <c r="F165" s="163"/>
      <c r="G165" s="163"/>
      <c r="H165" s="1"/>
    </row>
    <row r="166" spans="1:8" ht="15" customHeight="1" thickBot="1" x14ac:dyDescent="0.35">
      <c r="A166" s="863" t="s">
        <v>591</v>
      </c>
      <c r="B166" s="864"/>
      <c r="C166" s="88"/>
      <c r="D166" s="88"/>
      <c r="E166" s="88"/>
      <c r="F166" s="163"/>
      <c r="G166" s="163"/>
      <c r="H166" s="1"/>
    </row>
    <row r="167" spans="1:8" ht="22.95" customHeight="1" thickBot="1" x14ac:dyDescent="0.35">
      <c r="A167" s="865" t="s">
        <v>604</v>
      </c>
      <c r="B167" s="866"/>
      <c r="C167" s="88"/>
      <c r="D167" s="93"/>
      <c r="E167" s="93"/>
      <c r="F167" s="163"/>
      <c r="G167" s="163"/>
      <c r="H167" s="1"/>
    </row>
    <row r="168" spans="1:8" ht="25.5" customHeight="1" thickBot="1" x14ac:dyDescent="0.35">
      <c r="A168" s="865" t="s">
        <v>605</v>
      </c>
      <c r="B168" s="866"/>
      <c r="C168" s="85"/>
      <c r="D168" s="93"/>
      <c r="E168" s="93"/>
      <c r="F168" s="163"/>
      <c r="G168" s="163"/>
      <c r="H168" s="1"/>
    </row>
    <row r="169" spans="1:8" ht="25.2" customHeight="1" thickBot="1" x14ac:dyDescent="0.35">
      <c r="A169" s="868" t="s">
        <v>8</v>
      </c>
      <c r="B169" s="874"/>
      <c r="C169" s="158">
        <f>C170+C171</f>
        <v>0</v>
      </c>
      <c r="D169" s="158">
        <f>D170+D171</f>
        <v>0</v>
      </c>
      <c r="E169" s="158">
        <f>E170+E171</f>
        <v>0</v>
      </c>
      <c r="F169" s="163"/>
      <c r="G169" s="163"/>
      <c r="H169" s="1"/>
    </row>
    <row r="170" spans="1:8" ht="19.95" customHeight="1" thickBot="1" x14ac:dyDescent="0.35">
      <c r="A170" s="875" t="s">
        <v>666</v>
      </c>
      <c r="B170" s="876"/>
      <c r="C170" s="169"/>
      <c r="D170" s="170"/>
      <c r="E170" s="170"/>
      <c r="F170" s="163"/>
      <c r="G170" s="163"/>
      <c r="H170" s="1"/>
    </row>
    <row r="171" spans="1:8" ht="24" customHeight="1" thickBot="1" x14ac:dyDescent="0.35">
      <c r="A171" s="875" t="s">
        <v>489</v>
      </c>
      <c r="B171" s="876"/>
      <c r="C171" s="169"/>
      <c r="D171" s="170"/>
      <c r="E171" s="170"/>
      <c r="F171" s="163"/>
      <c r="G171" s="163"/>
      <c r="H171" s="1"/>
    </row>
    <row r="172" spans="1:8" ht="25.2" customHeight="1" thickBot="1" x14ac:dyDescent="0.35">
      <c r="A172" s="868" t="s">
        <v>667</v>
      </c>
      <c r="B172" s="869"/>
      <c r="C172" s="158">
        <f>C149+C169</f>
        <v>3301</v>
      </c>
      <c r="D172" s="158">
        <f>D149+D169</f>
        <v>3470</v>
      </c>
      <c r="E172" s="158">
        <f>E149+E169</f>
        <v>3598</v>
      </c>
      <c r="F172" s="163"/>
      <c r="G172" s="163"/>
      <c r="H172" s="1"/>
    </row>
    <row r="173" spans="1:8" ht="27" customHeight="1" thickBot="1" x14ac:dyDescent="0.35">
      <c r="A173" s="863" t="s">
        <v>3</v>
      </c>
      <c r="B173" s="864"/>
      <c r="C173" s="93"/>
      <c r="D173" s="93"/>
      <c r="E173" s="93"/>
      <c r="F173" s="163"/>
      <c r="G173" s="163"/>
      <c r="H173" s="1"/>
    </row>
    <row r="174" spans="1:8" ht="26.4" customHeight="1" thickBot="1" x14ac:dyDescent="0.35">
      <c r="A174" s="863" t="s">
        <v>4</v>
      </c>
      <c r="B174" s="864"/>
      <c r="C174" s="92"/>
      <c r="D174" s="93"/>
      <c r="E174" s="93"/>
      <c r="F174" s="163"/>
      <c r="G174" s="163"/>
      <c r="H174" s="1"/>
    </row>
    <row r="175" spans="1:8" ht="16.2" thickBot="1" x14ac:dyDescent="0.35">
      <c r="A175" s="163"/>
      <c r="B175" s="163"/>
      <c r="C175" s="163"/>
      <c r="D175" s="163"/>
      <c r="E175" s="163"/>
      <c r="F175" s="163"/>
      <c r="G175" s="163"/>
      <c r="H175" s="1"/>
    </row>
    <row r="176" spans="1:8" ht="34.799999999999997" thickBot="1" x14ac:dyDescent="0.35">
      <c r="A176" s="8" t="s">
        <v>0</v>
      </c>
      <c r="B176" s="9" t="s">
        <v>1</v>
      </c>
      <c r="C176" s="9" t="s">
        <v>11</v>
      </c>
      <c r="D176" s="9" t="s">
        <v>574</v>
      </c>
      <c r="E176" s="9" t="s">
        <v>674</v>
      </c>
      <c r="F176" s="163"/>
      <c r="G176" s="163"/>
      <c r="H176" s="1"/>
    </row>
    <row r="177" spans="1:8" ht="16.2" thickBot="1" x14ac:dyDescent="0.35">
      <c r="A177" s="165">
        <v>1</v>
      </c>
      <c r="B177" s="166">
        <v>2</v>
      </c>
      <c r="C177" s="166">
        <v>3</v>
      </c>
      <c r="D177" s="166">
        <v>4</v>
      </c>
      <c r="E177" s="166">
        <v>5</v>
      </c>
      <c r="F177" s="163"/>
      <c r="G177" s="163"/>
      <c r="H177" s="1"/>
    </row>
    <row r="178" spans="1:8" ht="16.2" customHeight="1" thickBot="1" x14ac:dyDescent="0.35">
      <c r="A178" s="167"/>
      <c r="B178" s="168" t="s">
        <v>526</v>
      </c>
      <c r="C178" s="93"/>
      <c r="D178" s="93"/>
      <c r="E178" s="93"/>
      <c r="F178" s="163"/>
      <c r="G178" s="163"/>
      <c r="H178" s="1"/>
    </row>
    <row r="179" spans="1:8" ht="16.2" customHeight="1" thickBot="1" x14ac:dyDescent="0.35">
      <c r="A179" s="868" t="s">
        <v>9</v>
      </c>
      <c r="B179" s="869"/>
      <c r="C179" s="158">
        <f>C181+C185+C193+C194+C195+C197+C198</f>
        <v>6388.4</v>
      </c>
      <c r="D179" s="158">
        <f>D181+D185+D193+D194+D195+D197+D198</f>
        <v>6093.4</v>
      </c>
      <c r="E179" s="158">
        <f>E181+E185+E193+E194+E195+E197+E198</f>
        <v>6419.3</v>
      </c>
      <c r="F179" s="163"/>
      <c r="G179" s="163"/>
      <c r="H179" s="1"/>
    </row>
    <row r="180" spans="1:8" ht="16.2" customHeight="1" x14ac:dyDescent="0.3">
      <c r="A180" s="870" t="s">
        <v>2</v>
      </c>
      <c r="B180" s="871"/>
      <c r="C180" s="162"/>
      <c r="D180" s="162"/>
      <c r="E180" s="162"/>
      <c r="F180" s="163"/>
      <c r="G180" s="163"/>
      <c r="H180" s="1"/>
    </row>
    <row r="181" spans="1:8" ht="16.2" customHeight="1" thickBot="1" x14ac:dyDescent="0.35">
      <c r="A181" s="872" t="s">
        <v>589</v>
      </c>
      <c r="B181" s="873"/>
      <c r="C181" s="164">
        <f>C182+C183+C184</f>
        <v>4240.7</v>
      </c>
      <c r="D181" s="164">
        <f>D182+D183+D184</f>
        <v>4908.3999999999996</v>
      </c>
      <c r="E181" s="164">
        <f>E182+E183+E184</f>
        <v>5194.3</v>
      </c>
      <c r="F181" s="163"/>
      <c r="G181" s="163"/>
      <c r="H181" s="1"/>
    </row>
    <row r="182" spans="1:8" ht="16.2" customHeight="1" thickBot="1" x14ac:dyDescent="0.35">
      <c r="A182" s="865" t="s">
        <v>663</v>
      </c>
      <c r="B182" s="866"/>
      <c r="C182" s="85">
        <v>4240.7</v>
      </c>
      <c r="D182" s="88">
        <v>4908.3999999999996</v>
      </c>
      <c r="E182" s="85">
        <v>5194.3</v>
      </c>
      <c r="F182" s="163"/>
      <c r="G182" s="163"/>
      <c r="H182" s="1"/>
    </row>
    <row r="183" spans="1:8" ht="16.2" customHeight="1" thickBot="1" x14ac:dyDescent="0.35">
      <c r="A183" s="865" t="s">
        <v>664</v>
      </c>
      <c r="B183" s="866"/>
      <c r="C183" s="85"/>
      <c r="D183" s="93"/>
      <c r="E183" s="93"/>
      <c r="F183" s="163"/>
      <c r="G183" s="163"/>
      <c r="H183" s="1"/>
    </row>
    <row r="184" spans="1:8" ht="27" customHeight="1" thickBot="1" x14ac:dyDescent="0.35">
      <c r="A184" s="865" t="s">
        <v>665</v>
      </c>
      <c r="B184" s="867"/>
      <c r="C184" s="85"/>
      <c r="D184" s="93"/>
      <c r="E184" s="93"/>
      <c r="F184" s="163"/>
      <c r="G184" s="163"/>
      <c r="H184" s="1"/>
    </row>
    <row r="185" spans="1:8" ht="22.95" customHeight="1" thickBot="1" x14ac:dyDescent="0.35">
      <c r="A185" s="865" t="s">
        <v>7</v>
      </c>
      <c r="B185" s="866"/>
      <c r="C185" s="92">
        <f>C186+C187+C188+C189+C190+C191</f>
        <v>0</v>
      </c>
      <c r="D185" s="92">
        <f>D186+D187+D188+D189+D190+D191</f>
        <v>0</v>
      </c>
      <c r="E185" s="92">
        <f>E186+E187+E188+E189+E190+E191</f>
        <v>0</v>
      </c>
      <c r="F185" s="163"/>
      <c r="G185" s="163"/>
      <c r="H185" s="1"/>
    </row>
    <row r="186" spans="1:8" ht="31.2" customHeight="1" thickBot="1" x14ac:dyDescent="0.35">
      <c r="A186" s="865" t="s">
        <v>590</v>
      </c>
      <c r="B186" s="866"/>
      <c r="C186" s="88"/>
      <c r="D186" s="92"/>
      <c r="E186" s="92"/>
      <c r="F186" s="163"/>
      <c r="G186" s="163"/>
      <c r="H186" s="1"/>
    </row>
    <row r="187" spans="1:8" ht="30" customHeight="1" thickBot="1" x14ac:dyDescent="0.35">
      <c r="A187" s="865" t="s">
        <v>661</v>
      </c>
      <c r="B187" s="866"/>
      <c r="C187" s="88"/>
      <c r="D187" s="88"/>
      <c r="E187" s="88"/>
      <c r="F187" s="163"/>
      <c r="G187" s="163"/>
      <c r="H187" s="1"/>
    </row>
    <row r="188" spans="1:8" ht="27" customHeight="1" thickBot="1" x14ac:dyDescent="0.35">
      <c r="A188" s="865" t="s">
        <v>662</v>
      </c>
      <c r="B188" s="866"/>
      <c r="C188" s="85"/>
      <c r="D188" s="93"/>
      <c r="E188" s="93"/>
      <c r="F188" s="163"/>
      <c r="G188" s="163"/>
      <c r="H188" s="1"/>
    </row>
    <row r="189" spans="1:8" ht="22.95" customHeight="1" thickBot="1" x14ac:dyDescent="0.35">
      <c r="A189" s="865" t="s">
        <v>598</v>
      </c>
      <c r="B189" s="866"/>
      <c r="C189" s="85"/>
      <c r="D189" s="93"/>
      <c r="E189" s="93"/>
      <c r="F189" s="163"/>
      <c r="G189" s="163"/>
      <c r="H189" s="1"/>
    </row>
    <row r="190" spans="1:8" ht="32.4" customHeight="1" thickBot="1" x14ac:dyDescent="0.35">
      <c r="A190" s="865" t="s">
        <v>600</v>
      </c>
      <c r="B190" s="866"/>
      <c r="C190" s="85"/>
      <c r="D190" s="93"/>
      <c r="E190" s="93"/>
      <c r="F190" s="163"/>
      <c r="G190" s="163"/>
      <c r="H190" s="1"/>
    </row>
    <row r="191" spans="1:8" ht="16.2" customHeight="1" thickBot="1" x14ac:dyDescent="0.35">
      <c r="A191" s="863" t="s">
        <v>601</v>
      </c>
      <c r="B191" s="864"/>
      <c r="C191" s="85"/>
      <c r="D191" s="93"/>
      <c r="E191" s="93"/>
      <c r="F191" s="163"/>
      <c r="G191" s="163"/>
      <c r="H191" s="1"/>
    </row>
    <row r="192" spans="1:8" ht="16.2" customHeight="1" thickBot="1" x14ac:dyDescent="0.35">
      <c r="A192" s="863" t="s">
        <v>599</v>
      </c>
      <c r="B192" s="864"/>
      <c r="C192" s="85"/>
      <c r="D192" s="85"/>
      <c r="E192" s="85"/>
      <c r="F192" s="163"/>
      <c r="G192" s="163"/>
      <c r="H192" s="1"/>
    </row>
    <row r="193" spans="1:8" ht="16.2" customHeight="1" thickBot="1" x14ac:dyDescent="0.35">
      <c r="A193" s="863" t="s">
        <v>613</v>
      </c>
      <c r="B193" s="864"/>
      <c r="C193" s="88">
        <v>1145</v>
      </c>
      <c r="D193" s="88">
        <v>1185</v>
      </c>
      <c r="E193" s="88">
        <v>1225</v>
      </c>
      <c r="F193" s="163"/>
      <c r="G193" s="163"/>
      <c r="H193" s="1"/>
    </row>
    <row r="194" spans="1:8" ht="16.2" customHeight="1" thickBot="1" x14ac:dyDescent="0.35">
      <c r="A194" s="863" t="s">
        <v>602</v>
      </c>
      <c r="B194" s="864"/>
      <c r="C194" s="93"/>
      <c r="D194" s="93"/>
      <c r="E194" s="93"/>
      <c r="F194" s="163"/>
      <c r="G194" s="163"/>
      <c r="H194" s="1"/>
    </row>
    <row r="195" spans="1:8" ht="19.2" customHeight="1" thickBot="1" x14ac:dyDescent="0.35">
      <c r="A195" s="863" t="s">
        <v>603</v>
      </c>
      <c r="B195" s="864"/>
      <c r="C195" s="93"/>
      <c r="D195" s="93"/>
      <c r="E195" s="93"/>
      <c r="F195" s="163"/>
      <c r="G195" s="163"/>
      <c r="H195" s="1"/>
    </row>
    <row r="196" spans="1:8" ht="24.6" customHeight="1" thickBot="1" x14ac:dyDescent="0.35">
      <c r="A196" s="863" t="s">
        <v>591</v>
      </c>
      <c r="B196" s="864"/>
      <c r="C196" s="88"/>
      <c r="D196" s="88"/>
      <c r="E196" s="88"/>
      <c r="F196" s="163"/>
      <c r="G196" s="163"/>
      <c r="H196" s="1"/>
    </row>
    <row r="197" spans="1:8" ht="22.95" customHeight="1" thickBot="1" x14ac:dyDescent="0.35">
      <c r="A197" s="865" t="s">
        <v>604</v>
      </c>
      <c r="B197" s="866"/>
      <c r="C197" s="85">
        <v>1002.7</v>
      </c>
      <c r="D197" s="93"/>
      <c r="E197" s="93"/>
      <c r="F197" s="163"/>
      <c r="G197" s="163"/>
      <c r="H197" s="1"/>
    </row>
    <row r="198" spans="1:8" ht="27" customHeight="1" thickBot="1" x14ac:dyDescent="0.35">
      <c r="A198" s="865" t="s">
        <v>605</v>
      </c>
      <c r="B198" s="866"/>
      <c r="C198" s="85"/>
      <c r="D198" s="93"/>
      <c r="E198" s="93"/>
      <c r="F198" s="163"/>
      <c r="G198" s="163"/>
      <c r="H198" s="1"/>
    </row>
    <row r="199" spans="1:8" ht="23.4" customHeight="1" thickBot="1" x14ac:dyDescent="0.35">
      <c r="A199" s="868" t="s">
        <v>8</v>
      </c>
      <c r="B199" s="874"/>
      <c r="C199" s="158">
        <f>C200+C201</f>
        <v>0</v>
      </c>
      <c r="D199" s="158">
        <f>D200+D201</f>
        <v>0</v>
      </c>
      <c r="E199" s="158">
        <f>E200+E201</f>
        <v>0</v>
      </c>
      <c r="F199" s="163"/>
      <c r="G199" s="163"/>
      <c r="H199" s="1"/>
    </row>
    <row r="200" spans="1:8" ht="24.6" customHeight="1" thickBot="1" x14ac:dyDescent="0.35">
      <c r="A200" s="875" t="s">
        <v>666</v>
      </c>
      <c r="B200" s="876"/>
      <c r="C200" s="169"/>
      <c r="D200" s="170"/>
      <c r="E200" s="170"/>
      <c r="F200" s="163"/>
      <c r="G200" s="163"/>
      <c r="H200" s="1"/>
    </row>
    <row r="201" spans="1:8" ht="26.4" customHeight="1" thickBot="1" x14ac:dyDescent="0.35">
      <c r="A201" s="875" t="s">
        <v>489</v>
      </c>
      <c r="B201" s="876"/>
      <c r="C201" s="169"/>
      <c r="D201" s="170"/>
      <c r="E201" s="170"/>
      <c r="F201" s="163"/>
      <c r="G201" s="163"/>
      <c r="H201" s="1"/>
    </row>
    <row r="202" spans="1:8" ht="27" customHeight="1" thickBot="1" x14ac:dyDescent="0.35">
      <c r="A202" s="868" t="s">
        <v>667</v>
      </c>
      <c r="B202" s="869"/>
      <c r="C202" s="158">
        <f>C179+C199</f>
        <v>6388.4</v>
      </c>
      <c r="D202" s="158">
        <f>D179+D199</f>
        <v>6093.4</v>
      </c>
      <c r="E202" s="158">
        <f>E179+E199</f>
        <v>6419.3</v>
      </c>
      <c r="F202" s="163"/>
      <c r="G202" s="163"/>
      <c r="H202" s="1"/>
    </row>
    <row r="203" spans="1:8" ht="27" customHeight="1" thickBot="1" x14ac:dyDescent="0.35">
      <c r="A203" s="863" t="s">
        <v>3</v>
      </c>
      <c r="B203" s="864"/>
      <c r="C203" s="93"/>
      <c r="D203" s="93"/>
      <c r="E203" s="93"/>
      <c r="F203" s="163"/>
      <c r="G203" s="163"/>
      <c r="H203" s="1"/>
    </row>
    <row r="204" spans="1:8" ht="27" customHeight="1" thickBot="1" x14ac:dyDescent="0.35">
      <c r="A204" s="863" t="s">
        <v>4</v>
      </c>
      <c r="B204" s="864"/>
      <c r="C204" s="92"/>
      <c r="D204" s="93"/>
      <c r="E204" s="93"/>
      <c r="F204" s="163"/>
      <c r="G204" s="163"/>
      <c r="H204" s="1"/>
    </row>
    <row r="205" spans="1:8" ht="16.2" thickBot="1" x14ac:dyDescent="0.35">
      <c r="A205" s="163"/>
      <c r="B205" s="163"/>
      <c r="C205" s="163"/>
      <c r="D205" s="163"/>
      <c r="E205" s="163"/>
      <c r="F205" s="163"/>
      <c r="G205" s="163"/>
      <c r="H205" s="1"/>
    </row>
    <row r="206" spans="1:8" ht="34.799999999999997" thickBot="1" x14ac:dyDescent="0.35">
      <c r="A206" s="8" t="s">
        <v>0</v>
      </c>
      <c r="B206" s="9" t="s">
        <v>1</v>
      </c>
      <c r="C206" s="9" t="s">
        <v>11</v>
      </c>
      <c r="D206" s="9" t="s">
        <v>574</v>
      </c>
      <c r="E206" s="9" t="s">
        <v>674</v>
      </c>
      <c r="F206" s="163"/>
      <c r="G206" s="163"/>
      <c r="H206" s="1"/>
    </row>
    <row r="207" spans="1:8" ht="16.2" thickBot="1" x14ac:dyDescent="0.35">
      <c r="A207" s="165">
        <v>1</v>
      </c>
      <c r="B207" s="166">
        <v>2</v>
      </c>
      <c r="C207" s="166">
        <v>3</v>
      </c>
      <c r="D207" s="166">
        <v>4</v>
      </c>
      <c r="E207" s="166">
        <v>5</v>
      </c>
      <c r="F207" s="163"/>
      <c r="G207" s="163"/>
      <c r="H207" s="1"/>
    </row>
    <row r="208" spans="1:8" ht="16.2" customHeight="1" thickBot="1" x14ac:dyDescent="0.35">
      <c r="A208" s="167"/>
      <c r="B208" s="168" t="s">
        <v>527</v>
      </c>
      <c r="C208" s="93"/>
      <c r="D208" s="93"/>
      <c r="E208" s="93"/>
      <c r="F208" s="163"/>
      <c r="G208" s="163"/>
      <c r="H208" s="1"/>
    </row>
    <row r="209" spans="1:8" ht="16.2" customHeight="1" thickBot="1" x14ac:dyDescent="0.35">
      <c r="A209" s="868" t="s">
        <v>9</v>
      </c>
      <c r="B209" s="869"/>
      <c r="C209" s="158">
        <f>C211+C215+C223+C224+C225+C227+C228</f>
        <v>420</v>
      </c>
      <c r="D209" s="158">
        <f>D211+D215+D223+D224+D225+D227+D228</f>
        <v>435</v>
      </c>
      <c r="E209" s="158">
        <f>E211+E215+E223+E224+E225+E227+E228</f>
        <v>471.1</v>
      </c>
      <c r="F209" s="163"/>
      <c r="G209" s="163"/>
      <c r="H209" s="1"/>
    </row>
    <row r="210" spans="1:8" ht="16.2" customHeight="1" x14ac:dyDescent="0.3">
      <c r="A210" s="870" t="s">
        <v>2</v>
      </c>
      <c r="B210" s="871"/>
      <c r="C210" s="162"/>
      <c r="D210" s="162"/>
      <c r="E210" s="162"/>
      <c r="F210" s="163"/>
      <c r="G210" s="163"/>
      <c r="H210" s="1"/>
    </row>
    <row r="211" spans="1:8" ht="16.2" customHeight="1" thickBot="1" x14ac:dyDescent="0.35">
      <c r="A211" s="872" t="s">
        <v>589</v>
      </c>
      <c r="B211" s="873"/>
      <c r="C211" s="164">
        <f>C212+C213+C214</f>
        <v>420</v>
      </c>
      <c r="D211" s="164">
        <f>D212+D213+D214</f>
        <v>435</v>
      </c>
      <c r="E211" s="164">
        <f>E212+E213+E214</f>
        <v>471.1</v>
      </c>
      <c r="F211" s="163"/>
      <c r="G211" s="163"/>
      <c r="H211" s="1"/>
    </row>
    <row r="212" spans="1:8" ht="16.2" customHeight="1" thickBot="1" x14ac:dyDescent="0.35">
      <c r="A212" s="865" t="s">
        <v>663</v>
      </c>
      <c r="B212" s="866"/>
      <c r="C212" s="88">
        <v>420</v>
      </c>
      <c r="D212" s="88">
        <v>435</v>
      </c>
      <c r="E212" s="85">
        <v>471.1</v>
      </c>
      <c r="F212" s="163"/>
      <c r="G212" s="163"/>
      <c r="H212" s="1"/>
    </row>
    <row r="213" spans="1:8" ht="20.399999999999999" customHeight="1" thickBot="1" x14ac:dyDescent="0.35">
      <c r="A213" s="865" t="s">
        <v>664</v>
      </c>
      <c r="B213" s="866"/>
      <c r="C213" s="85"/>
      <c r="D213" s="93"/>
      <c r="E213" s="93"/>
      <c r="F213" s="163"/>
      <c r="G213" s="163"/>
      <c r="H213" s="1"/>
    </row>
    <row r="214" spans="1:8" ht="28.2" customHeight="1" thickBot="1" x14ac:dyDescent="0.35">
      <c r="A214" s="865" t="s">
        <v>665</v>
      </c>
      <c r="B214" s="867"/>
      <c r="C214" s="85"/>
      <c r="D214" s="93"/>
      <c r="E214" s="93"/>
      <c r="F214" s="163"/>
      <c r="G214" s="163"/>
      <c r="H214" s="1"/>
    </row>
    <row r="215" spans="1:8" ht="24.6" customHeight="1" thickBot="1" x14ac:dyDescent="0.35">
      <c r="A215" s="865" t="s">
        <v>7</v>
      </c>
      <c r="B215" s="866"/>
      <c r="C215" s="92">
        <f>C216+C217+C218+C219+C220+C221</f>
        <v>0</v>
      </c>
      <c r="D215" s="92">
        <f>D216+D217+D218+D219+D220+D221</f>
        <v>0</v>
      </c>
      <c r="E215" s="92">
        <f>E216+E217+E218+E219+E220+E221</f>
        <v>0</v>
      </c>
      <c r="F215" s="163"/>
      <c r="G215" s="163"/>
      <c r="H215" s="1"/>
    </row>
    <row r="216" spans="1:8" ht="23.4" customHeight="1" thickBot="1" x14ac:dyDescent="0.35">
      <c r="A216" s="865" t="s">
        <v>590</v>
      </c>
      <c r="B216" s="866"/>
      <c r="C216" s="88"/>
      <c r="D216" s="92"/>
      <c r="E216" s="92"/>
      <c r="F216" s="163"/>
      <c r="G216" s="163"/>
      <c r="H216" s="1"/>
    </row>
    <row r="217" spans="1:8" ht="23.4" customHeight="1" thickBot="1" x14ac:dyDescent="0.35">
      <c r="A217" s="865" t="s">
        <v>661</v>
      </c>
      <c r="B217" s="866"/>
      <c r="C217" s="88"/>
      <c r="D217" s="88"/>
      <c r="E217" s="88"/>
      <c r="F217" s="163"/>
      <c r="G217" s="163"/>
      <c r="H217" s="1"/>
    </row>
    <row r="218" spans="1:8" ht="27" customHeight="1" thickBot="1" x14ac:dyDescent="0.35">
      <c r="A218" s="865" t="s">
        <v>662</v>
      </c>
      <c r="B218" s="866"/>
      <c r="C218" s="85"/>
      <c r="D218" s="93"/>
      <c r="E218" s="93"/>
      <c r="F218" s="163"/>
      <c r="G218" s="163"/>
      <c r="H218" s="1"/>
    </row>
    <row r="219" spans="1:8" ht="24" customHeight="1" thickBot="1" x14ac:dyDescent="0.35">
      <c r="A219" s="865" t="s">
        <v>598</v>
      </c>
      <c r="B219" s="866"/>
      <c r="C219" s="85"/>
      <c r="D219" s="93"/>
      <c r="E219" s="93"/>
      <c r="F219" s="163"/>
      <c r="G219" s="163"/>
      <c r="H219" s="1"/>
    </row>
    <row r="220" spans="1:8" ht="31.95" customHeight="1" thickBot="1" x14ac:dyDescent="0.35">
      <c r="A220" s="865" t="s">
        <v>600</v>
      </c>
      <c r="B220" s="866"/>
      <c r="C220" s="85"/>
      <c r="D220" s="93"/>
      <c r="E220" s="93"/>
      <c r="F220" s="163"/>
      <c r="G220" s="163"/>
      <c r="H220" s="1"/>
    </row>
    <row r="221" spans="1:8" ht="16.2" customHeight="1" thickBot="1" x14ac:dyDescent="0.35">
      <c r="A221" s="863" t="s">
        <v>601</v>
      </c>
      <c r="B221" s="864"/>
      <c r="C221" s="85"/>
      <c r="D221" s="93"/>
      <c r="E221" s="93"/>
      <c r="F221" s="163"/>
      <c r="G221" s="163"/>
      <c r="H221" s="1"/>
    </row>
    <row r="222" spans="1:8" ht="16.2" customHeight="1" thickBot="1" x14ac:dyDescent="0.35">
      <c r="A222" s="863" t="s">
        <v>599</v>
      </c>
      <c r="B222" s="864"/>
      <c r="C222" s="93"/>
      <c r="D222" s="93"/>
      <c r="E222" s="93"/>
      <c r="F222" s="163"/>
      <c r="G222" s="163"/>
      <c r="H222" s="1"/>
    </row>
    <row r="223" spans="1:8" ht="16.2" customHeight="1" thickBot="1" x14ac:dyDescent="0.35">
      <c r="A223" s="863" t="s">
        <v>613</v>
      </c>
      <c r="B223" s="864"/>
      <c r="C223" s="93"/>
      <c r="D223" s="93"/>
      <c r="E223" s="93"/>
      <c r="F223" s="163"/>
      <c r="G223" s="163"/>
      <c r="H223" s="1"/>
    </row>
    <row r="224" spans="1:8" ht="16.2" customHeight="1" thickBot="1" x14ac:dyDescent="0.35">
      <c r="A224" s="863" t="s">
        <v>602</v>
      </c>
      <c r="B224" s="864"/>
      <c r="C224" s="93"/>
      <c r="D224" s="93"/>
      <c r="E224" s="93"/>
      <c r="F224" s="163"/>
      <c r="G224" s="163"/>
      <c r="H224" s="1"/>
    </row>
    <row r="225" spans="1:8" ht="20.399999999999999" customHeight="1" thickBot="1" x14ac:dyDescent="0.35">
      <c r="A225" s="863" t="s">
        <v>603</v>
      </c>
      <c r="B225" s="864"/>
      <c r="C225" s="93"/>
      <c r="D225" s="93"/>
      <c r="E225" s="93"/>
      <c r="F225" s="163"/>
      <c r="G225" s="163"/>
      <c r="H225" s="1"/>
    </row>
    <row r="226" spans="1:8" ht="24.6" customHeight="1" thickBot="1" x14ac:dyDescent="0.35">
      <c r="A226" s="863" t="s">
        <v>591</v>
      </c>
      <c r="B226" s="864"/>
      <c r="C226" s="88"/>
      <c r="D226" s="88"/>
      <c r="E226" s="88"/>
      <c r="F226" s="163"/>
      <c r="G226" s="163"/>
      <c r="H226" s="1"/>
    </row>
    <row r="227" spans="1:8" ht="21" customHeight="1" thickBot="1" x14ac:dyDescent="0.35">
      <c r="A227" s="865" t="s">
        <v>604</v>
      </c>
      <c r="B227" s="866"/>
      <c r="C227" s="85"/>
      <c r="D227" s="93"/>
      <c r="E227" s="93"/>
      <c r="F227" s="163"/>
      <c r="G227" s="163"/>
      <c r="H227" s="1"/>
    </row>
    <row r="228" spans="1:8" ht="26.25" customHeight="1" thickBot="1" x14ac:dyDescent="0.35">
      <c r="A228" s="865" t="s">
        <v>605</v>
      </c>
      <c r="B228" s="866"/>
      <c r="C228" s="85"/>
      <c r="D228" s="93"/>
      <c r="E228" s="93"/>
      <c r="F228" s="163"/>
      <c r="G228" s="163"/>
      <c r="H228" s="1"/>
    </row>
    <row r="229" spans="1:8" ht="25.2" customHeight="1" thickBot="1" x14ac:dyDescent="0.35">
      <c r="A229" s="868" t="s">
        <v>8</v>
      </c>
      <c r="B229" s="874"/>
      <c r="C229" s="158">
        <f>C230+C231</f>
        <v>0</v>
      </c>
      <c r="D229" s="158">
        <f>D230+D231</f>
        <v>0</v>
      </c>
      <c r="E229" s="158">
        <f>E230+E231</f>
        <v>0</v>
      </c>
      <c r="F229" s="163"/>
      <c r="G229" s="163"/>
      <c r="H229" s="1"/>
    </row>
    <row r="230" spans="1:8" ht="24" customHeight="1" thickBot="1" x14ac:dyDescent="0.35">
      <c r="A230" s="875" t="s">
        <v>666</v>
      </c>
      <c r="B230" s="876"/>
      <c r="C230" s="169"/>
      <c r="D230" s="170"/>
      <c r="E230" s="170"/>
      <c r="F230" s="163"/>
      <c r="G230" s="163"/>
      <c r="H230" s="1"/>
    </row>
    <row r="231" spans="1:8" ht="24" customHeight="1" thickBot="1" x14ac:dyDescent="0.35">
      <c r="A231" s="875" t="s">
        <v>489</v>
      </c>
      <c r="B231" s="876"/>
      <c r="C231" s="169"/>
      <c r="D231" s="170"/>
      <c r="E231" s="170"/>
      <c r="F231" s="163"/>
      <c r="G231" s="163"/>
      <c r="H231" s="1"/>
    </row>
    <row r="232" spans="1:8" ht="25.95" customHeight="1" thickBot="1" x14ac:dyDescent="0.35">
      <c r="A232" s="868" t="s">
        <v>667</v>
      </c>
      <c r="B232" s="869"/>
      <c r="C232" s="158">
        <f>C209+C229</f>
        <v>420</v>
      </c>
      <c r="D232" s="158">
        <f>D209+D229</f>
        <v>435</v>
      </c>
      <c r="E232" s="158">
        <f>E209+E229</f>
        <v>471.1</v>
      </c>
      <c r="F232" s="163"/>
      <c r="G232" s="163"/>
      <c r="H232" s="1"/>
    </row>
    <row r="233" spans="1:8" ht="25.95" customHeight="1" thickBot="1" x14ac:dyDescent="0.35">
      <c r="A233" s="863" t="s">
        <v>3</v>
      </c>
      <c r="B233" s="864"/>
      <c r="C233" s="93"/>
      <c r="D233" s="93"/>
      <c r="E233" s="93"/>
      <c r="F233" s="163"/>
      <c r="G233" s="163"/>
      <c r="H233" s="1"/>
    </row>
    <row r="234" spans="1:8" ht="25.95" customHeight="1" thickBot="1" x14ac:dyDescent="0.35">
      <c r="A234" s="863" t="s">
        <v>4</v>
      </c>
      <c r="B234" s="864"/>
      <c r="C234" s="92"/>
      <c r="D234" s="93"/>
      <c r="E234" s="93"/>
      <c r="F234" s="163"/>
      <c r="G234" s="163"/>
      <c r="H234" s="1"/>
    </row>
    <row r="235" spans="1:8" ht="16.2" thickBot="1" x14ac:dyDescent="0.35">
      <c r="A235" s="163"/>
      <c r="B235" s="163"/>
      <c r="C235" s="163"/>
      <c r="D235" s="163"/>
      <c r="E235" s="163"/>
      <c r="F235" s="163"/>
      <c r="G235" s="163"/>
      <c r="H235" s="1"/>
    </row>
    <row r="236" spans="1:8" ht="34.799999999999997" thickBot="1" x14ac:dyDescent="0.35">
      <c r="A236" s="8" t="s">
        <v>0</v>
      </c>
      <c r="B236" s="9" t="s">
        <v>1</v>
      </c>
      <c r="C236" s="9" t="s">
        <v>11</v>
      </c>
      <c r="D236" s="9" t="s">
        <v>574</v>
      </c>
      <c r="E236" s="9" t="s">
        <v>674</v>
      </c>
      <c r="F236" s="163"/>
      <c r="G236" s="163"/>
      <c r="H236" s="1"/>
    </row>
    <row r="237" spans="1:8" ht="19.95" customHeight="1" thickBot="1" x14ac:dyDescent="0.35">
      <c r="A237" s="165">
        <v>1</v>
      </c>
      <c r="B237" s="166">
        <v>2</v>
      </c>
      <c r="C237" s="166">
        <v>3</v>
      </c>
      <c r="D237" s="166">
        <v>4</v>
      </c>
      <c r="E237" s="166">
        <v>5</v>
      </c>
      <c r="F237" s="163"/>
      <c r="G237" s="163"/>
      <c r="H237" s="1"/>
    </row>
    <row r="238" spans="1:8" ht="16.2" customHeight="1" thickBot="1" x14ac:dyDescent="0.35">
      <c r="A238" s="167"/>
      <c r="B238" s="168" t="s">
        <v>528</v>
      </c>
      <c r="C238" s="93"/>
      <c r="D238" s="93"/>
      <c r="E238" s="93"/>
      <c r="F238" s="163"/>
      <c r="G238" s="163"/>
      <c r="H238" s="1"/>
    </row>
    <row r="239" spans="1:8" ht="16.2" customHeight="1" thickBot="1" x14ac:dyDescent="0.35">
      <c r="A239" s="868" t="s">
        <v>9</v>
      </c>
      <c r="B239" s="869"/>
      <c r="C239" s="158">
        <f>C241+C245+C253+C254+C255+C257+C258</f>
        <v>408</v>
      </c>
      <c r="D239" s="158">
        <f>D241+D245+D253+D254+D255+D257+D258</f>
        <v>423.8</v>
      </c>
      <c r="E239" s="158">
        <f>E241+E245+E253+E254+E255+E257+E258</f>
        <v>452.4</v>
      </c>
      <c r="F239" s="163"/>
      <c r="G239" s="163"/>
      <c r="H239" s="1"/>
    </row>
    <row r="240" spans="1:8" ht="16.2" customHeight="1" x14ac:dyDescent="0.3">
      <c r="A240" s="870" t="s">
        <v>2</v>
      </c>
      <c r="B240" s="871"/>
      <c r="C240" s="162"/>
      <c r="D240" s="162"/>
      <c r="E240" s="162"/>
      <c r="F240" s="163"/>
      <c r="G240" s="163"/>
      <c r="H240" s="1"/>
    </row>
    <row r="241" spans="1:8" ht="16.2" customHeight="1" thickBot="1" x14ac:dyDescent="0.35">
      <c r="A241" s="872" t="s">
        <v>589</v>
      </c>
      <c r="B241" s="873"/>
      <c r="C241" s="164">
        <f>C242+C243+C244</f>
        <v>408</v>
      </c>
      <c r="D241" s="164">
        <f>D242+D243+D244</f>
        <v>423.8</v>
      </c>
      <c r="E241" s="164">
        <f>E242+E243+E244</f>
        <v>452.4</v>
      </c>
      <c r="F241" s="163"/>
      <c r="G241" s="163"/>
      <c r="H241" s="1"/>
    </row>
    <row r="242" spans="1:8" ht="16.2" customHeight="1" thickBot="1" x14ac:dyDescent="0.35">
      <c r="A242" s="865" t="s">
        <v>663</v>
      </c>
      <c r="B242" s="866"/>
      <c r="C242" s="88">
        <v>408</v>
      </c>
      <c r="D242" s="88">
        <v>423.8</v>
      </c>
      <c r="E242" s="88">
        <v>452.4</v>
      </c>
      <c r="F242" s="163"/>
      <c r="G242" s="163"/>
      <c r="H242" s="1"/>
    </row>
    <row r="243" spans="1:8" ht="16.2" customHeight="1" thickBot="1" x14ac:dyDescent="0.35">
      <c r="A243" s="865" t="s">
        <v>664</v>
      </c>
      <c r="B243" s="866"/>
      <c r="C243" s="85"/>
      <c r="D243" s="93"/>
      <c r="E243" s="93"/>
      <c r="F243" s="163"/>
      <c r="G243" s="163"/>
      <c r="H243" s="1"/>
    </row>
    <row r="244" spans="1:8" ht="32.4" customHeight="1" thickBot="1" x14ac:dyDescent="0.35">
      <c r="A244" s="865" t="s">
        <v>665</v>
      </c>
      <c r="B244" s="867"/>
      <c r="C244" s="85"/>
      <c r="D244" s="93"/>
      <c r="E244" s="93"/>
      <c r="F244" s="163"/>
      <c r="G244" s="163"/>
      <c r="H244" s="1"/>
    </row>
    <row r="245" spans="1:8" ht="22.95" customHeight="1" thickBot="1" x14ac:dyDescent="0.35">
      <c r="A245" s="865" t="s">
        <v>7</v>
      </c>
      <c r="B245" s="866"/>
      <c r="C245" s="92">
        <f>C246+C247+C248+C249+C250+C251</f>
        <v>0</v>
      </c>
      <c r="D245" s="92">
        <f>D246+D247+D248+D249+D250+D251</f>
        <v>0</v>
      </c>
      <c r="E245" s="92">
        <f>E246+E247+E248+E249+E250+E251</f>
        <v>0</v>
      </c>
      <c r="F245" s="163"/>
      <c r="G245" s="163"/>
      <c r="H245" s="1"/>
    </row>
    <row r="246" spans="1:8" ht="27" customHeight="1" thickBot="1" x14ac:dyDescent="0.35">
      <c r="A246" s="865" t="s">
        <v>590</v>
      </c>
      <c r="B246" s="866"/>
      <c r="C246" s="88"/>
      <c r="D246" s="92"/>
      <c r="E246" s="92"/>
      <c r="F246" s="163"/>
      <c r="G246" s="163"/>
      <c r="H246" s="1"/>
    </row>
    <row r="247" spans="1:8" ht="29.4" customHeight="1" thickBot="1" x14ac:dyDescent="0.35">
      <c r="A247" s="865" t="s">
        <v>661</v>
      </c>
      <c r="B247" s="866"/>
      <c r="C247" s="88"/>
      <c r="D247" s="88"/>
      <c r="E247" s="88"/>
      <c r="F247" s="163"/>
      <c r="G247" s="163"/>
      <c r="H247" s="1"/>
    </row>
    <row r="248" spans="1:8" ht="28.95" customHeight="1" thickBot="1" x14ac:dyDescent="0.35">
      <c r="A248" s="865" t="s">
        <v>662</v>
      </c>
      <c r="B248" s="866"/>
      <c r="C248" s="85"/>
      <c r="D248" s="93"/>
      <c r="E248" s="93"/>
      <c r="F248" s="163"/>
      <c r="G248" s="163"/>
      <c r="H248" s="1"/>
    </row>
    <row r="249" spans="1:8" ht="23.4" customHeight="1" thickBot="1" x14ac:dyDescent="0.35">
      <c r="A249" s="865" t="s">
        <v>598</v>
      </c>
      <c r="B249" s="866"/>
      <c r="C249" s="85"/>
      <c r="D249" s="93"/>
      <c r="E249" s="93"/>
      <c r="F249" s="163"/>
      <c r="G249" s="163"/>
      <c r="H249" s="1"/>
    </row>
    <row r="250" spans="1:8" ht="34.200000000000003" customHeight="1" thickBot="1" x14ac:dyDescent="0.35">
      <c r="A250" s="865" t="s">
        <v>600</v>
      </c>
      <c r="B250" s="866"/>
      <c r="C250" s="85"/>
      <c r="D250" s="93"/>
      <c r="E250" s="93"/>
      <c r="F250" s="163"/>
      <c r="G250" s="163"/>
      <c r="H250" s="1"/>
    </row>
    <row r="251" spans="1:8" ht="16.2" customHeight="1" thickBot="1" x14ac:dyDescent="0.35">
      <c r="A251" s="863" t="s">
        <v>601</v>
      </c>
      <c r="B251" s="864"/>
      <c r="C251" s="85"/>
      <c r="D251" s="93"/>
      <c r="E251" s="93"/>
      <c r="F251" s="163"/>
      <c r="G251" s="163"/>
      <c r="H251" s="1"/>
    </row>
    <row r="252" spans="1:8" ht="16.2" customHeight="1" thickBot="1" x14ac:dyDescent="0.35">
      <c r="A252" s="863" t="s">
        <v>599</v>
      </c>
      <c r="B252" s="864"/>
      <c r="C252" s="93"/>
      <c r="D252" s="93"/>
      <c r="E252" s="93"/>
      <c r="F252" s="163"/>
      <c r="G252" s="163"/>
      <c r="H252" s="1"/>
    </row>
    <row r="253" spans="1:8" ht="16.2" customHeight="1" thickBot="1" x14ac:dyDescent="0.35">
      <c r="A253" s="863" t="s">
        <v>613</v>
      </c>
      <c r="B253" s="864"/>
      <c r="C253" s="93"/>
      <c r="D253" s="93"/>
      <c r="E253" s="93"/>
      <c r="F253" s="163"/>
      <c r="G253" s="163"/>
      <c r="H253" s="1"/>
    </row>
    <row r="254" spans="1:8" ht="16.2" customHeight="1" thickBot="1" x14ac:dyDescent="0.35">
      <c r="A254" s="863" t="s">
        <v>602</v>
      </c>
      <c r="B254" s="864"/>
      <c r="C254" s="93"/>
      <c r="D254" s="93"/>
      <c r="E254" s="93"/>
      <c r="F254" s="163"/>
      <c r="G254" s="163"/>
      <c r="H254" s="1"/>
    </row>
    <row r="255" spans="1:8" ht="16.2" customHeight="1" thickBot="1" x14ac:dyDescent="0.35">
      <c r="A255" s="863" t="s">
        <v>603</v>
      </c>
      <c r="B255" s="864"/>
      <c r="C255" s="93"/>
      <c r="D255" s="93"/>
      <c r="E255" s="93"/>
      <c r="F255" s="163"/>
      <c r="G255" s="163"/>
      <c r="H255" s="1"/>
    </row>
    <row r="256" spans="1:8" ht="21" customHeight="1" thickBot="1" x14ac:dyDescent="0.35">
      <c r="A256" s="863" t="s">
        <v>591</v>
      </c>
      <c r="B256" s="864"/>
      <c r="C256" s="88"/>
      <c r="D256" s="88"/>
      <c r="E256" s="88"/>
      <c r="F256" s="163"/>
      <c r="G256" s="163"/>
      <c r="H256" s="1"/>
    </row>
    <row r="257" spans="1:8" ht="22.95" customHeight="1" thickBot="1" x14ac:dyDescent="0.35">
      <c r="A257" s="865" t="s">
        <v>604</v>
      </c>
      <c r="B257" s="866"/>
      <c r="C257" s="85"/>
      <c r="D257" s="93"/>
      <c r="E257" s="93"/>
      <c r="F257" s="163"/>
      <c r="G257" s="163"/>
      <c r="H257" s="1"/>
    </row>
    <row r="258" spans="1:8" ht="25.5" customHeight="1" thickBot="1" x14ac:dyDescent="0.35">
      <c r="A258" s="865" t="s">
        <v>605</v>
      </c>
      <c r="B258" s="866"/>
      <c r="C258" s="85"/>
      <c r="D258" s="93"/>
      <c r="E258" s="93"/>
      <c r="F258" s="163"/>
      <c r="G258" s="163"/>
      <c r="H258" s="1"/>
    </row>
    <row r="259" spans="1:8" ht="27.6" customHeight="1" thickBot="1" x14ac:dyDescent="0.35">
      <c r="A259" s="868" t="s">
        <v>8</v>
      </c>
      <c r="B259" s="874"/>
      <c r="C259" s="158">
        <f>C260+C261</f>
        <v>0</v>
      </c>
      <c r="D259" s="158">
        <f>D260+D261</f>
        <v>0</v>
      </c>
      <c r="E259" s="158">
        <f>E260+E261</f>
        <v>0</v>
      </c>
      <c r="F259" s="163"/>
      <c r="G259" s="163"/>
      <c r="H259" s="1"/>
    </row>
    <row r="260" spans="1:8" ht="16.95" customHeight="1" thickBot="1" x14ac:dyDescent="0.35">
      <c r="A260" s="875" t="s">
        <v>666</v>
      </c>
      <c r="B260" s="876"/>
      <c r="C260" s="169"/>
      <c r="D260" s="170"/>
      <c r="E260" s="170"/>
      <c r="F260" s="163"/>
      <c r="G260" s="163"/>
      <c r="H260" s="1"/>
    </row>
    <row r="261" spans="1:8" ht="25.2" customHeight="1" thickBot="1" x14ac:dyDescent="0.35">
      <c r="A261" s="875" t="s">
        <v>489</v>
      </c>
      <c r="B261" s="876"/>
      <c r="C261" s="169"/>
      <c r="D261" s="170"/>
      <c r="E261" s="170"/>
      <c r="F261" s="163"/>
      <c r="G261" s="163"/>
      <c r="H261" s="1"/>
    </row>
    <row r="262" spans="1:8" ht="21.6" customHeight="1" thickBot="1" x14ac:dyDescent="0.35">
      <c r="A262" s="868" t="s">
        <v>667</v>
      </c>
      <c r="B262" s="869"/>
      <c r="C262" s="158">
        <f>C239+C259</f>
        <v>408</v>
      </c>
      <c r="D262" s="158">
        <f>D239+D259</f>
        <v>423.8</v>
      </c>
      <c r="E262" s="158">
        <f>E239+E259</f>
        <v>452.4</v>
      </c>
      <c r="F262" s="163"/>
      <c r="G262" s="163"/>
      <c r="H262" s="1"/>
    </row>
    <row r="263" spans="1:8" ht="21.6" customHeight="1" thickBot="1" x14ac:dyDescent="0.35">
      <c r="A263" s="863" t="s">
        <v>3</v>
      </c>
      <c r="B263" s="864"/>
      <c r="C263" s="93"/>
      <c r="D263" s="93"/>
      <c r="E263" s="93"/>
      <c r="F263" s="163"/>
      <c r="G263" s="163"/>
      <c r="H263" s="1"/>
    </row>
    <row r="264" spans="1:8" ht="21.6" customHeight="1" thickBot="1" x14ac:dyDescent="0.35">
      <c r="A264" s="863" t="s">
        <v>4</v>
      </c>
      <c r="B264" s="864"/>
      <c r="C264" s="92"/>
      <c r="D264" s="93"/>
      <c r="E264" s="93"/>
      <c r="F264" s="163"/>
      <c r="G264" s="163"/>
      <c r="H264" s="1"/>
    </row>
    <row r="265" spans="1:8" ht="16.2" thickBot="1" x14ac:dyDescent="0.35">
      <c r="A265" s="163"/>
      <c r="B265" s="163"/>
      <c r="C265" s="163"/>
      <c r="D265" s="163"/>
      <c r="E265" s="163"/>
      <c r="F265" s="163"/>
      <c r="G265" s="163"/>
      <c r="H265" s="1"/>
    </row>
    <row r="266" spans="1:8" ht="34.799999999999997" thickBot="1" x14ac:dyDescent="0.35">
      <c r="A266" s="8" t="s">
        <v>0</v>
      </c>
      <c r="B266" s="9" t="s">
        <v>1</v>
      </c>
      <c r="C266" s="9" t="s">
        <v>11</v>
      </c>
      <c r="D266" s="9" t="s">
        <v>574</v>
      </c>
      <c r="E266" s="9" t="s">
        <v>674</v>
      </c>
      <c r="F266" s="163"/>
      <c r="G266" s="163"/>
      <c r="H266" s="1"/>
    </row>
    <row r="267" spans="1:8" ht="16.2" thickBot="1" x14ac:dyDescent="0.35">
      <c r="A267" s="165">
        <v>1</v>
      </c>
      <c r="B267" s="166">
        <v>2</v>
      </c>
      <c r="C267" s="166">
        <v>3</v>
      </c>
      <c r="D267" s="166">
        <v>4</v>
      </c>
      <c r="E267" s="166">
        <v>5</v>
      </c>
      <c r="F267" s="163"/>
      <c r="G267" s="163"/>
      <c r="H267" s="1"/>
    </row>
    <row r="268" spans="1:8" ht="27" customHeight="1" thickBot="1" x14ac:dyDescent="0.35">
      <c r="A268" s="167"/>
      <c r="B268" s="168" t="s">
        <v>529</v>
      </c>
      <c r="C268" s="93"/>
      <c r="D268" s="93"/>
      <c r="E268" s="93"/>
      <c r="F268" s="163"/>
      <c r="G268" s="163"/>
      <c r="H268" s="1"/>
    </row>
    <row r="269" spans="1:8" ht="16.2" customHeight="1" thickBot="1" x14ac:dyDescent="0.35">
      <c r="A269" s="868" t="s">
        <v>9</v>
      </c>
      <c r="B269" s="869"/>
      <c r="C269" s="158">
        <f>C271+C275+C283+C284+C285+C287+C288</f>
        <v>17872</v>
      </c>
      <c r="D269" s="158">
        <f>D271+D275+D283+D284+D285+D287+D288</f>
        <v>21481</v>
      </c>
      <c r="E269" s="158">
        <f>E271+E275+E283+E284+E285+E287+E288</f>
        <v>22349.5</v>
      </c>
      <c r="F269" s="163"/>
      <c r="G269" s="163"/>
      <c r="H269" s="1"/>
    </row>
    <row r="270" spans="1:8" ht="16.2" customHeight="1" x14ac:dyDescent="0.3">
      <c r="A270" s="870" t="s">
        <v>2</v>
      </c>
      <c r="B270" s="871"/>
      <c r="C270" s="162"/>
      <c r="D270" s="162"/>
      <c r="E270" s="162"/>
      <c r="F270" s="163"/>
      <c r="G270" s="163"/>
      <c r="H270" s="1"/>
    </row>
    <row r="271" spans="1:8" ht="16.2" customHeight="1" thickBot="1" x14ac:dyDescent="0.35">
      <c r="A271" s="872" t="s">
        <v>589</v>
      </c>
      <c r="B271" s="873"/>
      <c r="C271" s="164">
        <f>C272+C273+C274</f>
        <v>13869</v>
      </c>
      <c r="D271" s="164">
        <f>D272+D273+D274</f>
        <v>17478</v>
      </c>
      <c r="E271" s="164">
        <f>E272+E273+E274</f>
        <v>18346.5</v>
      </c>
      <c r="F271" s="163"/>
      <c r="G271" s="163"/>
      <c r="H271" s="1"/>
    </row>
    <row r="272" spans="1:8" ht="16.2" customHeight="1" thickBot="1" x14ac:dyDescent="0.35">
      <c r="A272" s="865" t="s">
        <v>663</v>
      </c>
      <c r="B272" s="866"/>
      <c r="C272" s="88">
        <v>13869</v>
      </c>
      <c r="D272" s="88">
        <v>17478</v>
      </c>
      <c r="E272" s="88">
        <v>18346.5</v>
      </c>
      <c r="F272" s="163"/>
      <c r="G272" s="163"/>
      <c r="H272" s="1"/>
    </row>
    <row r="273" spans="1:8" ht="18" customHeight="1" thickBot="1" x14ac:dyDescent="0.35">
      <c r="A273" s="865" t="s">
        <v>664</v>
      </c>
      <c r="B273" s="866"/>
      <c r="C273" s="85"/>
      <c r="D273" s="93"/>
      <c r="E273" s="93"/>
      <c r="F273" s="163"/>
      <c r="G273" s="163"/>
      <c r="H273" s="1"/>
    </row>
    <row r="274" spans="1:8" ht="24.6" customHeight="1" thickBot="1" x14ac:dyDescent="0.35">
      <c r="A274" s="865" t="s">
        <v>665</v>
      </c>
      <c r="B274" s="867"/>
      <c r="C274" s="85"/>
      <c r="D274" s="93"/>
      <c r="E274" s="93"/>
      <c r="F274" s="163"/>
      <c r="G274" s="163"/>
      <c r="H274" s="1"/>
    </row>
    <row r="275" spans="1:8" ht="29.4" customHeight="1" thickBot="1" x14ac:dyDescent="0.35">
      <c r="A275" s="865" t="s">
        <v>7</v>
      </c>
      <c r="B275" s="866"/>
      <c r="C275" s="92">
        <f>C276+C277+C278+C279+C280+C281</f>
        <v>4003</v>
      </c>
      <c r="D275" s="92">
        <f>D276+D277+D278+D279+D280+D281</f>
        <v>4003</v>
      </c>
      <c r="E275" s="92">
        <f>E276+E277+E278+E279+E280+E281</f>
        <v>4003</v>
      </c>
      <c r="F275" s="163"/>
      <c r="G275" s="163"/>
      <c r="H275" s="1"/>
    </row>
    <row r="276" spans="1:8" ht="21.6" customHeight="1" thickBot="1" x14ac:dyDescent="0.35">
      <c r="A276" s="865" t="s">
        <v>590</v>
      </c>
      <c r="B276" s="866"/>
      <c r="C276" s="88"/>
      <c r="D276" s="92"/>
      <c r="E276" s="92"/>
      <c r="F276" s="163"/>
      <c r="G276" s="163"/>
      <c r="H276" s="1"/>
    </row>
    <row r="277" spans="1:8" ht="26.4" customHeight="1" thickBot="1" x14ac:dyDescent="0.35">
      <c r="A277" s="865" t="s">
        <v>661</v>
      </c>
      <c r="B277" s="866"/>
      <c r="C277" s="88"/>
      <c r="D277" s="88"/>
      <c r="E277" s="88"/>
      <c r="F277" s="163"/>
      <c r="G277" s="163"/>
      <c r="H277" s="1"/>
    </row>
    <row r="278" spans="1:8" ht="31.2" customHeight="1" thickBot="1" x14ac:dyDescent="0.35">
      <c r="A278" s="865" t="s">
        <v>662</v>
      </c>
      <c r="B278" s="866"/>
      <c r="C278" s="85"/>
      <c r="D278" s="93"/>
      <c r="E278" s="93"/>
      <c r="F278" s="163"/>
      <c r="G278" s="163"/>
      <c r="H278" s="1"/>
    </row>
    <row r="279" spans="1:8" ht="25.2" customHeight="1" thickBot="1" x14ac:dyDescent="0.35">
      <c r="A279" s="865" t="s">
        <v>598</v>
      </c>
      <c r="B279" s="866"/>
      <c r="C279" s="85"/>
      <c r="D279" s="93"/>
      <c r="E279" s="93"/>
      <c r="F279" s="163"/>
      <c r="G279" s="163"/>
      <c r="H279" s="1"/>
    </row>
    <row r="280" spans="1:8" ht="24.6" customHeight="1" thickBot="1" x14ac:dyDescent="0.35">
      <c r="A280" s="865" t="s">
        <v>600</v>
      </c>
      <c r="B280" s="866"/>
      <c r="C280" s="88">
        <v>4003</v>
      </c>
      <c r="D280" s="88">
        <v>4003</v>
      </c>
      <c r="E280" s="88">
        <v>4003</v>
      </c>
      <c r="F280" s="163"/>
      <c r="G280" s="163"/>
      <c r="H280" s="1"/>
    </row>
    <row r="281" spans="1:8" ht="16.2" customHeight="1" thickBot="1" x14ac:dyDescent="0.35">
      <c r="A281" s="863" t="s">
        <v>601</v>
      </c>
      <c r="B281" s="864"/>
      <c r="C281" s="85"/>
      <c r="D281" s="93"/>
      <c r="E281" s="93"/>
      <c r="F281" s="163"/>
      <c r="G281" s="163"/>
      <c r="H281" s="1"/>
    </row>
    <row r="282" spans="1:8" ht="16.2" customHeight="1" thickBot="1" x14ac:dyDescent="0.35">
      <c r="A282" s="863" t="s">
        <v>599</v>
      </c>
      <c r="B282" s="864"/>
      <c r="C282" s="93"/>
      <c r="D282" s="93"/>
      <c r="E282" s="93"/>
      <c r="F282" s="163"/>
      <c r="G282" s="163"/>
      <c r="H282" s="1"/>
    </row>
    <row r="283" spans="1:8" ht="16.2" customHeight="1" thickBot="1" x14ac:dyDescent="0.35">
      <c r="A283" s="863" t="s">
        <v>613</v>
      </c>
      <c r="B283" s="864"/>
      <c r="C283" s="93"/>
      <c r="D283" s="93"/>
      <c r="E283" s="93"/>
      <c r="F283" s="163"/>
      <c r="G283" s="163"/>
      <c r="H283" s="1"/>
    </row>
    <row r="284" spans="1:8" ht="16.2" customHeight="1" thickBot="1" x14ac:dyDescent="0.35">
      <c r="A284" s="863" t="s">
        <v>602</v>
      </c>
      <c r="B284" s="864"/>
      <c r="C284" s="93"/>
      <c r="D284" s="93"/>
      <c r="E284" s="93"/>
      <c r="F284" s="163"/>
      <c r="G284" s="163"/>
      <c r="H284" s="1"/>
    </row>
    <row r="285" spans="1:8" ht="16.2" customHeight="1" thickBot="1" x14ac:dyDescent="0.35">
      <c r="A285" s="863" t="s">
        <v>603</v>
      </c>
      <c r="B285" s="864"/>
      <c r="C285" s="93"/>
      <c r="D285" s="93"/>
      <c r="E285" s="93"/>
      <c r="F285" s="163"/>
      <c r="G285" s="163"/>
      <c r="H285" s="1"/>
    </row>
    <row r="286" spans="1:8" ht="25.2" customHeight="1" thickBot="1" x14ac:dyDescent="0.35">
      <c r="A286" s="863" t="s">
        <v>591</v>
      </c>
      <c r="B286" s="864"/>
      <c r="C286" s="88"/>
      <c r="D286" s="88"/>
      <c r="E286" s="88"/>
      <c r="F286" s="163"/>
      <c r="G286" s="163"/>
      <c r="H286" s="1"/>
    </row>
    <row r="287" spans="1:8" ht="22.2" customHeight="1" thickBot="1" x14ac:dyDescent="0.35">
      <c r="A287" s="865" t="s">
        <v>604</v>
      </c>
      <c r="B287" s="866"/>
      <c r="C287" s="85"/>
      <c r="D287" s="93"/>
      <c r="E287" s="93"/>
      <c r="F287" s="163"/>
      <c r="G287" s="163"/>
      <c r="H287" s="1"/>
    </row>
    <row r="288" spans="1:8" ht="26.25" customHeight="1" thickBot="1" x14ac:dyDescent="0.35">
      <c r="A288" s="865" t="s">
        <v>605</v>
      </c>
      <c r="B288" s="866"/>
      <c r="C288" s="85"/>
      <c r="D288" s="93"/>
      <c r="E288" s="93"/>
      <c r="F288" s="163"/>
      <c r="G288" s="163"/>
      <c r="H288" s="1"/>
    </row>
    <row r="289" spans="1:8" ht="31.2" customHeight="1" thickBot="1" x14ac:dyDescent="0.35">
      <c r="A289" s="868" t="s">
        <v>8</v>
      </c>
      <c r="B289" s="874"/>
      <c r="C289" s="158">
        <f>C290+C291</f>
        <v>0</v>
      </c>
      <c r="D289" s="158">
        <f>D290+D291</f>
        <v>0</v>
      </c>
      <c r="E289" s="158">
        <f>E290+E291</f>
        <v>0</v>
      </c>
      <c r="F289" s="163"/>
      <c r="G289" s="163"/>
      <c r="H289" s="1"/>
    </row>
    <row r="290" spans="1:8" ht="16.2" customHeight="1" thickBot="1" x14ac:dyDescent="0.35">
      <c r="A290" s="875" t="s">
        <v>666</v>
      </c>
      <c r="B290" s="876"/>
      <c r="C290" s="169"/>
      <c r="D290" s="170"/>
      <c r="E290" s="170"/>
      <c r="F290" s="163"/>
      <c r="G290" s="163"/>
      <c r="H290" s="1"/>
    </row>
    <row r="291" spans="1:8" ht="26.4" customHeight="1" thickBot="1" x14ac:dyDescent="0.35">
      <c r="A291" s="875" t="s">
        <v>489</v>
      </c>
      <c r="B291" s="876"/>
      <c r="C291" s="169"/>
      <c r="D291" s="170"/>
      <c r="E291" s="170"/>
      <c r="F291" s="163"/>
      <c r="G291" s="163"/>
      <c r="H291" s="1"/>
    </row>
    <row r="292" spans="1:8" ht="27" customHeight="1" thickBot="1" x14ac:dyDescent="0.35">
      <c r="A292" s="868" t="s">
        <v>667</v>
      </c>
      <c r="B292" s="869"/>
      <c r="C292" s="158">
        <f>C269+C289</f>
        <v>17872</v>
      </c>
      <c r="D292" s="158">
        <f>D269+D289</f>
        <v>21481</v>
      </c>
      <c r="E292" s="158">
        <f>E269+E289</f>
        <v>22349.5</v>
      </c>
      <c r="F292" s="163"/>
      <c r="G292" s="163"/>
      <c r="H292" s="1"/>
    </row>
    <row r="293" spans="1:8" ht="27" customHeight="1" thickBot="1" x14ac:dyDescent="0.35">
      <c r="A293" s="863" t="s">
        <v>3</v>
      </c>
      <c r="B293" s="864"/>
      <c r="C293" s="93"/>
      <c r="D293" s="93"/>
      <c r="E293" s="93"/>
      <c r="F293" s="163"/>
      <c r="G293" s="163"/>
      <c r="H293" s="1"/>
    </row>
    <row r="294" spans="1:8" ht="27" customHeight="1" thickBot="1" x14ac:dyDescent="0.35">
      <c r="A294" s="863" t="s">
        <v>4</v>
      </c>
      <c r="B294" s="864"/>
      <c r="C294" s="92"/>
      <c r="D294" s="93"/>
      <c r="E294" s="93"/>
      <c r="F294" s="163"/>
      <c r="G294" s="163"/>
      <c r="H294" s="1"/>
    </row>
    <row r="295" spans="1:8" ht="16.2" thickBot="1" x14ac:dyDescent="0.35">
      <c r="A295" s="163"/>
      <c r="B295" s="163"/>
      <c r="C295" s="163"/>
      <c r="D295" s="163"/>
      <c r="E295" s="163"/>
      <c r="F295" s="163"/>
      <c r="G295" s="163"/>
      <c r="H295" s="1"/>
    </row>
    <row r="296" spans="1:8" ht="34.799999999999997" thickBot="1" x14ac:dyDescent="0.35">
      <c r="A296" s="8" t="s">
        <v>0</v>
      </c>
      <c r="B296" s="9" t="s">
        <v>1</v>
      </c>
      <c r="C296" s="9" t="s">
        <v>11</v>
      </c>
      <c r="D296" s="9" t="s">
        <v>574</v>
      </c>
      <c r="E296" s="9" t="s">
        <v>674</v>
      </c>
      <c r="F296" s="163"/>
      <c r="G296" s="163"/>
      <c r="H296" s="1"/>
    </row>
    <row r="297" spans="1:8" ht="16.2" thickBot="1" x14ac:dyDescent="0.35">
      <c r="A297" s="165">
        <v>1</v>
      </c>
      <c r="B297" s="166">
        <v>2</v>
      </c>
      <c r="C297" s="166">
        <v>3</v>
      </c>
      <c r="D297" s="166">
        <v>4</v>
      </c>
      <c r="E297" s="166">
        <v>5</v>
      </c>
      <c r="F297" s="163"/>
      <c r="G297" s="163"/>
      <c r="H297" s="1"/>
    </row>
    <row r="298" spans="1:8" ht="16.2" customHeight="1" thickBot="1" x14ac:dyDescent="0.35">
      <c r="A298" s="167"/>
      <c r="B298" s="168" t="s">
        <v>530</v>
      </c>
      <c r="C298" s="93"/>
      <c r="D298" s="93"/>
      <c r="E298" s="93"/>
      <c r="F298" s="163"/>
      <c r="G298" s="163"/>
      <c r="H298" s="1"/>
    </row>
    <row r="299" spans="1:8" ht="16.2" customHeight="1" thickBot="1" x14ac:dyDescent="0.35">
      <c r="A299" s="868" t="s">
        <v>9</v>
      </c>
      <c r="B299" s="869"/>
      <c r="C299" s="158">
        <f>C301+C305+C313+C314+C315+C317+C318</f>
        <v>11765.8</v>
      </c>
      <c r="D299" s="158">
        <f>D301+D305+D313+D314+D315+D317+D318</f>
        <v>12119.199999999999</v>
      </c>
      <c r="E299" s="158">
        <f>E301+E305+E313+E314+E315+E317+E318</f>
        <v>12833</v>
      </c>
      <c r="F299" s="163"/>
      <c r="G299" s="163"/>
      <c r="H299" s="1"/>
    </row>
    <row r="300" spans="1:8" ht="16.2" customHeight="1" x14ac:dyDescent="0.3">
      <c r="A300" s="870" t="s">
        <v>2</v>
      </c>
      <c r="B300" s="871"/>
      <c r="C300" s="162"/>
      <c r="D300" s="162"/>
      <c r="E300" s="162"/>
      <c r="F300" s="163"/>
      <c r="G300" s="163"/>
      <c r="H300" s="1"/>
    </row>
    <row r="301" spans="1:8" ht="16.2" customHeight="1" thickBot="1" x14ac:dyDescent="0.35">
      <c r="A301" s="872" t="s">
        <v>589</v>
      </c>
      <c r="B301" s="873"/>
      <c r="C301" s="164">
        <f>C302+C303+C304</f>
        <v>10544.5</v>
      </c>
      <c r="D301" s="164">
        <f>D302+D303+D304</f>
        <v>11248.9</v>
      </c>
      <c r="E301" s="164">
        <f>E302+E303+E304</f>
        <v>11937.2</v>
      </c>
      <c r="F301" s="163"/>
      <c r="G301" s="163"/>
      <c r="H301" s="1"/>
    </row>
    <row r="302" spans="1:8" ht="16.2" customHeight="1" thickBot="1" x14ac:dyDescent="0.35">
      <c r="A302" s="865" t="s">
        <v>663</v>
      </c>
      <c r="B302" s="866"/>
      <c r="C302" s="85">
        <v>10544.5</v>
      </c>
      <c r="D302" s="88">
        <v>11248.9</v>
      </c>
      <c r="E302" s="85">
        <v>11937.2</v>
      </c>
      <c r="F302" s="163"/>
      <c r="G302" s="163"/>
      <c r="H302" s="1"/>
    </row>
    <row r="303" spans="1:8" ht="20.399999999999999" customHeight="1" thickBot="1" x14ac:dyDescent="0.35">
      <c r="A303" s="865" t="s">
        <v>664</v>
      </c>
      <c r="B303" s="866"/>
      <c r="C303" s="85"/>
      <c r="D303" s="93"/>
      <c r="E303" s="93"/>
      <c r="F303" s="163"/>
      <c r="G303" s="163"/>
      <c r="H303" s="1"/>
    </row>
    <row r="304" spans="1:8" ht="28.2" customHeight="1" thickBot="1" x14ac:dyDescent="0.35">
      <c r="A304" s="865" t="s">
        <v>665</v>
      </c>
      <c r="B304" s="867"/>
      <c r="C304" s="85"/>
      <c r="D304" s="93"/>
      <c r="E304" s="93"/>
      <c r="F304" s="163"/>
      <c r="G304" s="163"/>
      <c r="H304" s="1"/>
    </row>
    <row r="305" spans="1:8" ht="21" customHeight="1" thickBot="1" x14ac:dyDescent="0.35">
      <c r="A305" s="865" t="s">
        <v>7</v>
      </c>
      <c r="B305" s="866"/>
      <c r="C305" s="92">
        <f>C306+C307+C308+C309+C310+C311</f>
        <v>32.799999999999997</v>
      </c>
      <c r="D305" s="92">
        <f>D306+D307+D308+D309+D310+D311</f>
        <v>0</v>
      </c>
      <c r="E305" s="92">
        <f>E306+E307+E308+E309+E310+E311</f>
        <v>0</v>
      </c>
      <c r="F305" s="163"/>
      <c r="G305" s="163"/>
      <c r="H305" s="1"/>
    </row>
    <row r="306" spans="1:8" ht="29.4" customHeight="1" thickBot="1" x14ac:dyDescent="0.35">
      <c r="A306" s="865" t="s">
        <v>590</v>
      </c>
      <c r="B306" s="866"/>
      <c r="C306" s="88">
        <v>32.799999999999997</v>
      </c>
      <c r="D306" s="88"/>
      <c r="E306" s="88"/>
      <c r="F306" s="163"/>
      <c r="G306" s="163"/>
      <c r="H306" s="1"/>
    </row>
    <row r="307" spans="1:8" ht="32.4" customHeight="1" thickBot="1" x14ac:dyDescent="0.35">
      <c r="A307" s="865" t="s">
        <v>661</v>
      </c>
      <c r="B307" s="866"/>
      <c r="C307" s="88"/>
      <c r="D307" s="88"/>
      <c r="E307" s="88"/>
      <c r="F307" s="163"/>
      <c r="G307" s="163"/>
      <c r="H307" s="1"/>
    </row>
    <row r="308" spans="1:8" ht="28.95" customHeight="1" thickBot="1" x14ac:dyDescent="0.35">
      <c r="A308" s="865" t="s">
        <v>662</v>
      </c>
      <c r="B308" s="866"/>
      <c r="C308" s="85"/>
      <c r="D308" s="93"/>
      <c r="E308" s="93"/>
      <c r="F308" s="163"/>
      <c r="G308" s="163"/>
      <c r="H308" s="1"/>
    </row>
    <row r="309" spans="1:8" ht="24.6" customHeight="1" thickBot="1" x14ac:dyDescent="0.35">
      <c r="A309" s="865" t="s">
        <v>598</v>
      </c>
      <c r="B309" s="866"/>
      <c r="C309" s="85"/>
      <c r="D309" s="93"/>
      <c r="E309" s="93"/>
      <c r="F309" s="163"/>
      <c r="G309" s="163"/>
      <c r="H309" s="1"/>
    </row>
    <row r="310" spans="1:8" ht="25.2" customHeight="1" thickBot="1" x14ac:dyDescent="0.35">
      <c r="A310" s="865" t="s">
        <v>600</v>
      </c>
      <c r="B310" s="866"/>
      <c r="C310" s="85"/>
      <c r="D310" s="93"/>
      <c r="E310" s="93"/>
      <c r="F310" s="163"/>
      <c r="G310" s="163"/>
      <c r="H310" s="1"/>
    </row>
    <row r="311" spans="1:8" ht="16.2" customHeight="1" thickBot="1" x14ac:dyDescent="0.35">
      <c r="A311" s="863" t="s">
        <v>601</v>
      </c>
      <c r="B311" s="864"/>
      <c r="C311" s="85"/>
      <c r="D311" s="93"/>
      <c r="E311" s="93"/>
      <c r="F311" s="163"/>
      <c r="G311" s="163"/>
      <c r="H311" s="1"/>
    </row>
    <row r="312" spans="1:8" ht="16.2" customHeight="1" thickBot="1" x14ac:dyDescent="0.35">
      <c r="A312" s="863" t="s">
        <v>599</v>
      </c>
      <c r="B312" s="864"/>
      <c r="C312" s="93"/>
      <c r="D312" s="93"/>
      <c r="E312" s="93"/>
      <c r="F312" s="163"/>
      <c r="G312" s="163"/>
      <c r="H312" s="1"/>
    </row>
    <row r="313" spans="1:8" ht="16.2" customHeight="1" thickBot="1" x14ac:dyDescent="0.35">
      <c r="A313" s="863" t="s">
        <v>672</v>
      </c>
      <c r="B313" s="864"/>
      <c r="C313" s="88">
        <v>829.1</v>
      </c>
      <c r="D313" s="88">
        <v>870.3</v>
      </c>
      <c r="E313" s="88">
        <v>895.8</v>
      </c>
      <c r="F313" s="163"/>
      <c r="G313" s="163"/>
      <c r="H313" s="1"/>
    </row>
    <row r="314" spans="1:8" ht="16.2" customHeight="1" thickBot="1" x14ac:dyDescent="0.35">
      <c r="A314" s="863" t="s">
        <v>602</v>
      </c>
      <c r="B314" s="864"/>
      <c r="C314" s="93"/>
      <c r="D314" s="93"/>
      <c r="E314" s="93"/>
      <c r="F314" s="163"/>
      <c r="G314" s="163"/>
      <c r="H314" s="1"/>
    </row>
    <row r="315" spans="1:8" ht="16.2" customHeight="1" thickBot="1" x14ac:dyDescent="0.35">
      <c r="A315" s="863" t="s">
        <v>603</v>
      </c>
      <c r="B315" s="864"/>
      <c r="C315" s="93"/>
      <c r="D315" s="93"/>
      <c r="E315" s="93"/>
      <c r="F315" s="163"/>
      <c r="G315" s="163"/>
      <c r="H315" s="1"/>
    </row>
    <row r="316" spans="1:8" ht="24" customHeight="1" thickBot="1" x14ac:dyDescent="0.35">
      <c r="A316" s="863" t="s">
        <v>591</v>
      </c>
      <c r="B316" s="864"/>
      <c r="C316" s="88"/>
      <c r="D316" s="88"/>
      <c r="E316" s="88"/>
      <c r="F316" s="163"/>
      <c r="G316" s="163"/>
      <c r="H316" s="1"/>
    </row>
    <row r="317" spans="1:8" ht="24.6" customHeight="1" thickBot="1" x14ac:dyDescent="0.35">
      <c r="A317" s="865" t="s">
        <v>604</v>
      </c>
      <c r="B317" s="866"/>
      <c r="C317" s="88">
        <v>359.4</v>
      </c>
      <c r="D317" s="93"/>
      <c r="E317" s="93"/>
      <c r="F317" s="163"/>
      <c r="G317" s="163"/>
      <c r="H317" s="1"/>
    </row>
    <row r="318" spans="1:8" ht="26.25" customHeight="1" thickBot="1" x14ac:dyDescent="0.35">
      <c r="A318" s="865" t="s">
        <v>605</v>
      </c>
      <c r="B318" s="866"/>
      <c r="C318" s="85"/>
      <c r="D318" s="93"/>
      <c r="E318" s="93"/>
      <c r="F318" s="163"/>
      <c r="G318" s="163"/>
      <c r="H318" s="1"/>
    </row>
    <row r="319" spans="1:8" ht="27" customHeight="1" thickBot="1" x14ac:dyDescent="0.35">
      <c r="A319" s="868" t="s">
        <v>8</v>
      </c>
      <c r="B319" s="874"/>
      <c r="C319" s="158">
        <f>C320+C321</f>
        <v>0</v>
      </c>
      <c r="D319" s="158">
        <f>D320+D321</f>
        <v>0</v>
      </c>
      <c r="E319" s="158">
        <f>E320+E321</f>
        <v>0</v>
      </c>
      <c r="F319" s="163"/>
      <c r="G319" s="163"/>
      <c r="H319" s="1"/>
    </row>
    <row r="320" spans="1:8" ht="16.2" customHeight="1" thickBot="1" x14ac:dyDescent="0.35">
      <c r="A320" s="875" t="s">
        <v>666</v>
      </c>
      <c r="B320" s="876"/>
      <c r="C320" s="169"/>
      <c r="D320" s="170"/>
      <c r="E320" s="170"/>
      <c r="F320" s="163"/>
      <c r="G320" s="163"/>
      <c r="H320" s="1"/>
    </row>
    <row r="321" spans="1:8" ht="27.6" customHeight="1" thickBot="1" x14ac:dyDescent="0.35">
      <c r="A321" s="875" t="s">
        <v>489</v>
      </c>
      <c r="B321" s="876"/>
      <c r="C321" s="169"/>
      <c r="D321" s="170"/>
      <c r="E321" s="170"/>
      <c r="F321" s="163"/>
      <c r="G321" s="163"/>
      <c r="H321" s="1"/>
    </row>
    <row r="322" spans="1:8" ht="23.4" customHeight="1" thickBot="1" x14ac:dyDescent="0.35">
      <c r="A322" s="868" t="s">
        <v>667</v>
      </c>
      <c r="B322" s="869"/>
      <c r="C322" s="158">
        <f>C299+C319</f>
        <v>11765.8</v>
      </c>
      <c r="D322" s="158">
        <f>D299+D319</f>
        <v>12119.199999999999</v>
      </c>
      <c r="E322" s="158">
        <f>E299+E319</f>
        <v>12833</v>
      </c>
      <c r="F322" s="163"/>
      <c r="G322" s="163"/>
      <c r="H322" s="1"/>
    </row>
    <row r="323" spans="1:8" ht="22.95" customHeight="1" thickBot="1" x14ac:dyDescent="0.35">
      <c r="A323" s="863" t="s">
        <v>3</v>
      </c>
      <c r="B323" s="864"/>
      <c r="C323" s="93"/>
      <c r="D323" s="93"/>
      <c r="E323" s="93"/>
      <c r="F323" s="163"/>
      <c r="G323" s="163"/>
      <c r="H323" s="1"/>
    </row>
    <row r="324" spans="1:8" ht="31.2" customHeight="1" thickBot="1" x14ac:dyDescent="0.35">
      <c r="A324" s="863" t="s">
        <v>4</v>
      </c>
      <c r="B324" s="864"/>
      <c r="C324" s="92"/>
      <c r="D324" s="93"/>
      <c r="E324" s="93"/>
      <c r="F324" s="163"/>
      <c r="G324" s="163"/>
      <c r="H324" s="1"/>
    </row>
    <row r="325" spans="1:8" ht="16.2" thickBot="1" x14ac:dyDescent="0.35">
      <c r="A325" s="163"/>
      <c r="B325" s="163"/>
      <c r="C325" s="163"/>
      <c r="D325" s="163"/>
      <c r="E325" s="163"/>
      <c r="F325" s="163"/>
      <c r="G325" s="163"/>
      <c r="H325" s="1"/>
    </row>
    <row r="326" spans="1:8" ht="34.799999999999997" thickBot="1" x14ac:dyDescent="0.35">
      <c r="A326" s="8" t="s">
        <v>0</v>
      </c>
      <c r="B326" s="9" t="s">
        <v>1</v>
      </c>
      <c r="C326" s="9" t="s">
        <v>11</v>
      </c>
      <c r="D326" s="9" t="s">
        <v>574</v>
      </c>
      <c r="E326" s="9" t="s">
        <v>674</v>
      </c>
      <c r="F326" s="163"/>
      <c r="G326" s="163"/>
      <c r="H326" s="1"/>
    </row>
    <row r="327" spans="1:8" ht="16.2" thickBot="1" x14ac:dyDescent="0.35">
      <c r="A327" s="165">
        <v>1</v>
      </c>
      <c r="B327" s="166">
        <v>2</v>
      </c>
      <c r="C327" s="166">
        <v>3</v>
      </c>
      <c r="D327" s="166">
        <v>4</v>
      </c>
      <c r="E327" s="166">
        <v>5</v>
      </c>
      <c r="F327" s="163"/>
      <c r="G327" s="163"/>
      <c r="H327" s="1"/>
    </row>
    <row r="328" spans="1:8" ht="16.2" customHeight="1" thickBot="1" x14ac:dyDescent="0.35">
      <c r="A328" s="167"/>
      <c r="B328" s="168" t="s">
        <v>531</v>
      </c>
      <c r="C328" s="93"/>
      <c r="D328" s="93"/>
      <c r="E328" s="93"/>
      <c r="F328" s="163"/>
      <c r="G328" s="163"/>
      <c r="H328" s="1"/>
    </row>
    <row r="329" spans="1:8" ht="16.2" customHeight="1" thickBot="1" x14ac:dyDescent="0.35">
      <c r="A329" s="868" t="s">
        <v>9</v>
      </c>
      <c r="B329" s="869"/>
      <c r="C329" s="158">
        <f>C331+C335+C343+C344+C345+C347+C348</f>
        <v>4236.0999999999995</v>
      </c>
      <c r="D329" s="158">
        <f>D331+D335+D343+D344+D345+D347+D348</f>
        <v>4279.5</v>
      </c>
      <c r="E329" s="158">
        <f>E331+E335+E343+E344+E345+E347+E348</f>
        <v>4476.2000000000007</v>
      </c>
      <c r="F329" s="163"/>
      <c r="G329" s="163"/>
      <c r="H329" s="1"/>
    </row>
    <row r="330" spans="1:8" ht="16.2" customHeight="1" x14ac:dyDescent="0.3">
      <c r="A330" s="870" t="s">
        <v>2</v>
      </c>
      <c r="B330" s="871"/>
      <c r="C330" s="162"/>
      <c r="D330" s="162"/>
      <c r="E330" s="162"/>
      <c r="F330" s="163"/>
      <c r="G330" s="163"/>
      <c r="H330" s="1"/>
    </row>
    <row r="331" spans="1:8" ht="16.2" customHeight="1" thickBot="1" x14ac:dyDescent="0.35">
      <c r="A331" s="872" t="s">
        <v>589</v>
      </c>
      <c r="B331" s="873"/>
      <c r="C331" s="164">
        <f>C332+C333+C334</f>
        <v>3891.6</v>
      </c>
      <c r="D331" s="164">
        <f>D332+D333+D334</f>
        <v>4117.8999999999996</v>
      </c>
      <c r="E331" s="164">
        <f>E332+E333+E334</f>
        <v>4314.6000000000004</v>
      </c>
      <c r="F331" s="163"/>
      <c r="G331" s="163"/>
      <c r="H331" s="1"/>
    </row>
    <row r="332" spans="1:8" ht="16.2" customHeight="1" thickBot="1" x14ac:dyDescent="0.35">
      <c r="A332" s="865" t="s">
        <v>663</v>
      </c>
      <c r="B332" s="866"/>
      <c r="C332" s="88">
        <v>3891.6</v>
      </c>
      <c r="D332" s="88">
        <v>4117.8999999999996</v>
      </c>
      <c r="E332" s="88">
        <v>4314.6000000000004</v>
      </c>
      <c r="F332" s="163"/>
      <c r="G332" s="163"/>
      <c r="H332" s="1"/>
    </row>
    <row r="333" spans="1:8" ht="18" customHeight="1" thickBot="1" x14ac:dyDescent="0.35">
      <c r="A333" s="865" t="s">
        <v>664</v>
      </c>
      <c r="B333" s="866"/>
      <c r="C333" s="88"/>
      <c r="D333" s="92"/>
      <c r="E333" s="92"/>
      <c r="F333" s="163"/>
      <c r="G333" s="163"/>
      <c r="H333" s="1"/>
    </row>
    <row r="334" spans="1:8" ht="28.2" customHeight="1" thickBot="1" x14ac:dyDescent="0.35">
      <c r="A334" s="865" t="s">
        <v>665</v>
      </c>
      <c r="B334" s="867"/>
      <c r="C334" s="88"/>
      <c r="D334" s="92"/>
      <c r="E334" s="92"/>
      <c r="F334" s="163"/>
      <c r="G334" s="163"/>
      <c r="H334" s="1"/>
    </row>
    <row r="335" spans="1:8" ht="24.6" customHeight="1" thickBot="1" x14ac:dyDescent="0.35">
      <c r="A335" s="865" t="s">
        <v>7</v>
      </c>
      <c r="B335" s="866"/>
      <c r="C335" s="92">
        <f>C336+C337+C338+C339+C340+C341</f>
        <v>135.5</v>
      </c>
      <c r="D335" s="92">
        <f>D336+D337+D338+D339+D340+D341</f>
        <v>0</v>
      </c>
      <c r="E335" s="92">
        <f>E336+E337+E338+E339+E340+E341</f>
        <v>0</v>
      </c>
      <c r="F335" s="163"/>
      <c r="G335" s="163"/>
      <c r="H335" s="1"/>
    </row>
    <row r="336" spans="1:8" ht="25.95" customHeight="1" thickBot="1" x14ac:dyDescent="0.35">
      <c r="A336" s="865" t="s">
        <v>590</v>
      </c>
      <c r="B336" s="866"/>
      <c r="C336" s="88">
        <v>135.5</v>
      </c>
      <c r="D336" s="88"/>
      <c r="E336" s="88"/>
      <c r="F336" s="163"/>
      <c r="G336" s="163"/>
      <c r="H336" s="1"/>
    </row>
    <row r="337" spans="1:8" ht="24.6" customHeight="1" thickBot="1" x14ac:dyDescent="0.35">
      <c r="A337" s="865" t="s">
        <v>661</v>
      </c>
      <c r="B337" s="866"/>
      <c r="C337" s="88"/>
      <c r="D337" s="88"/>
      <c r="E337" s="88"/>
      <c r="F337" s="163"/>
      <c r="G337" s="163"/>
      <c r="H337" s="1"/>
    </row>
    <row r="338" spans="1:8" ht="23.4" customHeight="1" thickBot="1" x14ac:dyDescent="0.35">
      <c r="A338" s="865" t="s">
        <v>662</v>
      </c>
      <c r="B338" s="866"/>
      <c r="C338" s="88"/>
      <c r="D338" s="88"/>
      <c r="E338" s="88"/>
      <c r="F338" s="163"/>
      <c r="G338" s="163"/>
      <c r="H338" s="1"/>
    </row>
    <row r="339" spans="1:8" ht="21" customHeight="1" thickBot="1" x14ac:dyDescent="0.35">
      <c r="A339" s="865" t="s">
        <v>598</v>
      </c>
      <c r="B339" s="866"/>
      <c r="C339" s="85"/>
      <c r="D339" s="85"/>
      <c r="E339" s="85"/>
      <c r="F339" s="163"/>
      <c r="G339" s="163"/>
      <c r="H339" s="1"/>
    </row>
    <row r="340" spans="1:8" ht="31.2" customHeight="1" thickBot="1" x14ac:dyDescent="0.35">
      <c r="A340" s="865" t="s">
        <v>600</v>
      </c>
      <c r="B340" s="866"/>
      <c r="C340" s="85"/>
      <c r="D340" s="93"/>
      <c r="E340" s="93"/>
      <c r="F340" s="163"/>
      <c r="G340" s="163"/>
      <c r="H340" s="1"/>
    </row>
    <row r="341" spans="1:8" ht="16.2" customHeight="1" thickBot="1" x14ac:dyDescent="0.35">
      <c r="A341" s="863" t="s">
        <v>601</v>
      </c>
      <c r="B341" s="864"/>
      <c r="C341" s="85"/>
      <c r="D341" s="93"/>
      <c r="E341" s="93"/>
      <c r="F341" s="163"/>
      <c r="G341" s="163"/>
      <c r="H341" s="1"/>
    </row>
    <row r="342" spans="1:8" ht="16.2" customHeight="1" thickBot="1" x14ac:dyDescent="0.35">
      <c r="A342" s="863" t="s">
        <v>599</v>
      </c>
      <c r="B342" s="864"/>
      <c r="C342" s="93"/>
      <c r="D342" s="93"/>
      <c r="E342" s="93"/>
      <c r="F342" s="163"/>
      <c r="G342" s="163"/>
      <c r="H342" s="1"/>
    </row>
    <row r="343" spans="1:8" ht="16.2" customHeight="1" thickBot="1" x14ac:dyDescent="0.35">
      <c r="A343" s="863" t="s">
        <v>613</v>
      </c>
      <c r="B343" s="864"/>
      <c r="C343" s="88">
        <v>161.6</v>
      </c>
      <c r="D343" s="88">
        <v>161.6</v>
      </c>
      <c r="E343" s="88">
        <v>161.6</v>
      </c>
      <c r="F343" s="163"/>
      <c r="G343" s="163"/>
      <c r="H343" s="1"/>
    </row>
    <row r="344" spans="1:8" ht="16.2" customHeight="1" thickBot="1" x14ac:dyDescent="0.35">
      <c r="A344" s="863" t="s">
        <v>602</v>
      </c>
      <c r="B344" s="864"/>
      <c r="C344" s="93"/>
      <c r="D344" s="93"/>
      <c r="E344" s="93"/>
      <c r="F344" s="163"/>
      <c r="G344" s="163"/>
      <c r="H344" s="1"/>
    </row>
    <row r="345" spans="1:8" ht="16.2" customHeight="1" thickBot="1" x14ac:dyDescent="0.35">
      <c r="A345" s="863" t="s">
        <v>603</v>
      </c>
      <c r="B345" s="864"/>
      <c r="C345" s="93"/>
      <c r="D345" s="93"/>
      <c r="E345" s="93"/>
      <c r="F345" s="163"/>
      <c r="G345" s="163"/>
      <c r="H345" s="1"/>
    </row>
    <row r="346" spans="1:8" ht="19.2" customHeight="1" thickBot="1" x14ac:dyDescent="0.35">
      <c r="A346" s="863" t="s">
        <v>591</v>
      </c>
      <c r="B346" s="864"/>
      <c r="C346" s="88"/>
      <c r="D346" s="88"/>
      <c r="E346" s="88"/>
      <c r="F346" s="163"/>
      <c r="G346" s="163"/>
      <c r="H346" s="1"/>
    </row>
    <row r="347" spans="1:8" ht="24.6" customHeight="1" thickBot="1" x14ac:dyDescent="0.35">
      <c r="A347" s="865" t="s">
        <v>604</v>
      </c>
      <c r="B347" s="866"/>
      <c r="C347" s="88">
        <v>47.4</v>
      </c>
      <c r="D347" s="93"/>
      <c r="E347" s="93"/>
      <c r="F347" s="163"/>
      <c r="G347" s="163"/>
      <c r="H347" s="1"/>
    </row>
    <row r="348" spans="1:8" ht="26.25" customHeight="1" thickBot="1" x14ac:dyDescent="0.35">
      <c r="A348" s="865" t="s">
        <v>605</v>
      </c>
      <c r="B348" s="866"/>
      <c r="C348" s="85"/>
      <c r="D348" s="93"/>
      <c r="E348" s="93"/>
      <c r="F348" s="163"/>
      <c r="G348" s="163"/>
      <c r="H348" s="1"/>
    </row>
    <row r="349" spans="1:8" ht="24.6" customHeight="1" thickBot="1" x14ac:dyDescent="0.35">
      <c r="A349" s="868" t="s">
        <v>8</v>
      </c>
      <c r="B349" s="874"/>
      <c r="C349" s="158">
        <f>C350+C351</f>
        <v>0</v>
      </c>
      <c r="D349" s="158">
        <f>D350+D351</f>
        <v>0</v>
      </c>
      <c r="E349" s="158">
        <f>E350+E351</f>
        <v>0</v>
      </c>
      <c r="F349" s="163"/>
      <c r="G349" s="163"/>
      <c r="H349" s="1"/>
    </row>
    <row r="350" spans="1:8" ht="22.2" customHeight="1" thickBot="1" x14ac:dyDescent="0.35">
      <c r="A350" s="875" t="s">
        <v>666</v>
      </c>
      <c r="B350" s="876"/>
      <c r="C350" s="169"/>
      <c r="D350" s="170"/>
      <c r="E350" s="170"/>
      <c r="F350" s="163"/>
      <c r="G350" s="163"/>
      <c r="H350" s="1"/>
    </row>
    <row r="351" spans="1:8" ht="28.2" customHeight="1" thickBot="1" x14ac:dyDescent="0.35">
      <c r="A351" s="875" t="s">
        <v>489</v>
      </c>
      <c r="B351" s="876"/>
      <c r="C351" s="169"/>
      <c r="D351" s="170"/>
      <c r="E351" s="170"/>
      <c r="F351" s="163"/>
      <c r="G351" s="163"/>
      <c r="H351" s="1"/>
    </row>
    <row r="352" spans="1:8" ht="24" customHeight="1" thickBot="1" x14ac:dyDescent="0.35">
      <c r="A352" s="868" t="s">
        <v>667</v>
      </c>
      <c r="B352" s="869"/>
      <c r="C352" s="158">
        <f>C329+C349</f>
        <v>4236.0999999999995</v>
      </c>
      <c r="D352" s="158">
        <f>D329+D349</f>
        <v>4279.5</v>
      </c>
      <c r="E352" s="158">
        <f>E329+E349</f>
        <v>4476.2000000000007</v>
      </c>
      <c r="F352" s="163"/>
      <c r="G352" s="163"/>
      <c r="H352" s="1"/>
    </row>
    <row r="353" spans="1:8" ht="24" customHeight="1" thickBot="1" x14ac:dyDescent="0.35">
      <c r="A353" s="863" t="s">
        <v>3</v>
      </c>
      <c r="B353" s="864"/>
      <c r="C353" s="93"/>
      <c r="D353" s="93"/>
      <c r="E353" s="93"/>
      <c r="F353" s="163"/>
      <c r="G353" s="163"/>
      <c r="H353" s="1"/>
    </row>
    <row r="354" spans="1:8" ht="24" customHeight="1" thickBot="1" x14ac:dyDescent="0.35">
      <c r="A354" s="863" t="s">
        <v>4</v>
      </c>
      <c r="B354" s="864"/>
      <c r="C354" s="92"/>
      <c r="D354" s="93"/>
      <c r="E354" s="93"/>
      <c r="F354" s="163"/>
      <c r="G354" s="163"/>
      <c r="H354" s="1"/>
    </row>
    <row r="355" spans="1:8" ht="16.2" thickBot="1" x14ac:dyDescent="0.35">
      <c r="A355" s="163"/>
      <c r="B355" s="163"/>
      <c r="C355" s="163"/>
      <c r="D355" s="163"/>
      <c r="E355" s="163"/>
      <c r="F355" s="163"/>
      <c r="G355" s="163"/>
      <c r="H355" s="1"/>
    </row>
    <row r="356" spans="1:8" ht="34.799999999999997" thickBot="1" x14ac:dyDescent="0.35">
      <c r="A356" s="8" t="s">
        <v>0</v>
      </c>
      <c r="B356" s="9" t="s">
        <v>1</v>
      </c>
      <c r="C356" s="9" t="s">
        <v>11</v>
      </c>
      <c r="D356" s="9" t="s">
        <v>574</v>
      </c>
      <c r="E356" s="9" t="s">
        <v>674</v>
      </c>
      <c r="F356" s="163"/>
      <c r="G356" s="163"/>
      <c r="H356" s="1"/>
    </row>
    <row r="357" spans="1:8" ht="16.2" thickBot="1" x14ac:dyDescent="0.35">
      <c r="A357" s="165">
        <v>1</v>
      </c>
      <c r="B357" s="166">
        <v>2</v>
      </c>
      <c r="C357" s="166">
        <v>3</v>
      </c>
      <c r="D357" s="166">
        <v>4</v>
      </c>
      <c r="E357" s="166">
        <v>5</v>
      </c>
      <c r="F357" s="163"/>
      <c r="G357" s="163"/>
      <c r="H357" s="1"/>
    </row>
    <row r="358" spans="1:8" ht="16.2" customHeight="1" thickBot="1" x14ac:dyDescent="0.35">
      <c r="A358" s="167"/>
      <c r="B358" s="168" t="s">
        <v>532</v>
      </c>
      <c r="C358" s="93"/>
      <c r="D358" s="93"/>
      <c r="E358" s="93"/>
      <c r="F358" s="163"/>
      <c r="G358" s="163"/>
      <c r="H358" s="1"/>
    </row>
    <row r="359" spans="1:8" ht="16.2" customHeight="1" thickBot="1" x14ac:dyDescent="0.35">
      <c r="A359" s="868" t="s">
        <v>9</v>
      </c>
      <c r="B359" s="869"/>
      <c r="C359" s="158">
        <f>C361+C365+C373+C374+C375+C377+C378</f>
        <v>102684.79999999999</v>
      </c>
      <c r="D359" s="158">
        <f>D361+D365+D373+D374+D375+D377+D378</f>
        <v>107945.2</v>
      </c>
      <c r="E359" s="158">
        <f>E361+E365+E373+E374+E375+E377+E378</f>
        <v>112349.7</v>
      </c>
      <c r="F359" s="163"/>
      <c r="G359" s="163"/>
      <c r="H359" s="1"/>
    </row>
    <row r="360" spans="1:8" ht="16.2" customHeight="1" x14ac:dyDescent="0.3">
      <c r="A360" s="870" t="s">
        <v>2</v>
      </c>
      <c r="B360" s="871"/>
      <c r="C360" s="162"/>
      <c r="D360" s="162"/>
      <c r="E360" s="162"/>
      <c r="F360" s="163"/>
      <c r="G360" s="163"/>
      <c r="H360" s="1"/>
    </row>
    <row r="361" spans="1:8" ht="16.2" customHeight="1" thickBot="1" x14ac:dyDescent="0.35">
      <c r="A361" s="872" t="s">
        <v>589</v>
      </c>
      <c r="B361" s="873"/>
      <c r="C361" s="164">
        <f>C362+C363+C364</f>
        <v>36839.5</v>
      </c>
      <c r="D361" s="164">
        <f>D362+D363+D364</f>
        <v>38772.199999999997</v>
      </c>
      <c r="E361" s="164">
        <f>E362+E363+E364</f>
        <v>40919.199999999997</v>
      </c>
      <c r="F361" s="163"/>
      <c r="G361" s="163"/>
      <c r="H361" s="1"/>
    </row>
    <row r="362" spans="1:8" ht="16.2" customHeight="1" thickBot="1" x14ac:dyDescent="0.35">
      <c r="A362" s="865" t="s">
        <v>663</v>
      </c>
      <c r="B362" s="866"/>
      <c r="C362" s="88">
        <v>36839.5</v>
      </c>
      <c r="D362" s="88">
        <v>38772.199999999997</v>
      </c>
      <c r="E362" s="88">
        <v>40919.199999999997</v>
      </c>
      <c r="F362" s="163"/>
      <c r="G362" s="163"/>
      <c r="H362" s="1"/>
    </row>
    <row r="363" spans="1:8" ht="16.2" customHeight="1" thickBot="1" x14ac:dyDescent="0.35">
      <c r="A363" s="865" t="s">
        <v>664</v>
      </c>
      <c r="B363" s="866"/>
      <c r="C363" s="88"/>
      <c r="D363" s="92"/>
      <c r="E363" s="92"/>
      <c r="F363" s="163"/>
      <c r="G363" s="163"/>
      <c r="H363" s="1"/>
    </row>
    <row r="364" spans="1:8" ht="25.2" customHeight="1" thickBot="1" x14ac:dyDescent="0.35">
      <c r="A364" s="865" t="s">
        <v>665</v>
      </c>
      <c r="B364" s="867"/>
      <c r="C364" s="88"/>
      <c r="D364" s="92"/>
      <c r="E364" s="92"/>
      <c r="F364" s="163"/>
      <c r="G364" s="163"/>
      <c r="H364" s="1"/>
    </row>
    <row r="365" spans="1:8" ht="20.399999999999999" customHeight="1" thickBot="1" x14ac:dyDescent="0.35">
      <c r="A365" s="865" t="s">
        <v>7</v>
      </c>
      <c r="B365" s="866"/>
      <c r="C365" s="92">
        <f>C366+C367+C368+C369+C370+C371</f>
        <v>61544.9</v>
      </c>
      <c r="D365" s="92">
        <f>D366+D367+D368+D369+D370+D371</f>
        <v>65607.7</v>
      </c>
      <c r="E365" s="92">
        <f>E366+E367+E368+E369+E370+E371</f>
        <v>67941.2</v>
      </c>
      <c r="F365" s="163"/>
      <c r="G365" s="163"/>
      <c r="H365" s="1"/>
    </row>
    <row r="366" spans="1:8" ht="27" customHeight="1" thickBot="1" x14ac:dyDescent="0.35">
      <c r="A366" s="865" t="s">
        <v>590</v>
      </c>
      <c r="B366" s="866"/>
      <c r="C366" s="88">
        <v>851.4</v>
      </c>
      <c r="D366" s="88">
        <v>831.9</v>
      </c>
      <c r="E366" s="88">
        <v>831.9</v>
      </c>
      <c r="F366" s="163"/>
      <c r="G366" s="163"/>
      <c r="H366" s="1"/>
    </row>
    <row r="367" spans="1:8" ht="28.2" customHeight="1" thickBot="1" x14ac:dyDescent="0.35">
      <c r="A367" s="865" t="s">
        <v>661</v>
      </c>
      <c r="B367" s="866"/>
      <c r="C367" s="88"/>
      <c r="D367" s="88"/>
      <c r="E367" s="88"/>
      <c r="F367" s="163"/>
      <c r="G367" s="163"/>
      <c r="H367" s="1"/>
    </row>
    <row r="368" spans="1:8" ht="23.4" customHeight="1" thickBot="1" x14ac:dyDescent="0.35">
      <c r="A368" s="865" t="s">
        <v>662</v>
      </c>
      <c r="B368" s="866"/>
      <c r="C368" s="88">
        <v>2553.5</v>
      </c>
      <c r="D368" s="88">
        <v>2553.5</v>
      </c>
      <c r="E368" s="88">
        <v>2553.5</v>
      </c>
      <c r="F368" s="163"/>
      <c r="G368" s="163"/>
      <c r="H368" s="1"/>
    </row>
    <row r="369" spans="1:8" ht="24.6" customHeight="1" thickBot="1" x14ac:dyDescent="0.35">
      <c r="A369" s="865" t="s">
        <v>598</v>
      </c>
      <c r="B369" s="866"/>
      <c r="C369" s="88">
        <v>58140</v>
      </c>
      <c r="D369" s="85">
        <v>62222.3</v>
      </c>
      <c r="E369" s="85">
        <v>64555.8</v>
      </c>
      <c r="F369" s="163"/>
      <c r="G369" s="163"/>
      <c r="H369" s="1"/>
    </row>
    <row r="370" spans="1:8" ht="25.2" customHeight="1" thickBot="1" x14ac:dyDescent="0.35">
      <c r="A370" s="865" t="s">
        <v>600</v>
      </c>
      <c r="B370" s="866"/>
      <c r="C370" s="85"/>
      <c r="D370" s="93"/>
      <c r="E370" s="93"/>
      <c r="F370" s="163"/>
      <c r="G370" s="163"/>
      <c r="H370" s="1"/>
    </row>
    <row r="371" spans="1:8" ht="16.2" customHeight="1" thickBot="1" x14ac:dyDescent="0.35">
      <c r="A371" s="863" t="s">
        <v>601</v>
      </c>
      <c r="B371" s="864"/>
      <c r="C371" s="85"/>
      <c r="D371" s="93"/>
      <c r="E371" s="93"/>
      <c r="F371" s="163"/>
      <c r="G371" s="163"/>
      <c r="H371" s="1"/>
    </row>
    <row r="372" spans="1:8" ht="16.2" customHeight="1" thickBot="1" x14ac:dyDescent="0.35">
      <c r="A372" s="863" t="s">
        <v>599</v>
      </c>
      <c r="B372" s="864"/>
      <c r="C372" s="93"/>
      <c r="D372" s="93"/>
      <c r="E372" s="93"/>
      <c r="F372" s="163"/>
      <c r="G372" s="163"/>
      <c r="H372" s="1"/>
    </row>
    <row r="373" spans="1:8" ht="16.2" customHeight="1" thickBot="1" x14ac:dyDescent="0.35">
      <c r="A373" s="863" t="s">
        <v>672</v>
      </c>
      <c r="B373" s="864"/>
      <c r="C373" s="88">
        <v>3234.9</v>
      </c>
      <c r="D373" s="88">
        <v>3204.3</v>
      </c>
      <c r="E373" s="88">
        <v>3205.3</v>
      </c>
      <c r="F373" s="163"/>
      <c r="G373" s="163"/>
      <c r="H373" s="1"/>
    </row>
    <row r="374" spans="1:8" ht="16.2" customHeight="1" thickBot="1" x14ac:dyDescent="0.35">
      <c r="A374" s="863" t="s">
        <v>602</v>
      </c>
      <c r="B374" s="864"/>
      <c r="C374" s="85">
        <v>672.9</v>
      </c>
      <c r="D374" s="88">
        <v>361</v>
      </c>
      <c r="E374" s="88">
        <v>284</v>
      </c>
      <c r="F374" s="163"/>
      <c r="G374" s="163"/>
      <c r="H374" s="1"/>
    </row>
    <row r="375" spans="1:8" ht="16.2" customHeight="1" thickBot="1" x14ac:dyDescent="0.35">
      <c r="A375" s="863" t="s">
        <v>603</v>
      </c>
      <c r="B375" s="864"/>
      <c r="C375" s="93"/>
      <c r="D375" s="93"/>
      <c r="E375" s="93"/>
      <c r="F375" s="163"/>
      <c r="G375" s="163"/>
      <c r="H375" s="1"/>
    </row>
    <row r="376" spans="1:8" ht="21" customHeight="1" thickBot="1" x14ac:dyDescent="0.35">
      <c r="A376" s="863" t="s">
        <v>591</v>
      </c>
      <c r="B376" s="864"/>
      <c r="C376" s="88"/>
      <c r="D376" s="88"/>
      <c r="E376" s="88"/>
      <c r="F376" s="163"/>
      <c r="G376" s="163"/>
      <c r="H376" s="1"/>
    </row>
    <row r="377" spans="1:8" ht="23.4" customHeight="1" thickBot="1" x14ac:dyDescent="0.35">
      <c r="A377" s="865" t="s">
        <v>604</v>
      </c>
      <c r="B377" s="866"/>
      <c r="C377" s="88">
        <v>392.6</v>
      </c>
      <c r="D377" s="93"/>
      <c r="E377" s="93"/>
      <c r="F377" s="163"/>
      <c r="G377" s="163"/>
      <c r="H377" s="1"/>
    </row>
    <row r="378" spans="1:8" ht="30" customHeight="1" thickBot="1" x14ac:dyDescent="0.35">
      <c r="A378" s="865" t="s">
        <v>605</v>
      </c>
      <c r="B378" s="866"/>
      <c r="C378" s="85"/>
      <c r="D378" s="93"/>
      <c r="E378" s="93"/>
      <c r="F378" s="163"/>
      <c r="G378" s="163"/>
      <c r="H378" s="1"/>
    </row>
    <row r="379" spans="1:8" ht="24" customHeight="1" thickBot="1" x14ac:dyDescent="0.35">
      <c r="A379" s="868" t="s">
        <v>8</v>
      </c>
      <c r="B379" s="874"/>
      <c r="C379" s="158">
        <f>C380+C381</f>
        <v>0</v>
      </c>
      <c r="D379" s="158">
        <f>D380+D381</f>
        <v>0</v>
      </c>
      <c r="E379" s="158">
        <f>E380+E381</f>
        <v>0</v>
      </c>
      <c r="F379" s="163"/>
      <c r="G379" s="163"/>
      <c r="H379" s="1"/>
    </row>
    <row r="380" spans="1:8" ht="19.95" customHeight="1" thickBot="1" x14ac:dyDescent="0.35">
      <c r="A380" s="875" t="s">
        <v>666</v>
      </c>
      <c r="B380" s="876"/>
      <c r="C380" s="169"/>
      <c r="D380" s="170"/>
      <c r="E380" s="170"/>
      <c r="F380" s="163"/>
      <c r="G380" s="163"/>
      <c r="H380" s="1"/>
    </row>
    <row r="381" spans="1:8" ht="27" customHeight="1" thickBot="1" x14ac:dyDescent="0.35">
      <c r="A381" s="875" t="s">
        <v>489</v>
      </c>
      <c r="B381" s="876"/>
      <c r="C381" s="169"/>
      <c r="D381" s="170"/>
      <c r="E381" s="170"/>
      <c r="F381" s="163"/>
      <c r="G381" s="163"/>
      <c r="H381" s="1"/>
    </row>
    <row r="382" spans="1:8" ht="21.6" customHeight="1" thickBot="1" x14ac:dyDescent="0.35">
      <c r="A382" s="868" t="s">
        <v>667</v>
      </c>
      <c r="B382" s="869"/>
      <c r="C382" s="158">
        <f>C359+C379</f>
        <v>102684.79999999999</v>
      </c>
      <c r="D382" s="158">
        <f>D359+D379</f>
        <v>107945.2</v>
      </c>
      <c r="E382" s="158">
        <f>E359+E379</f>
        <v>112349.7</v>
      </c>
      <c r="F382" s="163"/>
      <c r="G382" s="163"/>
      <c r="H382" s="1"/>
    </row>
    <row r="383" spans="1:8" ht="21.6" customHeight="1" thickBot="1" x14ac:dyDescent="0.35">
      <c r="A383" s="863" t="s">
        <v>3</v>
      </c>
      <c r="B383" s="864"/>
      <c r="C383" s="93"/>
      <c r="D383" s="93"/>
      <c r="E383" s="93"/>
      <c r="F383" s="163"/>
      <c r="G383" s="163"/>
      <c r="H383" s="1"/>
    </row>
    <row r="384" spans="1:8" ht="21.6" customHeight="1" thickBot="1" x14ac:dyDescent="0.35">
      <c r="A384" s="863" t="s">
        <v>4</v>
      </c>
      <c r="B384" s="864"/>
      <c r="C384" s="92"/>
      <c r="D384" s="93"/>
      <c r="E384" s="93"/>
      <c r="F384" s="163"/>
      <c r="G384" s="163"/>
      <c r="H384" s="1"/>
    </row>
    <row r="385" spans="1:8" ht="16.2" thickBot="1" x14ac:dyDescent="0.35">
      <c r="A385" s="163"/>
      <c r="B385" s="163"/>
      <c r="C385" s="163"/>
      <c r="D385" s="163"/>
      <c r="E385" s="163"/>
      <c r="F385" s="163"/>
      <c r="G385" s="163"/>
      <c r="H385" s="1"/>
    </row>
    <row r="386" spans="1:8" ht="34.799999999999997" thickBot="1" x14ac:dyDescent="0.35">
      <c r="A386" s="8" t="s">
        <v>0</v>
      </c>
      <c r="B386" s="9" t="s">
        <v>1</v>
      </c>
      <c r="C386" s="9" t="s">
        <v>11</v>
      </c>
      <c r="D386" s="9" t="s">
        <v>574</v>
      </c>
      <c r="E386" s="9" t="s">
        <v>674</v>
      </c>
      <c r="F386" s="163"/>
      <c r="G386" s="163"/>
      <c r="H386" s="1"/>
    </row>
    <row r="387" spans="1:8" ht="16.2" thickBot="1" x14ac:dyDescent="0.35">
      <c r="A387" s="165">
        <v>1</v>
      </c>
      <c r="B387" s="166">
        <v>2</v>
      </c>
      <c r="C387" s="166">
        <v>3</v>
      </c>
      <c r="D387" s="166">
        <v>4</v>
      </c>
      <c r="E387" s="166">
        <v>5</v>
      </c>
      <c r="F387" s="163"/>
      <c r="G387" s="163"/>
      <c r="H387" s="1"/>
    </row>
    <row r="388" spans="1:8" ht="29.4" customHeight="1" thickBot="1" x14ac:dyDescent="0.35">
      <c r="A388" s="167"/>
      <c r="B388" s="168" t="s">
        <v>533</v>
      </c>
      <c r="C388" s="93"/>
      <c r="D388" s="93"/>
      <c r="E388" s="93"/>
      <c r="F388" s="163"/>
      <c r="G388" s="163"/>
      <c r="H388" s="1"/>
    </row>
    <row r="389" spans="1:8" ht="16.2" customHeight="1" thickBot="1" x14ac:dyDescent="0.35">
      <c r="A389" s="868" t="s">
        <v>9</v>
      </c>
      <c r="B389" s="869"/>
      <c r="C389" s="158">
        <f>C391+C395+C403+C404+C405+C407+C408</f>
        <v>275.39999999999998</v>
      </c>
      <c r="D389" s="158">
        <f>D391+D395+D403+D404+D405+D407+D408</f>
        <v>238.1</v>
      </c>
      <c r="E389" s="158">
        <f>E391+E395+E403+E404+E405+E407+E408</f>
        <v>242.1</v>
      </c>
      <c r="F389" s="163"/>
      <c r="G389" s="163"/>
      <c r="H389" s="1"/>
    </row>
    <row r="390" spans="1:8" ht="16.2" customHeight="1" x14ac:dyDescent="0.3">
      <c r="A390" s="870" t="s">
        <v>2</v>
      </c>
      <c r="B390" s="871"/>
      <c r="C390" s="162"/>
      <c r="D390" s="162"/>
      <c r="E390" s="162"/>
      <c r="F390" s="163"/>
      <c r="G390" s="163"/>
      <c r="H390" s="1"/>
    </row>
    <row r="391" spans="1:8" ht="16.2" customHeight="1" thickBot="1" x14ac:dyDescent="0.35">
      <c r="A391" s="872" t="s">
        <v>589</v>
      </c>
      <c r="B391" s="873"/>
      <c r="C391" s="164">
        <f>C392+C393+C394</f>
        <v>275.39999999999998</v>
      </c>
      <c r="D391" s="164">
        <f>D392+D393+D394</f>
        <v>238.1</v>
      </c>
      <c r="E391" s="164">
        <f>E392+E393+E394</f>
        <v>242.1</v>
      </c>
      <c r="F391" s="163"/>
      <c r="G391" s="163"/>
      <c r="H391" s="1"/>
    </row>
    <row r="392" spans="1:8" ht="16.2" customHeight="1" thickBot="1" x14ac:dyDescent="0.35">
      <c r="A392" s="865" t="s">
        <v>663</v>
      </c>
      <c r="B392" s="866"/>
      <c r="C392" s="85">
        <v>275.39999999999998</v>
      </c>
      <c r="D392" s="88">
        <v>238.1</v>
      </c>
      <c r="E392" s="85">
        <v>242.1</v>
      </c>
      <c r="F392" s="163"/>
      <c r="G392" s="163"/>
      <c r="H392" s="1"/>
    </row>
    <row r="393" spans="1:8" ht="27.6" customHeight="1" thickBot="1" x14ac:dyDescent="0.35">
      <c r="A393" s="865" t="s">
        <v>664</v>
      </c>
      <c r="B393" s="866"/>
      <c r="C393" s="85"/>
      <c r="D393" s="93"/>
      <c r="E393" s="93"/>
      <c r="F393" s="163"/>
      <c r="G393" s="163"/>
      <c r="H393" s="1"/>
    </row>
    <row r="394" spans="1:8" ht="30" customHeight="1" thickBot="1" x14ac:dyDescent="0.35">
      <c r="A394" s="865" t="s">
        <v>665</v>
      </c>
      <c r="B394" s="867"/>
      <c r="C394" s="85"/>
      <c r="D394" s="93"/>
      <c r="E394" s="93"/>
      <c r="F394" s="163"/>
      <c r="G394" s="163"/>
      <c r="H394" s="1"/>
    </row>
    <row r="395" spans="1:8" ht="28.2" customHeight="1" thickBot="1" x14ac:dyDescent="0.35">
      <c r="A395" s="865" t="s">
        <v>7</v>
      </c>
      <c r="B395" s="866"/>
      <c r="C395" s="92">
        <f>C396+C397+C398+C399+C400+C401</f>
        <v>0</v>
      </c>
      <c r="D395" s="92">
        <f>D396+D397+D398+D399+D400+D401</f>
        <v>0</v>
      </c>
      <c r="E395" s="92">
        <f>E396+E397+E398+E399+E400+E401</f>
        <v>0</v>
      </c>
      <c r="F395" s="163"/>
      <c r="G395" s="163"/>
      <c r="H395" s="1"/>
    </row>
    <row r="396" spans="1:8" ht="29.4" customHeight="1" thickBot="1" x14ac:dyDescent="0.35">
      <c r="A396" s="865" t="s">
        <v>590</v>
      </c>
      <c r="B396" s="866"/>
      <c r="C396" s="88"/>
      <c r="D396" s="92"/>
      <c r="E396" s="92"/>
      <c r="F396" s="163"/>
      <c r="G396" s="163"/>
      <c r="H396" s="1"/>
    </row>
    <row r="397" spans="1:8" ht="29.4" customHeight="1" thickBot="1" x14ac:dyDescent="0.35">
      <c r="A397" s="865" t="s">
        <v>661</v>
      </c>
      <c r="B397" s="866"/>
      <c r="C397" s="88"/>
      <c r="D397" s="88"/>
      <c r="E397" s="88"/>
      <c r="F397" s="163"/>
      <c r="G397" s="163"/>
      <c r="H397" s="1"/>
    </row>
    <row r="398" spans="1:8" ht="20.399999999999999" customHeight="1" thickBot="1" x14ac:dyDescent="0.35">
      <c r="A398" s="865" t="s">
        <v>662</v>
      </c>
      <c r="B398" s="866"/>
      <c r="C398" s="85"/>
      <c r="D398" s="93"/>
      <c r="E398" s="93"/>
      <c r="F398" s="163"/>
      <c r="G398" s="163"/>
      <c r="H398" s="1"/>
    </row>
    <row r="399" spans="1:8" ht="28.2" customHeight="1" thickBot="1" x14ac:dyDescent="0.35">
      <c r="A399" s="865" t="s">
        <v>598</v>
      </c>
      <c r="B399" s="866"/>
      <c r="C399" s="85"/>
      <c r="D399" s="93"/>
      <c r="E399" s="93"/>
      <c r="F399" s="163"/>
      <c r="G399" s="163"/>
      <c r="H399" s="1"/>
    </row>
    <row r="400" spans="1:8" ht="23.4" customHeight="1" thickBot="1" x14ac:dyDescent="0.35">
      <c r="A400" s="865" t="s">
        <v>600</v>
      </c>
      <c r="B400" s="866"/>
      <c r="C400" s="85"/>
      <c r="D400" s="93"/>
      <c r="E400" s="93"/>
      <c r="F400" s="163"/>
      <c r="G400" s="163"/>
      <c r="H400" s="1"/>
    </row>
    <row r="401" spans="1:8" ht="16.2" customHeight="1" thickBot="1" x14ac:dyDescent="0.35">
      <c r="A401" s="863" t="s">
        <v>601</v>
      </c>
      <c r="B401" s="864"/>
      <c r="C401" s="85"/>
      <c r="D401" s="93"/>
      <c r="E401" s="93"/>
      <c r="F401" s="163"/>
      <c r="G401" s="163"/>
      <c r="H401" s="1"/>
    </row>
    <row r="402" spans="1:8" ht="16.2" customHeight="1" thickBot="1" x14ac:dyDescent="0.35">
      <c r="A402" s="863" t="s">
        <v>599</v>
      </c>
      <c r="B402" s="864"/>
      <c r="C402" s="93"/>
      <c r="D402" s="93"/>
      <c r="E402" s="93"/>
      <c r="F402" s="163"/>
      <c r="G402" s="163"/>
      <c r="H402" s="1"/>
    </row>
    <row r="403" spans="1:8" ht="16.2" customHeight="1" thickBot="1" x14ac:dyDescent="0.35">
      <c r="A403" s="863" t="s">
        <v>613</v>
      </c>
      <c r="B403" s="864"/>
      <c r="C403" s="93"/>
      <c r="D403" s="93"/>
      <c r="E403" s="93"/>
      <c r="F403" s="163"/>
      <c r="G403" s="163"/>
      <c r="H403" s="1"/>
    </row>
    <row r="404" spans="1:8" ht="16.2" customHeight="1" thickBot="1" x14ac:dyDescent="0.35">
      <c r="A404" s="863" t="s">
        <v>602</v>
      </c>
      <c r="B404" s="864"/>
      <c r="C404" s="93"/>
      <c r="D404" s="93"/>
      <c r="E404" s="93"/>
      <c r="F404" s="163"/>
      <c r="G404" s="163"/>
      <c r="H404" s="1"/>
    </row>
    <row r="405" spans="1:8" ht="16.2" customHeight="1" thickBot="1" x14ac:dyDescent="0.35">
      <c r="A405" s="863" t="s">
        <v>603</v>
      </c>
      <c r="B405" s="864"/>
      <c r="C405" s="93"/>
      <c r="D405" s="93"/>
      <c r="E405" s="93"/>
      <c r="F405" s="163"/>
      <c r="G405" s="163"/>
      <c r="H405" s="1"/>
    </row>
    <row r="406" spans="1:8" ht="25.2" customHeight="1" thickBot="1" x14ac:dyDescent="0.35">
      <c r="A406" s="863" t="s">
        <v>591</v>
      </c>
      <c r="B406" s="864"/>
      <c r="C406" s="88"/>
      <c r="D406" s="88"/>
      <c r="E406" s="88"/>
      <c r="F406" s="163"/>
      <c r="G406" s="163"/>
      <c r="H406" s="1"/>
    </row>
    <row r="407" spans="1:8" ht="22.2" customHeight="1" thickBot="1" x14ac:dyDescent="0.35">
      <c r="A407" s="865" t="s">
        <v>604</v>
      </c>
      <c r="B407" s="866"/>
      <c r="C407" s="85"/>
      <c r="D407" s="93"/>
      <c r="E407" s="93"/>
      <c r="F407" s="163"/>
      <c r="G407" s="163"/>
      <c r="H407" s="1"/>
    </row>
    <row r="408" spans="1:8" ht="24.6" customHeight="1" thickBot="1" x14ac:dyDescent="0.35">
      <c r="A408" s="865" t="s">
        <v>605</v>
      </c>
      <c r="B408" s="866"/>
      <c r="C408" s="85"/>
      <c r="D408" s="93"/>
      <c r="E408" s="93"/>
      <c r="F408" s="163"/>
      <c r="G408" s="163"/>
      <c r="H408" s="1"/>
    </row>
    <row r="409" spans="1:8" ht="27.6" customHeight="1" thickBot="1" x14ac:dyDescent="0.35">
      <c r="A409" s="868" t="s">
        <v>8</v>
      </c>
      <c r="B409" s="874"/>
      <c r="C409" s="158">
        <f>C410+C411</f>
        <v>0</v>
      </c>
      <c r="D409" s="158">
        <f>D410+D411</f>
        <v>0</v>
      </c>
      <c r="E409" s="158">
        <f>E410+E411</f>
        <v>0</v>
      </c>
      <c r="F409" s="163"/>
      <c r="G409" s="163"/>
      <c r="H409" s="1"/>
    </row>
    <row r="410" spans="1:8" ht="21" customHeight="1" thickBot="1" x14ac:dyDescent="0.35">
      <c r="A410" s="875" t="s">
        <v>666</v>
      </c>
      <c r="B410" s="876"/>
      <c r="C410" s="169"/>
      <c r="D410" s="170"/>
      <c r="E410" s="170"/>
      <c r="F410" s="163"/>
      <c r="G410" s="163"/>
      <c r="H410" s="1"/>
    </row>
    <row r="411" spans="1:8" ht="26.4" customHeight="1" thickBot="1" x14ac:dyDescent="0.35">
      <c r="A411" s="875" t="s">
        <v>489</v>
      </c>
      <c r="B411" s="876"/>
      <c r="C411" s="169"/>
      <c r="D411" s="170"/>
      <c r="E411" s="170"/>
      <c r="F411" s="163"/>
      <c r="G411" s="163"/>
      <c r="H411" s="1"/>
    </row>
    <row r="412" spans="1:8" ht="22.2" customHeight="1" thickBot="1" x14ac:dyDescent="0.35">
      <c r="A412" s="868" t="s">
        <v>667</v>
      </c>
      <c r="B412" s="869"/>
      <c r="C412" s="158">
        <f>C389+C409</f>
        <v>275.39999999999998</v>
      </c>
      <c r="D412" s="158">
        <f>D389+D409</f>
        <v>238.1</v>
      </c>
      <c r="E412" s="158">
        <f>E389+E409</f>
        <v>242.1</v>
      </c>
      <c r="F412" s="163"/>
      <c r="G412" s="163"/>
      <c r="H412" s="1"/>
    </row>
    <row r="413" spans="1:8" ht="22.2" customHeight="1" thickBot="1" x14ac:dyDescent="0.35">
      <c r="A413" s="863" t="s">
        <v>3</v>
      </c>
      <c r="B413" s="864"/>
      <c r="C413" s="93"/>
      <c r="D413" s="93"/>
      <c r="E413" s="93"/>
      <c r="F413" s="163"/>
      <c r="G413" s="163"/>
      <c r="H413" s="1"/>
    </row>
    <row r="414" spans="1:8" ht="31.2" customHeight="1" thickBot="1" x14ac:dyDescent="0.35">
      <c r="A414" s="863" t="s">
        <v>4</v>
      </c>
      <c r="B414" s="864"/>
      <c r="C414" s="92"/>
      <c r="D414" s="93"/>
      <c r="E414" s="93"/>
      <c r="F414" s="163"/>
      <c r="G414" s="163"/>
      <c r="H414" s="1"/>
    </row>
    <row r="415" spans="1:8" ht="16.2" thickBot="1" x14ac:dyDescent="0.35">
      <c r="A415" s="163"/>
      <c r="B415" s="163"/>
      <c r="C415" s="163"/>
      <c r="D415" s="163"/>
      <c r="E415" s="163"/>
      <c r="F415" s="163"/>
      <c r="G415" s="163"/>
      <c r="H415" s="1"/>
    </row>
    <row r="416" spans="1:8" ht="34.799999999999997" thickBot="1" x14ac:dyDescent="0.35">
      <c r="A416" s="8" t="s">
        <v>0</v>
      </c>
      <c r="B416" s="9" t="s">
        <v>1</v>
      </c>
      <c r="C416" s="9" t="s">
        <v>11</v>
      </c>
      <c r="D416" s="9" t="s">
        <v>574</v>
      </c>
      <c r="E416" s="9" t="s">
        <v>674</v>
      </c>
      <c r="F416" s="163"/>
      <c r="G416" s="163"/>
      <c r="H416" s="1"/>
    </row>
    <row r="417" spans="1:8" ht="16.2" customHeight="1" thickBot="1" x14ac:dyDescent="0.35">
      <c r="A417" s="165">
        <v>1</v>
      </c>
      <c r="B417" s="166">
        <v>2</v>
      </c>
      <c r="C417" s="166">
        <v>3</v>
      </c>
      <c r="D417" s="166">
        <v>4</v>
      </c>
      <c r="E417" s="166">
        <v>5</v>
      </c>
      <c r="F417" s="163"/>
      <c r="G417" s="163"/>
      <c r="H417" s="1"/>
    </row>
    <row r="418" spans="1:8" ht="16.2" thickBot="1" x14ac:dyDescent="0.35">
      <c r="A418" s="167"/>
      <c r="B418" s="168" t="s">
        <v>534</v>
      </c>
      <c r="C418" s="93"/>
      <c r="D418" s="93"/>
      <c r="E418" s="93"/>
      <c r="F418" s="163"/>
      <c r="G418" s="163"/>
      <c r="H418" s="1"/>
    </row>
    <row r="419" spans="1:8" ht="16.2" customHeight="1" thickBot="1" x14ac:dyDescent="0.35">
      <c r="A419" s="868" t="s">
        <v>9</v>
      </c>
      <c r="B419" s="869"/>
      <c r="C419" s="158">
        <f>C421+C425+C433+C434+C435+C437+C438</f>
        <v>32016.800000000003</v>
      </c>
      <c r="D419" s="158">
        <f t="shared" ref="D419:E419" si="1">D421+D425+D433+D434+D435+D437+D438</f>
        <v>32841.699999999997</v>
      </c>
      <c r="E419" s="158">
        <f t="shared" si="1"/>
        <v>34509.9</v>
      </c>
      <c r="F419" s="163"/>
      <c r="G419" s="163"/>
      <c r="H419" s="1"/>
    </row>
    <row r="420" spans="1:8" ht="16.2" customHeight="1" x14ac:dyDescent="0.3">
      <c r="A420" s="870" t="s">
        <v>2</v>
      </c>
      <c r="B420" s="871"/>
      <c r="C420" s="162"/>
      <c r="D420" s="162"/>
      <c r="E420" s="162"/>
      <c r="F420" s="163"/>
      <c r="G420" s="163"/>
      <c r="H420" s="1"/>
    </row>
    <row r="421" spans="1:8" ht="16.2" customHeight="1" thickBot="1" x14ac:dyDescent="0.35">
      <c r="A421" s="872" t="s">
        <v>589</v>
      </c>
      <c r="B421" s="873"/>
      <c r="C421" s="164">
        <f>C422+C423+C424</f>
        <v>20352.2</v>
      </c>
      <c r="D421" s="164">
        <f t="shared" ref="D421" si="2">D422+D423+D424</f>
        <v>21238.799999999999</v>
      </c>
      <c r="E421" s="164">
        <f>E422+E423+E424</f>
        <v>22650.799999999999</v>
      </c>
      <c r="F421" s="163"/>
      <c r="G421" s="163"/>
      <c r="H421" s="1"/>
    </row>
    <row r="422" spans="1:8" ht="18.600000000000001" customHeight="1" thickBot="1" x14ac:dyDescent="0.35">
      <c r="A422" s="865" t="s">
        <v>663</v>
      </c>
      <c r="B422" s="866"/>
      <c r="C422" s="85">
        <v>20352.2</v>
      </c>
      <c r="D422" s="88">
        <v>21238.799999999999</v>
      </c>
      <c r="E422" s="85">
        <v>22650.799999999999</v>
      </c>
      <c r="F422" s="163"/>
      <c r="G422" s="163"/>
      <c r="H422" s="1"/>
    </row>
    <row r="423" spans="1:8" ht="23.4" customHeight="1" thickBot="1" x14ac:dyDescent="0.35">
      <c r="A423" s="865" t="s">
        <v>664</v>
      </c>
      <c r="B423" s="866"/>
      <c r="C423" s="85"/>
      <c r="D423" s="93"/>
      <c r="E423" s="93"/>
      <c r="F423" s="163"/>
      <c r="G423" s="163"/>
      <c r="H423" s="1"/>
    </row>
    <row r="424" spans="1:8" ht="29.4" customHeight="1" thickBot="1" x14ac:dyDescent="0.35">
      <c r="A424" s="865" t="s">
        <v>665</v>
      </c>
      <c r="B424" s="867"/>
      <c r="C424" s="85"/>
      <c r="D424" s="93"/>
      <c r="E424" s="93"/>
      <c r="F424" s="163"/>
      <c r="G424" s="163"/>
      <c r="H424" s="1"/>
    </row>
    <row r="425" spans="1:8" ht="29.4" customHeight="1" thickBot="1" x14ac:dyDescent="0.35">
      <c r="A425" s="865" t="s">
        <v>7</v>
      </c>
      <c r="B425" s="866"/>
      <c r="C425" s="92">
        <f>C426+C427+C428+C429+C430+C431</f>
        <v>11197.1</v>
      </c>
      <c r="D425" s="92">
        <f t="shared" ref="D425:E425" si="3">D426+D427+D428+D429+D430+D431</f>
        <v>11229.400000000001</v>
      </c>
      <c r="E425" s="92">
        <f t="shared" si="3"/>
        <v>11295.100000000002</v>
      </c>
      <c r="F425" s="163"/>
      <c r="G425" s="163"/>
      <c r="H425" s="1"/>
    </row>
    <row r="426" spans="1:8" ht="28.2" customHeight="1" thickBot="1" x14ac:dyDescent="0.35">
      <c r="A426" s="865" t="s">
        <v>590</v>
      </c>
      <c r="B426" s="866"/>
      <c r="C426" s="88">
        <v>1116.9000000000001</v>
      </c>
      <c r="D426" s="88">
        <v>1115.0999999999999</v>
      </c>
      <c r="E426" s="88">
        <v>1115.0999999999999</v>
      </c>
      <c r="F426" s="163"/>
      <c r="G426" s="163"/>
      <c r="H426" s="1"/>
    </row>
    <row r="427" spans="1:8" ht="31.95" customHeight="1" thickBot="1" x14ac:dyDescent="0.35">
      <c r="A427" s="865" t="s">
        <v>661</v>
      </c>
      <c r="B427" s="866"/>
      <c r="C427" s="88">
        <v>9605.1</v>
      </c>
      <c r="D427" s="88">
        <v>9609.2000000000007</v>
      </c>
      <c r="E427" s="88">
        <v>9658.7000000000007</v>
      </c>
      <c r="F427" s="163"/>
      <c r="G427" s="163"/>
      <c r="H427" s="1"/>
    </row>
    <row r="428" spans="1:8" ht="16.2" customHeight="1" thickBot="1" x14ac:dyDescent="0.35">
      <c r="A428" s="865" t="s">
        <v>662</v>
      </c>
      <c r="B428" s="866"/>
      <c r="C428" s="88">
        <v>100.7</v>
      </c>
      <c r="D428" s="88">
        <v>100.7</v>
      </c>
      <c r="E428" s="88">
        <v>100.7</v>
      </c>
      <c r="F428" s="163"/>
      <c r="G428" s="163"/>
      <c r="H428" s="1"/>
    </row>
    <row r="429" spans="1:8" ht="23.4" customHeight="1" thickBot="1" x14ac:dyDescent="0.35">
      <c r="A429" s="865" t="s">
        <v>598</v>
      </c>
      <c r="B429" s="866"/>
      <c r="C429" s="88">
        <v>374.4</v>
      </c>
      <c r="D429" s="85">
        <v>404.4</v>
      </c>
      <c r="E429" s="85">
        <v>420.6</v>
      </c>
      <c r="F429" s="163"/>
      <c r="G429" s="163"/>
      <c r="H429" s="1"/>
    </row>
    <row r="430" spans="1:8" ht="30" customHeight="1" thickBot="1" x14ac:dyDescent="0.35">
      <c r="A430" s="865" t="s">
        <v>600</v>
      </c>
      <c r="B430" s="866"/>
      <c r="C430" s="85"/>
      <c r="D430" s="93"/>
      <c r="E430" s="93"/>
      <c r="F430" s="163"/>
      <c r="G430" s="163"/>
      <c r="H430" s="1"/>
    </row>
    <row r="431" spans="1:8" ht="16.2" customHeight="1" thickBot="1" x14ac:dyDescent="0.35">
      <c r="A431" s="863" t="s">
        <v>601</v>
      </c>
      <c r="B431" s="864"/>
      <c r="C431" s="85"/>
      <c r="D431" s="93"/>
      <c r="E431" s="93"/>
      <c r="F431" s="163"/>
      <c r="G431" s="163"/>
      <c r="H431" s="1"/>
    </row>
    <row r="432" spans="1:8" ht="16.2" customHeight="1" thickBot="1" x14ac:dyDescent="0.35">
      <c r="A432" s="863" t="s">
        <v>599</v>
      </c>
      <c r="B432" s="864"/>
      <c r="C432" s="93"/>
      <c r="D432" s="93"/>
      <c r="E432" s="93"/>
      <c r="F432" s="163"/>
      <c r="G432" s="163"/>
      <c r="H432" s="1"/>
    </row>
    <row r="433" spans="1:8" ht="16.2" customHeight="1" thickBot="1" x14ac:dyDescent="0.35">
      <c r="A433" s="863" t="s">
        <v>613</v>
      </c>
      <c r="B433" s="864"/>
      <c r="C433" s="88">
        <v>320.5</v>
      </c>
      <c r="D433" s="88">
        <v>310.8</v>
      </c>
      <c r="E433" s="88">
        <v>556.79999999999995</v>
      </c>
      <c r="F433" s="163"/>
      <c r="G433" s="163"/>
      <c r="H433" s="1"/>
    </row>
    <row r="434" spans="1:8" ht="16.2" customHeight="1" thickBot="1" x14ac:dyDescent="0.35">
      <c r="A434" s="863" t="s">
        <v>602</v>
      </c>
      <c r="B434" s="864"/>
      <c r="C434" s="85">
        <v>62.7</v>
      </c>
      <c r="D434" s="85">
        <v>62.7</v>
      </c>
      <c r="E434" s="85">
        <v>7.2</v>
      </c>
      <c r="F434" s="163"/>
      <c r="G434" s="163"/>
      <c r="H434" s="1"/>
    </row>
    <row r="435" spans="1:8" ht="25.2" customHeight="1" thickBot="1" x14ac:dyDescent="0.35">
      <c r="A435" s="863" t="s">
        <v>603</v>
      </c>
      <c r="B435" s="864"/>
      <c r="C435" s="93"/>
      <c r="D435" s="93"/>
      <c r="E435" s="93"/>
      <c r="F435" s="163"/>
      <c r="G435" s="163"/>
      <c r="H435" s="1"/>
    </row>
    <row r="436" spans="1:8" ht="16.2" customHeight="1" thickBot="1" x14ac:dyDescent="0.35">
      <c r="A436" s="863" t="s">
        <v>591</v>
      </c>
      <c r="B436" s="864"/>
      <c r="C436" s="88"/>
      <c r="D436" s="88"/>
      <c r="E436" s="88"/>
      <c r="F436" s="163"/>
      <c r="G436" s="163"/>
      <c r="H436" s="1"/>
    </row>
    <row r="437" spans="1:8" ht="22.2" customHeight="1" thickBot="1" x14ac:dyDescent="0.35">
      <c r="A437" s="865" t="s">
        <v>604</v>
      </c>
      <c r="B437" s="866"/>
      <c r="C437" s="85">
        <v>84.3</v>
      </c>
      <c r="D437" s="85">
        <v>0</v>
      </c>
      <c r="E437" s="85">
        <v>0</v>
      </c>
      <c r="F437" s="163"/>
      <c r="G437" s="163"/>
      <c r="H437" s="1"/>
    </row>
    <row r="438" spans="1:8" ht="27" customHeight="1" thickBot="1" x14ac:dyDescent="0.35">
      <c r="A438" s="865" t="s">
        <v>605</v>
      </c>
      <c r="B438" s="866"/>
      <c r="C438" s="85"/>
      <c r="D438" s="93"/>
      <c r="E438" s="93"/>
      <c r="F438" s="163"/>
      <c r="G438" s="163"/>
      <c r="H438" s="1"/>
    </row>
    <row r="439" spans="1:8" ht="22.95" customHeight="1" thickBot="1" x14ac:dyDescent="0.35">
      <c r="A439" s="868" t="s">
        <v>8</v>
      </c>
      <c r="B439" s="874"/>
      <c r="C439" s="158">
        <f>C440+C441</f>
        <v>36690.800000000003</v>
      </c>
      <c r="D439" s="158">
        <f t="shared" ref="D439:E439" si="4">D440+D441</f>
        <v>37410</v>
      </c>
      <c r="E439" s="158">
        <f t="shared" si="4"/>
        <v>37720</v>
      </c>
      <c r="F439" s="163"/>
      <c r="G439" s="163"/>
      <c r="H439" s="1"/>
    </row>
    <row r="440" spans="1:8" ht="25.95" customHeight="1" thickBot="1" x14ac:dyDescent="0.35">
      <c r="A440" s="875" t="s">
        <v>666</v>
      </c>
      <c r="B440" s="876"/>
      <c r="C440" s="169">
        <v>36690.800000000003</v>
      </c>
      <c r="D440" s="169">
        <v>37410</v>
      </c>
      <c r="E440" s="169">
        <v>37720</v>
      </c>
      <c r="F440" s="163"/>
      <c r="G440" s="163"/>
      <c r="H440" s="1"/>
    </row>
    <row r="441" spans="1:8" ht="24.6" customHeight="1" thickBot="1" x14ac:dyDescent="0.35">
      <c r="A441" s="875" t="s">
        <v>489</v>
      </c>
      <c r="B441" s="876"/>
      <c r="C441" s="169"/>
      <c r="D441" s="170"/>
      <c r="E441" s="170"/>
      <c r="F441" s="163"/>
      <c r="G441" s="163"/>
      <c r="H441" s="1"/>
    </row>
    <row r="442" spans="1:8" ht="30" customHeight="1" thickBot="1" x14ac:dyDescent="0.35">
      <c r="A442" s="868" t="s">
        <v>667</v>
      </c>
      <c r="B442" s="869"/>
      <c r="C442" s="158">
        <f>C419+C439</f>
        <v>68707.600000000006</v>
      </c>
      <c r="D442" s="158">
        <f t="shared" ref="D442:E442" si="5">D419+D439</f>
        <v>70251.7</v>
      </c>
      <c r="E442" s="158">
        <f t="shared" si="5"/>
        <v>72229.899999999994</v>
      </c>
      <c r="F442" s="163"/>
      <c r="G442" s="163"/>
      <c r="H442" s="1"/>
    </row>
    <row r="443" spans="1:8" ht="27.6" customHeight="1" thickBot="1" x14ac:dyDescent="0.35">
      <c r="A443" s="863" t="s">
        <v>3</v>
      </c>
      <c r="B443" s="864"/>
      <c r="C443" s="93"/>
      <c r="D443" s="93"/>
      <c r="E443" s="93"/>
      <c r="F443" s="163"/>
      <c r="G443" s="163"/>
      <c r="H443" s="1"/>
    </row>
    <row r="444" spans="1:8" ht="29.4" customHeight="1" thickBot="1" x14ac:dyDescent="0.35">
      <c r="A444" s="863" t="s">
        <v>4</v>
      </c>
      <c r="B444" s="864"/>
      <c r="C444" s="92">
        <v>5453.6</v>
      </c>
      <c r="D444" s="93"/>
      <c r="E444" s="93"/>
      <c r="F444" s="163"/>
      <c r="G444" s="163"/>
      <c r="H444" s="1"/>
    </row>
    <row r="445" spans="1:8" ht="16.2" thickBot="1" x14ac:dyDescent="0.35">
      <c r="A445" s="163"/>
      <c r="B445" s="163"/>
      <c r="C445" s="163"/>
      <c r="D445" s="163"/>
      <c r="E445" s="163"/>
      <c r="F445" s="163"/>
      <c r="G445" s="163"/>
      <c r="H445" s="1"/>
    </row>
    <row r="446" spans="1:8" ht="34.799999999999997" thickBot="1" x14ac:dyDescent="0.35">
      <c r="A446" s="8" t="s">
        <v>0</v>
      </c>
      <c r="B446" s="9" t="s">
        <v>1</v>
      </c>
      <c r="C446" s="9" t="s">
        <v>11</v>
      </c>
      <c r="D446" s="9" t="s">
        <v>574</v>
      </c>
      <c r="E446" s="9" t="s">
        <v>674</v>
      </c>
      <c r="F446" s="163"/>
      <c r="G446" s="163"/>
      <c r="H446" s="1"/>
    </row>
    <row r="447" spans="1:8" ht="16.2" customHeight="1" thickBot="1" x14ac:dyDescent="0.35">
      <c r="A447" s="165">
        <v>1</v>
      </c>
      <c r="B447" s="166">
        <v>2</v>
      </c>
      <c r="C447" s="166">
        <v>3</v>
      </c>
      <c r="D447" s="166">
        <v>4</v>
      </c>
      <c r="E447" s="166">
        <v>5</v>
      </c>
      <c r="F447" s="163"/>
      <c r="G447" s="163"/>
      <c r="H447" s="1"/>
    </row>
    <row r="448" spans="1:8" ht="16.2" thickBot="1" x14ac:dyDescent="0.35">
      <c r="A448" s="167"/>
      <c r="B448" s="168" t="s">
        <v>535</v>
      </c>
      <c r="C448" s="93"/>
      <c r="D448" s="93"/>
      <c r="E448" s="93"/>
      <c r="F448" s="163"/>
      <c r="G448" s="163"/>
      <c r="H448" s="1"/>
    </row>
    <row r="449" spans="1:8" ht="16.2" customHeight="1" thickBot="1" x14ac:dyDescent="0.35">
      <c r="A449" s="868" t="s">
        <v>9</v>
      </c>
      <c r="B449" s="869"/>
      <c r="C449" s="158">
        <f>C451+C455+C463+C464+C465+C467+C468</f>
        <v>1285.5</v>
      </c>
      <c r="D449" s="158">
        <f>D451+D455+D463+D464+D465+D467+D468</f>
        <v>1471.4999999999998</v>
      </c>
      <c r="E449" s="158">
        <f>E451+E455+E463+E464+E465+E467+E468</f>
        <v>1473.3</v>
      </c>
      <c r="F449" s="163"/>
      <c r="G449" s="163"/>
      <c r="H449" s="1"/>
    </row>
    <row r="450" spans="1:8" ht="16.2" customHeight="1" x14ac:dyDescent="0.3">
      <c r="A450" s="870" t="s">
        <v>2</v>
      </c>
      <c r="B450" s="871"/>
      <c r="C450" s="162"/>
      <c r="D450" s="162"/>
      <c r="E450" s="162"/>
      <c r="F450" s="163"/>
      <c r="G450" s="163"/>
      <c r="H450" s="1"/>
    </row>
    <row r="451" spans="1:8" ht="16.2" customHeight="1" thickBot="1" x14ac:dyDescent="0.35">
      <c r="A451" s="872" t="s">
        <v>589</v>
      </c>
      <c r="B451" s="873"/>
      <c r="C451" s="164">
        <f>C452+C453+C454</f>
        <v>123.4</v>
      </c>
      <c r="D451" s="164">
        <f>D452+D453+D454</f>
        <v>325.60000000000002</v>
      </c>
      <c r="E451" s="164">
        <f>E452+E453+E454</f>
        <v>327.39999999999998</v>
      </c>
      <c r="F451" s="163"/>
      <c r="G451" s="163"/>
      <c r="H451" s="1"/>
    </row>
    <row r="452" spans="1:8" ht="16.2" customHeight="1" thickBot="1" x14ac:dyDescent="0.35">
      <c r="A452" s="865" t="s">
        <v>663</v>
      </c>
      <c r="B452" s="866"/>
      <c r="C452" s="85">
        <v>40.4</v>
      </c>
      <c r="D452" s="88">
        <v>242.6</v>
      </c>
      <c r="E452" s="85">
        <v>244.4</v>
      </c>
      <c r="F452" s="163"/>
      <c r="G452" s="163"/>
      <c r="H452" s="1"/>
    </row>
    <row r="453" spans="1:8" ht="16.2" customHeight="1" thickBot="1" x14ac:dyDescent="0.35">
      <c r="A453" s="865" t="s">
        <v>664</v>
      </c>
      <c r="B453" s="866"/>
      <c r="C453" s="88">
        <v>83</v>
      </c>
      <c r="D453" s="88">
        <v>83</v>
      </c>
      <c r="E453" s="88">
        <v>83</v>
      </c>
      <c r="F453" s="163"/>
      <c r="G453" s="163"/>
      <c r="H453" s="1"/>
    </row>
    <row r="454" spans="1:8" ht="25.95" customHeight="1" thickBot="1" x14ac:dyDescent="0.35">
      <c r="A454" s="865" t="s">
        <v>665</v>
      </c>
      <c r="B454" s="867"/>
      <c r="C454" s="85"/>
      <c r="D454" s="93"/>
      <c r="E454" s="93"/>
      <c r="F454" s="163"/>
      <c r="G454" s="163"/>
      <c r="H454" s="1"/>
    </row>
    <row r="455" spans="1:8" ht="27" customHeight="1" thickBot="1" x14ac:dyDescent="0.35">
      <c r="A455" s="865" t="s">
        <v>7</v>
      </c>
      <c r="B455" s="866"/>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35">
      <c r="A456" s="865" t="s">
        <v>590</v>
      </c>
      <c r="B456" s="866"/>
      <c r="C456" s="88"/>
      <c r="D456" s="92"/>
      <c r="E456" s="92"/>
      <c r="F456" s="163"/>
      <c r="G456" s="163"/>
      <c r="H456" s="1"/>
    </row>
    <row r="457" spans="1:8" ht="28.2" customHeight="1" thickBot="1" x14ac:dyDescent="0.35">
      <c r="A457" s="865" t="s">
        <v>661</v>
      </c>
      <c r="B457" s="866"/>
      <c r="C457" s="88">
        <v>1120.5999999999999</v>
      </c>
      <c r="D457" s="88">
        <v>1141.0999999999999</v>
      </c>
      <c r="E457" s="88">
        <v>1141.0999999999999</v>
      </c>
      <c r="F457" s="163"/>
      <c r="G457" s="163"/>
      <c r="H457" s="1"/>
    </row>
    <row r="458" spans="1:8" ht="16.2" customHeight="1" thickBot="1" x14ac:dyDescent="0.35">
      <c r="A458" s="865" t="s">
        <v>662</v>
      </c>
      <c r="B458" s="866"/>
      <c r="C458" s="85"/>
      <c r="D458" s="93"/>
      <c r="E458" s="93"/>
      <c r="F458" s="163"/>
      <c r="G458" s="163"/>
      <c r="H458" s="1"/>
    </row>
    <row r="459" spans="1:8" ht="24.6" customHeight="1" thickBot="1" x14ac:dyDescent="0.35">
      <c r="A459" s="865" t="s">
        <v>598</v>
      </c>
      <c r="B459" s="866"/>
      <c r="C459" s="85"/>
      <c r="D459" s="93"/>
      <c r="E459" s="93"/>
      <c r="F459" s="163"/>
      <c r="G459" s="163"/>
      <c r="H459" s="1"/>
    </row>
    <row r="460" spans="1:8" ht="26.4" customHeight="1" thickBot="1" x14ac:dyDescent="0.35">
      <c r="A460" s="865" t="s">
        <v>600</v>
      </c>
      <c r="B460" s="866"/>
      <c r="C460" s="85"/>
      <c r="D460" s="93"/>
      <c r="E460" s="93"/>
      <c r="F460" s="163"/>
      <c r="G460" s="163"/>
      <c r="H460" s="1"/>
    </row>
    <row r="461" spans="1:8" ht="16.2" customHeight="1" thickBot="1" x14ac:dyDescent="0.35">
      <c r="A461" s="863" t="s">
        <v>601</v>
      </c>
      <c r="B461" s="864"/>
      <c r="C461" s="85"/>
      <c r="D461" s="93"/>
      <c r="E461" s="93"/>
      <c r="F461" s="163"/>
      <c r="G461" s="163"/>
      <c r="H461" s="1"/>
    </row>
    <row r="462" spans="1:8" ht="16.2" customHeight="1" thickBot="1" x14ac:dyDescent="0.35">
      <c r="A462" s="863" t="s">
        <v>599</v>
      </c>
      <c r="B462" s="864"/>
      <c r="C462" s="93"/>
      <c r="D462" s="93"/>
      <c r="E462" s="93"/>
      <c r="F462" s="163"/>
      <c r="G462" s="163"/>
      <c r="H462" s="1"/>
    </row>
    <row r="463" spans="1:8" ht="16.2" customHeight="1" thickBot="1" x14ac:dyDescent="0.35">
      <c r="A463" s="863" t="s">
        <v>612</v>
      </c>
      <c r="B463" s="864"/>
      <c r="C463" s="88">
        <v>4.8</v>
      </c>
      <c r="D463" s="88">
        <v>4.8</v>
      </c>
      <c r="E463" s="88">
        <v>4.8</v>
      </c>
      <c r="F463" s="163"/>
      <c r="G463" s="163"/>
      <c r="H463" s="1"/>
    </row>
    <row r="464" spans="1:8" ht="16.2" customHeight="1" thickBot="1" x14ac:dyDescent="0.35">
      <c r="A464" s="863" t="s">
        <v>602</v>
      </c>
      <c r="B464" s="864"/>
      <c r="C464" s="93"/>
      <c r="D464" s="93"/>
      <c r="E464" s="93"/>
      <c r="F464" s="163"/>
      <c r="G464" s="163"/>
      <c r="H464" s="1"/>
    </row>
    <row r="465" spans="1:8" ht="21.6" customHeight="1" thickBot="1" x14ac:dyDescent="0.35">
      <c r="A465" s="863" t="s">
        <v>603</v>
      </c>
      <c r="B465" s="864"/>
      <c r="C465" s="93"/>
      <c r="D465" s="93"/>
      <c r="E465" s="93"/>
      <c r="F465" s="163"/>
      <c r="G465" s="163"/>
      <c r="H465" s="1"/>
    </row>
    <row r="466" spans="1:8" ht="21" customHeight="1" thickBot="1" x14ac:dyDescent="0.35">
      <c r="A466" s="863" t="s">
        <v>591</v>
      </c>
      <c r="B466" s="864"/>
      <c r="C466" s="88"/>
      <c r="D466" s="88"/>
      <c r="E466" s="88"/>
      <c r="F466" s="163"/>
      <c r="G466" s="163"/>
      <c r="H466" s="1"/>
    </row>
    <row r="467" spans="1:8" ht="26.4" customHeight="1" thickBot="1" x14ac:dyDescent="0.35">
      <c r="A467" s="865" t="s">
        <v>604</v>
      </c>
      <c r="B467" s="866"/>
      <c r="C467" s="85">
        <v>12.4</v>
      </c>
      <c r="D467" s="93"/>
      <c r="E467" s="93"/>
      <c r="F467" s="163"/>
      <c r="G467" s="163"/>
      <c r="H467" s="1"/>
    </row>
    <row r="468" spans="1:8" ht="29.25" customHeight="1" thickBot="1" x14ac:dyDescent="0.35">
      <c r="A468" s="865" t="s">
        <v>605</v>
      </c>
      <c r="B468" s="866"/>
      <c r="C468" s="85">
        <v>24.3</v>
      </c>
      <c r="D468" s="93"/>
      <c r="E468" s="93"/>
      <c r="F468" s="163"/>
      <c r="G468" s="163"/>
      <c r="H468" s="1"/>
    </row>
    <row r="469" spans="1:8" ht="30.6" customHeight="1" thickBot="1" x14ac:dyDescent="0.35">
      <c r="A469" s="868" t="s">
        <v>8</v>
      </c>
      <c r="B469" s="874"/>
      <c r="C469" s="158">
        <f>C470+C471</f>
        <v>0</v>
      </c>
      <c r="D469" s="158">
        <f>D470+D471</f>
        <v>0</v>
      </c>
      <c r="E469" s="158">
        <f>E470+E471</f>
        <v>0</v>
      </c>
      <c r="F469" s="163"/>
      <c r="G469" s="163"/>
      <c r="H469" s="1"/>
    </row>
    <row r="470" spans="1:8" ht="24.6" customHeight="1" thickBot="1" x14ac:dyDescent="0.35">
      <c r="A470" s="875" t="s">
        <v>666</v>
      </c>
      <c r="B470" s="876"/>
      <c r="C470" s="169"/>
      <c r="D470" s="170"/>
      <c r="E470" s="170"/>
      <c r="F470" s="163"/>
      <c r="G470" s="163"/>
      <c r="H470" s="1"/>
    </row>
    <row r="471" spans="1:8" ht="21.6" customHeight="1" thickBot="1" x14ac:dyDescent="0.35">
      <c r="A471" s="875" t="s">
        <v>489</v>
      </c>
      <c r="B471" s="876"/>
      <c r="C471" s="169"/>
      <c r="D471" s="170"/>
      <c r="E471" s="170"/>
      <c r="F471" s="163"/>
      <c r="G471" s="163"/>
      <c r="H471" s="1"/>
    </row>
    <row r="472" spans="1:8" ht="28.2" customHeight="1" thickBot="1" x14ac:dyDescent="0.35">
      <c r="A472" s="868" t="s">
        <v>667</v>
      </c>
      <c r="B472" s="869"/>
      <c r="C472" s="158">
        <f>C449+C469</f>
        <v>1285.5</v>
      </c>
      <c r="D472" s="158">
        <f>D449+D469</f>
        <v>1471.4999999999998</v>
      </c>
      <c r="E472" s="158">
        <f>E449+E469</f>
        <v>1473.3</v>
      </c>
      <c r="F472" s="73"/>
      <c r="G472" s="73"/>
    </row>
    <row r="473" spans="1:8" ht="15" customHeight="1" thickBot="1" x14ac:dyDescent="0.35">
      <c r="A473" s="863" t="s">
        <v>3</v>
      </c>
      <c r="B473" s="864"/>
      <c r="C473" s="93"/>
      <c r="D473" s="93"/>
      <c r="E473" s="93"/>
      <c r="F473" s="73"/>
      <c r="G473" s="73"/>
    </row>
    <row r="474" spans="1:8" ht="26.4" customHeight="1" thickBot="1" x14ac:dyDescent="0.35">
      <c r="A474" s="863" t="s">
        <v>4</v>
      </c>
      <c r="B474" s="864"/>
      <c r="C474" s="92"/>
      <c r="D474" s="93"/>
      <c r="E474" s="93"/>
      <c r="F474" s="73"/>
      <c r="G474" s="73"/>
    </row>
  </sheetData>
  <mergeCells count="410">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A430:B430"/>
    <mergeCell ref="A431:B431"/>
    <mergeCell ref="A422:B422"/>
    <mergeCell ref="A423:B423"/>
    <mergeCell ref="A424:B424"/>
    <mergeCell ref="A425:B425"/>
    <mergeCell ref="A426:B426"/>
    <mergeCell ref="A419:B419"/>
    <mergeCell ref="A420:B420"/>
    <mergeCell ref="A421:B421"/>
    <mergeCell ref="A429:B429"/>
    <mergeCell ref="A407:B407"/>
    <mergeCell ref="A408:B408"/>
    <mergeCell ref="A409:B409"/>
    <mergeCell ref="A410:B410"/>
    <mergeCell ref="A411:B411"/>
    <mergeCell ref="A412:B412"/>
    <mergeCell ref="A413:B413"/>
    <mergeCell ref="A402:B402"/>
    <mergeCell ref="A403:B403"/>
    <mergeCell ref="A404:B404"/>
    <mergeCell ref="A405:B405"/>
    <mergeCell ref="A406:B406"/>
    <mergeCell ref="A397:B397"/>
    <mergeCell ref="A398:B398"/>
    <mergeCell ref="A399:B399"/>
    <mergeCell ref="A400:B400"/>
    <mergeCell ref="A401:B401"/>
    <mergeCell ref="A392:B392"/>
    <mergeCell ref="A393:B393"/>
    <mergeCell ref="A394:B394"/>
    <mergeCell ref="A395:B395"/>
    <mergeCell ref="A396:B396"/>
    <mergeCell ref="A381:B381"/>
    <mergeCell ref="A389:B389"/>
    <mergeCell ref="A390:B390"/>
    <mergeCell ref="A391:B391"/>
    <mergeCell ref="A382:B382"/>
    <mergeCell ref="A376:B376"/>
    <mergeCell ref="A377:B377"/>
    <mergeCell ref="A378:B378"/>
    <mergeCell ref="A379:B379"/>
    <mergeCell ref="A380:B380"/>
    <mergeCell ref="A384:B384"/>
    <mergeCell ref="A371:B371"/>
    <mergeCell ref="A372:B372"/>
    <mergeCell ref="A373:B373"/>
    <mergeCell ref="A374:B374"/>
    <mergeCell ref="A375:B375"/>
    <mergeCell ref="A366:B366"/>
    <mergeCell ref="A367:B367"/>
    <mergeCell ref="A368:B368"/>
    <mergeCell ref="A369:B369"/>
    <mergeCell ref="A370:B370"/>
    <mergeCell ref="A361:B361"/>
    <mergeCell ref="A362:B362"/>
    <mergeCell ref="A363:B363"/>
    <mergeCell ref="A364:B364"/>
    <mergeCell ref="A365:B365"/>
    <mergeCell ref="A350:B350"/>
    <mergeCell ref="A351:B351"/>
    <mergeCell ref="A359:B359"/>
    <mergeCell ref="A360:B360"/>
    <mergeCell ref="A345:B345"/>
    <mergeCell ref="A346:B346"/>
    <mergeCell ref="A347:B347"/>
    <mergeCell ref="A348:B348"/>
    <mergeCell ref="A349:B349"/>
    <mergeCell ref="A340:B340"/>
    <mergeCell ref="A341:B341"/>
    <mergeCell ref="A342:B342"/>
    <mergeCell ref="A343:B343"/>
    <mergeCell ref="A344:B344"/>
    <mergeCell ref="A335:B335"/>
    <mergeCell ref="A336:B336"/>
    <mergeCell ref="A337:B337"/>
    <mergeCell ref="A338:B338"/>
    <mergeCell ref="A339:B339"/>
    <mergeCell ref="A330:B330"/>
    <mergeCell ref="A331:B331"/>
    <mergeCell ref="A332:B332"/>
    <mergeCell ref="A333:B333"/>
    <mergeCell ref="A334:B334"/>
    <mergeCell ref="A319:B319"/>
    <mergeCell ref="A320:B320"/>
    <mergeCell ref="A321:B321"/>
    <mergeCell ref="A329:B329"/>
    <mergeCell ref="A314:B314"/>
    <mergeCell ref="A315:B315"/>
    <mergeCell ref="A316:B316"/>
    <mergeCell ref="A317:B317"/>
    <mergeCell ref="A318:B318"/>
    <mergeCell ref="A309:B309"/>
    <mergeCell ref="A310:B310"/>
    <mergeCell ref="A311:B311"/>
    <mergeCell ref="A312:B312"/>
    <mergeCell ref="A313:B313"/>
    <mergeCell ref="A304:B304"/>
    <mergeCell ref="A305:B305"/>
    <mergeCell ref="A306:B306"/>
    <mergeCell ref="A307:B307"/>
    <mergeCell ref="A308:B308"/>
    <mergeCell ref="A299:B299"/>
    <mergeCell ref="A300:B300"/>
    <mergeCell ref="A301:B301"/>
    <mergeCell ref="A302:B302"/>
    <mergeCell ref="A303:B303"/>
    <mergeCell ref="A288:B288"/>
    <mergeCell ref="A289:B289"/>
    <mergeCell ref="A290:B290"/>
    <mergeCell ref="A291:B291"/>
    <mergeCell ref="A284:B284"/>
    <mergeCell ref="A285:B285"/>
    <mergeCell ref="A286:B286"/>
    <mergeCell ref="A287:B287"/>
    <mergeCell ref="A278:B278"/>
    <mergeCell ref="A279:B279"/>
    <mergeCell ref="A280:B280"/>
    <mergeCell ref="A281:B281"/>
    <mergeCell ref="A282:B282"/>
    <mergeCell ref="A257:B257"/>
    <mergeCell ref="A258:B258"/>
    <mergeCell ref="A259:B259"/>
    <mergeCell ref="A260:B260"/>
    <mergeCell ref="A261:B261"/>
    <mergeCell ref="A252:B252"/>
    <mergeCell ref="A253:B253"/>
    <mergeCell ref="A254:B254"/>
    <mergeCell ref="A255:B255"/>
    <mergeCell ref="A256:B256"/>
    <mergeCell ref="A247:B247"/>
    <mergeCell ref="A248:B248"/>
    <mergeCell ref="A249:B249"/>
    <mergeCell ref="A250:B250"/>
    <mergeCell ref="A251:B251"/>
    <mergeCell ref="A242:B242"/>
    <mergeCell ref="A243:B243"/>
    <mergeCell ref="A244:B244"/>
    <mergeCell ref="A245:B245"/>
    <mergeCell ref="A246:B246"/>
    <mergeCell ref="A231:B231"/>
    <mergeCell ref="A239:B239"/>
    <mergeCell ref="A240:B240"/>
    <mergeCell ref="A241:B241"/>
    <mergeCell ref="A226:B226"/>
    <mergeCell ref="A227:B227"/>
    <mergeCell ref="A228:B228"/>
    <mergeCell ref="A229:B229"/>
    <mergeCell ref="A230:B230"/>
    <mergeCell ref="A233:B233"/>
    <mergeCell ref="A234:B234"/>
    <mergeCell ref="A221:B221"/>
    <mergeCell ref="A222:B222"/>
    <mergeCell ref="A223:B223"/>
    <mergeCell ref="A224:B224"/>
    <mergeCell ref="A225:B225"/>
    <mergeCell ref="A216:B216"/>
    <mergeCell ref="A217:B217"/>
    <mergeCell ref="A218:B218"/>
    <mergeCell ref="A219:B219"/>
    <mergeCell ref="A220:B220"/>
    <mergeCell ref="A211:B211"/>
    <mergeCell ref="A212:B212"/>
    <mergeCell ref="A213:B213"/>
    <mergeCell ref="A214:B214"/>
    <mergeCell ref="A215:B215"/>
    <mergeCell ref="A200:B200"/>
    <mergeCell ref="A201:B201"/>
    <mergeCell ref="A209:B209"/>
    <mergeCell ref="A210:B210"/>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69:B169"/>
    <mergeCell ref="A170:B170"/>
    <mergeCell ref="A171:B171"/>
    <mergeCell ref="A179:B179"/>
    <mergeCell ref="A164:B164"/>
    <mergeCell ref="A165:B165"/>
    <mergeCell ref="A166:B166"/>
    <mergeCell ref="A167:B167"/>
    <mergeCell ref="A168:B168"/>
    <mergeCell ref="A173:B173"/>
    <mergeCell ref="A174:B174"/>
    <mergeCell ref="A159:B159"/>
    <mergeCell ref="A160:B160"/>
    <mergeCell ref="A161:B161"/>
    <mergeCell ref="A162:B162"/>
    <mergeCell ref="A163:B163"/>
    <mergeCell ref="A154:B154"/>
    <mergeCell ref="A155:B155"/>
    <mergeCell ref="A156:B156"/>
    <mergeCell ref="A157:B157"/>
    <mergeCell ref="A158:B158"/>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41:B41"/>
    <mergeCell ref="A42:B42"/>
    <mergeCell ref="A44:B44"/>
    <mergeCell ref="A45:B45"/>
    <mergeCell ref="A46:B46"/>
    <mergeCell ref="A47:B47"/>
    <mergeCell ref="A62:B62"/>
    <mergeCell ref="A63:B63"/>
    <mergeCell ref="A64:B6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93:B93"/>
    <mergeCell ref="A94:B94"/>
    <mergeCell ref="A95:B95"/>
    <mergeCell ref="A96:B96"/>
    <mergeCell ref="A97:B97"/>
    <mergeCell ref="A103:B103"/>
    <mergeCell ref="A109:B109"/>
    <mergeCell ref="A110:B110"/>
    <mergeCell ref="A111:B111"/>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798"/>
  <sheetViews>
    <sheetView tabSelected="1" workbookViewId="0">
      <selection activeCell="J3" sqref="J3"/>
    </sheetView>
  </sheetViews>
  <sheetFormatPr defaultRowHeight="14.4" x14ac:dyDescent="0.3"/>
  <cols>
    <col min="1" max="1" width="10.33203125" bestFit="1" customWidth="1"/>
    <col min="2" max="2" width="39.33203125" customWidth="1"/>
    <col min="3" max="5" width="10.6640625" customWidth="1"/>
    <col min="6" max="7" width="10.44140625" customWidth="1"/>
    <col min="8" max="8" width="11.44140625" customWidth="1"/>
    <col min="9" max="9" width="11.88671875" customWidth="1"/>
    <col min="10" max="10" width="10.33203125" customWidth="1"/>
  </cols>
  <sheetData>
    <row r="1" spans="1:13" ht="55.95" customHeight="1" x14ac:dyDescent="0.3">
      <c r="F1" s="879" t="s">
        <v>675</v>
      </c>
      <c r="G1" s="879"/>
      <c r="H1" s="879"/>
      <c r="I1" s="879"/>
    </row>
    <row r="3" spans="1:13" ht="27" customHeight="1" x14ac:dyDescent="0.3">
      <c r="A3" s="811" t="s">
        <v>537</v>
      </c>
      <c r="B3" s="811"/>
      <c r="C3" s="811"/>
      <c r="D3" s="811"/>
      <c r="E3" s="811"/>
      <c r="F3" s="811"/>
      <c r="G3" s="811"/>
      <c r="H3" s="811"/>
      <c r="I3" s="811"/>
    </row>
    <row r="4" spans="1:13" ht="15.6" x14ac:dyDescent="0.3">
      <c r="A4" s="946" t="s">
        <v>10</v>
      </c>
      <c r="B4" s="946"/>
      <c r="C4" s="946"/>
      <c r="D4" s="946"/>
      <c r="E4" s="946"/>
      <c r="F4" s="946"/>
      <c r="G4" s="946"/>
      <c r="H4" s="946"/>
      <c r="I4" s="946"/>
    </row>
    <row r="5" spans="1:13" ht="15.6" customHeight="1" x14ac:dyDescent="0.3">
      <c r="A5" s="802" t="s">
        <v>1743</v>
      </c>
      <c r="B5" s="778"/>
      <c r="C5" s="751"/>
      <c r="D5" s="751"/>
      <c r="E5" s="751"/>
      <c r="F5" s="751"/>
      <c r="G5" s="751"/>
      <c r="H5" s="751"/>
      <c r="I5" s="751"/>
    </row>
    <row r="6" spans="1:13" ht="16.2" customHeight="1" thickBot="1" x14ac:dyDescent="0.35">
      <c r="A6" s="945" t="s">
        <v>1741</v>
      </c>
      <c r="B6" s="945"/>
      <c r="C6" s="945"/>
      <c r="D6" s="945"/>
      <c r="E6" s="945"/>
      <c r="F6" s="945"/>
      <c r="G6" s="945"/>
      <c r="H6" s="945"/>
      <c r="I6" s="945"/>
    </row>
    <row r="7" spans="1:13" ht="81.599999999999994" customHeight="1" thickBot="1" x14ac:dyDescent="0.35">
      <c r="A7" s="8" t="s">
        <v>5</v>
      </c>
      <c r="B7" s="9" t="s">
        <v>586</v>
      </c>
      <c r="C7" s="9" t="s">
        <v>11</v>
      </c>
      <c r="D7" s="9" t="s">
        <v>574</v>
      </c>
      <c r="E7" s="9" t="s">
        <v>674</v>
      </c>
      <c r="F7" s="9" t="s">
        <v>6</v>
      </c>
      <c r="G7" s="9" t="s">
        <v>17</v>
      </c>
      <c r="H7" s="9" t="s">
        <v>12</v>
      </c>
      <c r="I7" s="9" t="s">
        <v>34</v>
      </c>
      <c r="J7" s="141"/>
      <c r="K7" s="141"/>
    </row>
    <row r="8" spans="1:13" ht="15" thickBot="1" x14ac:dyDescent="0.35">
      <c r="A8" s="142">
        <v>1</v>
      </c>
      <c r="B8" s="143">
        <v>2</v>
      </c>
      <c r="C8" s="143">
        <v>3</v>
      </c>
      <c r="D8" s="143">
        <v>4</v>
      </c>
      <c r="E8" s="143">
        <v>5</v>
      </c>
      <c r="F8" s="143">
        <v>6</v>
      </c>
      <c r="G8" s="143">
        <v>7</v>
      </c>
      <c r="H8" s="143">
        <v>8</v>
      </c>
      <c r="I8" s="143">
        <v>9</v>
      </c>
      <c r="J8" s="141"/>
      <c r="K8" s="141"/>
    </row>
    <row r="9" spans="1:13" ht="27" thickBot="1" x14ac:dyDescent="0.35">
      <c r="A9" s="48" t="s">
        <v>15</v>
      </c>
      <c r="B9" s="94" t="s">
        <v>92</v>
      </c>
      <c r="C9" s="56"/>
      <c r="D9" s="56"/>
      <c r="E9" s="56"/>
      <c r="F9" s="12" t="s">
        <v>13</v>
      </c>
      <c r="G9" s="94"/>
      <c r="H9" s="56"/>
      <c r="I9" s="56"/>
      <c r="J9" s="144"/>
      <c r="K9" s="144"/>
      <c r="L9" s="73"/>
      <c r="M9" s="73"/>
    </row>
    <row r="10" spans="1:13" ht="15" thickBot="1" x14ac:dyDescent="0.35">
      <c r="A10" s="48" t="s">
        <v>14</v>
      </c>
      <c r="B10" s="94" t="s">
        <v>93</v>
      </c>
      <c r="C10" s="95"/>
      <c r="D10" s="95"/>
      <c r="E10" s="95"/>
      <c r="F10" s="12" t="s">
        <v>16</v>
      </c>
      <c r="G10" s="94"/>
      <c r="H10" s="56"/>
      <c r="I10" s="56"/>
      <c r="J10" s="144"/>
      <c r="K10" s="144"/>
      <c r="L10" s="73"/>
      <c r="M10" s="73"/>
    </row>
    <row r="11" spans="1:13" ht="15" thickBot="1" x14ac:dyDescent="0.35">
      <c r="A11" s="882" t="s">
        <v>78</v>
      </c>
      <c r="B11" s="932" t="s">
        <v>517</v>
      </c>
      <c r="C11" s="107">
        <v>10180.1</v>
      </c>
      <c r="D11" s="107">
        <v>10656.7</v>
      </c>
      <c r="E11" s="107">
        <v>11213.9</v>
      </c>
      <c r="F11" s="46"/>
      <c r="G11" s="44" t="s">
        <v>18</v>
      </c>
      <c r="H11" s="45">
        <v>288724610</v>
      </c>
      <c r="I11" s="44">
        <v>0</v>
      </c>
      <c r="L11" s="73"/>
      <c r="M11" s="73"/>
    </row>
    <row r="12" spans="1:13" ht="15" thickBot="1" x14ac:dyDescent="0.35">
      <c r="A12" s="882"/>
      <c r="B12" s="932"/>
      <c r="C12" s="53"/>
      <c r="D12" s="53"/>
      <c r="E12" s="53"/>
      <c r="F12" s="46"/>
      <c r="G12" s="44" t="s">
        <v>19</v>
      </c>
      <c r="H12" s="47"/>
      <c r="I12" s="44"/>
      <c r="L12" s="73"/>
      <c r="M12" s="73"/>
    </row>
    <row r="13" spans="1:13" ht="15" thickBot="1" x14ac:dyDescent="0.35">
      <c r="A13" s="882"/>
      <c r="B13" s="932"/>
      <c r="C13" s="53">
        <v>74.099999999999994</v>
      </c>
      <c r="D13" s="53">
        <v>74.099999999999994</v>
      </c>
      <c r="E13" s="53">
        <v>74.099999999999994</v>
      </c>
      <c r="F13" s="46"/>
      <c r="G13" s="44" t="s">
        <v>20</v>
      </c>
      <c r="H13" s="47"/>
      <c r="I13" s="44"/>
      <c r="L13" s="73"/>
      <c r="M13" s="73"/>
    </row>
    <row r="14" spans="1:13" ht="15" thickBot="1" x14ac:dyDescent="0.35">
      <c r="A14" s="882"/>
      <c r="B14" s="932"/>
      <c r="C14" s="53">
        <v>25.8</v>
      </c>
      <c r="D14" s="53">
        <v>25.8</v>
      </c>
      <c r="E14" s="53">
        <v>25.9</v>
      </c>
      <c r="F14" s="46"/>
      <c r="G14" s="44" t="s">
        <v>22</v>
      </c>
      <c r="H14" s="47"/>
      <c r="I14" s="44"/>
      <c r="L14" s="73"/>
      <c r="M14" s="73"/>
    </row>
    <row r="15" spans="1:13" ht="15" thickBot="1" x14ac:dyDescent="0.35">
      <c r="A15" s="883"/>
      <c r="B15" s="933"/>
      <c r="C15" s="53">
        <f>C11+C13+C14</f>
        <v>10280</v>
      </c>
      <c r="D15" s="53">
        <f>D11+D13+D14</f>
        <v>10756.6</v>
      </c>
      <c r="E15" s="53">
        <f>E11+E13+E14</f>
        <v>11313.9</v>
      </c>
      <c r="F15" s="46"/>
      <c r="G15" s="43" t="s">
        <v>23</v>
      </c>
      <c r="H15" s="47"/>
      <c r="I15" s="44"/>
      <c r="L15" s="73"/>
      <c r="M15" s="73"/>
    </row>
    <row r="16" spans="1:13" ht="16.2" customHeight="1" thickBot="1" x14ac:dyDescent="0.35">
      <c r="A16" s="881" t="s">
        <v>24</v>
      </c>
      <c r="B16" s="896" t="s">
        <v>614</v>
      </c>
      <c r="C16" s="53">
        <v>1216.8</v>
      </c>
      <c r="D16" s="53">
        <v>1297</v>
      </c>
      <c r="E16" s="53">
        <v>1364.4</v>
      </c>
      <c r="F16" s="46"/>
      <c r="G16" s="44" t="s">
        <v>18</v>
      </c>
      <c r="H16" s="45">
        <v>288724610</v>
      </c>
      <c r="I16" s="44">
        <v>0</v>
      </c>
      <c r="J16" s="144"/>
      <c r="K16" s="144"/>
      <c r="L16" s="73"/>
      <c r="M16" s="73"/>
    </row>
    <row r="17" spans="1:13" ht="15" thickBot="1" x14ac:dyDescent="0.35">
      <c r="A17" s="882"/>
      <c r="B17" s="897"/>
      <c r="C17" s="53"/>
      <c r="D17" s="53"/>
      <c r="E17" s="53"/>
      <c r="F17" s="46"/>
      <c r="G17" s="44" t="s">
        <v>20</v>
      </c>
      <c r="H17" s="47"/>
      <c r="I17" s="44"/>
      <c r="J17" s="144"/>
      <c r="K17" s="144"/>
      <c r="L17" s="73"/>
      <c r="M17" s="73"/>
    </row>
    <row r="18" spans="1:13" ht="15" thickBot="1" x14ac:dyDescent="0.35">
      <c r="A18" s="883"/>
      <c r="B18" s="898"/>
      <c r="C18" s="53">
        <f>C16+C17</f>
        <v>1216.8</v>
      </c>
      <c r="D18" s="53">
        <f>D16+D17</f>
        <v>1297</v>
      </c>
      <c r="E18" s="53">
        <f>E16+E17</f>
        <v>1364.4</v>
      </c>
      <c r="F18" s="46"/>
      <c r="G18" s="43" t="s">
        <v>23</v>
      </c>
      <c r="H18" s="47"/>
      <c r="I18" s="44"/>
      <c r="J18" s="144"/>
      <c r="K18" s="144"/>
      <c r="L18" s="73"/>
      <c r="M18" s="73"/>
    </row>
    <row r="19" spans="1:13" ht="16.95" customHeight="1" thickBot="1" x14ac:dyDescent="0.35">
      <c r="A19" s="881" t="s">
        <v>26</v>
      </c>
      <c r="B19" s="896" t="s">
        <v>25</v>
      </c>
      <c r="C19" s="53">
        <v>431.4</v>
      </c>
      <c r="D19" s="53">
        <v>461.4</v>
      </c>
      <c r="E19" s="53">
        <v>493.8</v>
      </c>
      <c r="F19" s="46"/>
      <c r="G19" s="44" t="s">
        <v>18</v>
      </c>
      <c r="H19" s="45">
        <v>188692873</v>
      </c>
      <c r="I19" s="44">
        <v>0</v>
      </c>
      <c r="J19" s="144"/>
      <c r="K19" s="144"/>
      <c r="L19" s="73"/>
      <c r="M19" s="73"/>
    </row>
    <row r="20" spans="1:13" ht="15" thickBot="1" x14ac:dyDescent="0.35">
      <c r="A20" s="883"/>
      <c r="B20" s="898"/>
      <c r="C20" s="53"/>
      <c r="D20" s="53"/>
      <c r="E20" s="53"/>
      <c r="F20" s="46"/>
      <c r="G20" s="43" t="s">
        <v>23</v>
      </c>
      <c r="H20" s="47"/>
      <c r="I20" s="44"/>
      <c r="J20" s="144"/>
      <c r="K20" s="144"/>
      <c r="L20" s="73"/>
      <c r="M20" s="73"/>
    </row>
    <row r="21" spans="1:13" ht="21" customHeight="1" thickBot="1" x14ac:dyDescent="0.35">
      <c r="A21" s="881" t="s">
        <v>28</v>
      </c>
      <c r="B21" s="896" t="s">
        <v>27</v>
      </c>
      <c r="C21" s="53">
        <v>887.5</v>
      </c>
      <c r="D21" s="53">
        <v>2087.5</v>
      </c>
      <c r="E21" s="53">
        <v>2087.5</v>
      </c>
      <c r="F21" s="46"/>
      <c r="G21" s="44" t="s">
        <v>18</v>
      </c>
      <c r="H21" s="45">
        <v>288724610</v>
      </c>
      <c r="I21" s="44">
        <v>0</v>
      </c>
      <c r="J21" s="144"/>
      <c r="K21" s="144"/>
      <c r="L21" s="73"/>
      <c r="M21" s="73"/>
    </row>
    <row r="22" spans="1:13" ht="15" thickBot="1" x14ac:dyDescent="0.35">
      <c r="A22" s="883"/>
      <c r="B22" s="898"/>
      <c r="C22" s="53"/>
      <c r="D22" s="53"/>
      <c r="E22" s="53"/>
      <c r="F22" s="46"/>
      <c r="G22" s="43" t="s">
        <v>23</v>
      </c>
      <c r="H22" s="47"/>
      <c r="I22" s="44"/>
      <c r="J22" s="144"/>
      <c r="K22" s="144"/>
      <c r="L22" s="73"/>
      <c r="M22" s="73"/>
    </row>
    <row r="23" spans="1:13" ht="31.2" customHeight="1" thickBot="1" x14ac:dyDescent="0.35">
      <c r="A23" s="881" t="s">
        <v>29</v>
      </c>
      <c r="B23" s="896" t="s">
        <v>30</v>
      </c>
      <c r="C23" s="53">
        <v>300</v>
      </c>
      <c r="D23" s="53">
        <v>250.5</v>
      </c>
      <c r="E23" s="53">
        <v>250.5</v>
      </c>
      <c r="F23" s="46"/>
      <c r="G23" s="44" t="s">
        <v>18</v>
      </c>
      <c r="H23" s="45">
        <v>288724610</v>
      </c>
      <c r="I23" s="44">
        <v>0</v>
      </c>
      <c r="J23" s="144"/>
      <c r="K23" s="144"/>
      <c r="L23" s="73"/>
      <c r="M23" s="73"/>
    </row>
    <row r="24" spans="1:13" ht="15" thickBot="1" x14ac:dyDescent="0.35">
      <c r="A24" s="883"/>
      <c r="B24" s="898"/>
      <c r="C24" s="53"/>
      <c r="D24" s="53"/>
      <c r="E24" s="53"/>
      <c r="F24" s="46"/>
      <c r="G24" s="43" t="s">
        <v>23</v>
      </c>
      <c r="H24" s="45"/>
      <c r="I24" s="44"/>
      <c r="J24" s="144"/>
      <c r="K24" s="144"/>
      <c r="L24" s="73"/>
      <c r="M24" s="73"/>
    </row>
    <row r="25" spans="1:13" ht="15" customHeight="1" thickBot="1" x14ac:dyDescent="0.35">
      <c r="A25" s="881" t="s">
        <v>33</v>
      </c>
      <c r="B25" s="896" t="s">
        <v>32</v>
      </c>
      <c r="C25" s="53">
        <v>1795.7</v>
      </c>
      <c r="D25" s="53">
        <v>1928.6</v>
      </c>
      <c r="E25" s="53">
        <v>2034.7</v>
      </c>
      <c r="F25" s="46"/>
      <c r="G25" s="44" t="s">
        <v>18</v>
      </c>
      <c r="H25" s="45">
        <v>306008754</v>
      </c>
      <c r="I25" s="44">
        <v>0</v>
      </c>
      <c r="J25" s="144"/>
      <c r="K25" s="144"/>
      <c r="L25" s="73"/>
      <c r="M25" s="73"/>
    </row>
    <row r="26" spans="1:13" ht="15" thickBot="1" x14ac:dyDescent="0.35">
      <c r="A26" s="883"/>
      <c r="B26" s="898"/>
      <c r="C26" s="53"/>
      <c r="D26" s="53"/>
      <c r="E26" s="53"/>
      <c r="F26" s="46"/>
      <c r="G26" s="43" t="s">
        <v>23</v>
      </c>
      <c r="H26" s="45"/>
      <c r="I26" s="97"/>
      <c r="J26" s="144"/>
      <c r="K26" s="144"/>
      <c r="L26" s="73"/>
      <c r="M26" s="73"/>
    </row>
    <row r="27" spans="1:13" ht="15" thickBot="1" x14ac:dyDescent="0.35">
      <c r="A27" s="48"/>
      <c r="B27" s="55" t="s">
        <v>36</v>
      </c>
      <c r="C27" s="42">
        <f>C11+C16+C19+C23+C25+C21+C13+C14</f>
        <v>14911.4</v>
      </c>
      <c r="D27" s="42">
        <f>D11+D16+D19+D23+D25+D21+D13+D14</f>
        <v>16781.599999999999</v>
      </c>
      <c r="E27" s="42">
        <f>E11+E16+E19+E23+E25+E21+E13+E14</f>
        <v>17544.8</v>
      </c>
      <c r="F27" s="56"/>
      <c r="G27" s="94"/>
      <c r="H27" s="56"/>
      <c r="I27" s="56"/>
      <c r="J27" s="144"/>
      <c r="K27" s="144"/>
      <c r="L27" s="73"/>
    </row>
    <row r="28" spans="1:13" ht="31.95" customHeight="1" thickBot="1" x14ac:dyDescent="0.35">
      <c r="A28" s="172" t="s">
        <v>35</v>
      </c>
      <c r="B28" s="98" t="s">
        <v>96</v>
      </c>
      <c r="C28" s="77"/>
      <c r="D28" s="77"/>
      <c r="E28" s="77"/>
      <c r="F28" s="77"/>
      <c r="G28" s="98"/>
      <c r="H28" s="77"/>
      <c r="I28" s="77"/>
      <c r="J28" s="144"/>
      <c r="K28" s="144"/>
      <c r="L28" s="73"/>
    </row>
    <row r="29" spans="1:13" ht="27" customHeight="1" thickBot="1" x14ac:dyDescent="0.35">
      <c r="A29" s="89" t="s">
        <v>38</v>
      </c>
      <c r="B29" s="90" t="s">
        <v>37</v>
      </c>
      <c r="C29" s="44">
        <v>1.4</v>
      </c>
      <c r="D29" s="53">
        <v>1.4</v>
      </c>
      <c r="E29" s="53">
        <v>1.4</v>
      </c>
      <c r="F29" s="56"/>
      <c r="G29" s="44" t="s">
        <v>22</v>
      </c>
      <c r="H29" s="45">
        <v>288724610</v>
      </c>
      <c r="I29" s="44" t="s">
        <v>70</v>
      </c>
      <c r="J29" s="144"/>
      <c r="K29" s="144"/>
      <c r="L29" s="73"/>
    </row>
    <row r="30" spans="1:13" ht="15" thickBot="1" x14ac:dyDescent="0.35">
      <c r="A30" s="89" t="s">
        <v>39</v>
      </c>
      <c r="B30" s="90" t="s">
        <v>52</v>
      </c>
      <c r="C30" s="53">
        <v>54</v>
      </c>
      <c r="D30" s="53">
        <v>54</v>
      </c>
      <c r="E30" s="53">
        <v>54</v>
      </c>
      <c r="F30" s="56"/>
      <c r="G30" s="44" t="s">
        <v>22</v>
      </c>
      <c r="H30" s="45">
        <v>288724610</v>
      </c>
      <c r="I30" s="44" t="s">
        <v>70</v>
      </c>
      <c r="J30" s="144"/>
      <c r="K30" s="144"/>
      <c r="L30" s="73"/>
    </row>
    <row r="31" spans="1:13" ht="15" thickBot="1" x14ac:dyDescent="0.35">
      <c r="A31" s="89" t="s">
        <v>40</v>
      </c>
      <c r="B31" s="90" t="s">
        <v>53</v>
      </c>
      <c r="C31" s="44">
        <v>176.6</v>
      </c>
      <c r="D31" s="53">
        <v>176.8</v>
      </c>
      <c r="E31" s="53">
        <v>177</v>
      </c>
      <c r="F31" s="56"/>
      <c r="G31" s="44" t="s">
        <v>22</v>
      </c>
      <c r="H31" s="45">
        <v>288724610</v>
      </c>
      <c r="I31" s="44">
        <v>0</v>
      </c>
      <c r="J31" s="144"/>
      <c r="K31" s="144"/>
      <c r="L31" s="73"/>
    </row>
    <row r="32" spans="1:13" ht="27" thickBot="1" x14ac:dyDescent="0.35">
      <c r="A32" s="89" t="s">
        <v>41</v>
      </c>
      <c r="B32" s="90" t="s">
        <v>54</v>
      </c>
      <c r="C32" s="53">
        <v>17</v>
      </c>
      <c r="D32" s="53">
        <v>17</v>
      </c>
      <c r="E32" s="53">
        <v>17</v>
      </c>
      <c r="F32" s="56"/>
      <c r="G32" s="44" t="s">
        <v>22</v>
      </c>
      <c r="H32" s="45">
        <v>288724610</v>
      </c>
      <c r="I32" s="44" t="s">
        <v>71</v>
      </c>
      <c r="J32" s="144"/>
      <c r="K32" s="144"/>
      <c r="L32" s="73"/>
    </row>
    <row r="33" spans="1:12" ht="15" thickBot="1" x14ac:dyDescent="0.35">
      <c r="A33" s="89" t="s">
        <v>42</v>
      </c>
      <c r="B33" s="90" t="s">
        <v>55</v>
      </c>
      <c r="C33" s="53">
        <v>9.1</v>
      </c>
      <c r="D33" s="53">
        <v>9.1</v>
      </c>
      <c r="E33" s="53">
        <v>9.1</v>
      </c>
      <c r="F33" s="56"/>
      <c r="G33" s="44" t="s">
        <v>22</v>
      </c>
      <c r="H33" s="45">
        <v>288724610</v>
      </c>
      <c r="I33" s="44" t="s">
        <v>72</v>
      </c>
      <c r="J33" s="144"/>
      <c r="K33" s="144"/>
      <c r="L33" s="73"/>
    </row>
    <row r="34" spans="1:12" ht="15" thickBot="1" x14ac:dyDescent="0.35">
      <c r="A34" s="89" t="s">
        <v>43</v>
      </c>
      <c r="B34" s="90" t="s">
        <v>57</v>
      </c>
      <c r="C34" s="53">
        <v>66.400000000000006</v>
      </c>
      <c r="D34" s="53">
        <v>66.400000000000006</v>
      </c>
      <c r="E34" s="53">
        <v>66.400000000000006</v>
      </c>
      <c r="F34" s="56"/>
      <c r="G34" s="44" t="s">
        <v>22</v>
      </c>
      <c r="H34" s="45">
        <v>288724610</v>
      </c>
      <c r="I34" s="44" t="s">
        <v>71</v>
      </c>
      <c r="J34" s="144"/>
      <c r="K34" s="144"/>
      <c r="L34" s="73"/>
    </row>
    <row r="35" spans="1:12" ht="15" thickBot="1" x14ac:dyDescent="0.35">
      <c r="A35" s="89" t="s">
        <v>44</v>
      </c>
      <c r="B35" s="90" t="s">
        <v>56</v>
      </c>
      <c r="C35" s="53">
        <v>6.5</v>
      </c>
      <c r="D35" s="53">
        <v>6.5</v>
      </c>
      <c r="E35" s="53">
        <v>6.5</v>
      </c>
      <c r="F35" s="56"/>
      <c r="G35" s="44" t="s">
        <v>22</v>
      </c>
      <c r="H35" s="45">
        <v>288724610</v>
      </c>
      <c r="I35" s="44" t="s">
        <v>73</v>
      </c>
      <c r="J35" s="144"/>
      <c r="K35" s="144"/>
      <c r="L35" s="73"/>
    </row>
    <row r="36" spans="1:12" ht="15" thickBot="1" x14ac:dyDescent="0.35">
      <c r="A36" s="89" t="s">
        <v>45</v>
      </c>
      <c r="B36" s="90" t="s">
        <v>62</v>
      </c>
      <c r="C36" s="53">
        <v>24.4</v>
      </c>
      <c r="D36" s="53">
        <v>24.4</v>
      </c>
      <c r="E36" s="53">
        <v>24.4</v>
      </c>
      <c r="F36" s="56"/>
      <c r="G36" s="44" t="s">
        <v>22</v>
      </c>
      <c r="H36" s="45">
        <v>288724610</v>
      </c>
      <c r="I36" s="44">
        <v>0</v>
      </c>
      <c r="J36" s="144"/>
      <c r="K36" s="144"/>
      <c r="L36" s="73"/>
    </row>
    <row r="37" spans="1:12" ht="24" customHeight="1" thickBot="1" x14ac:dyDescent="0.35">
      <c r="A37" s="89" t="s">
        <v>46</v>
      </c>
      <c r="B37" s="90" t="s">
        <v>58</v>
      </c>
      <c r="C37" s="53">
        <v>36.4</v>
      </c>
      <c r="D37" s="53">
        <v>36.4</v>
      </c>
      <c r="E37" s="53">
        <v>36.4</v>
      </c>
      <c r="F37" s="56"/>
      <c r="G37" s="44" t="s">
        <v>22</v>
      </c>
      <c r="H37" s="45">
        <v>288724610</v>
      </c>
      <c r="I37" s="44" t="s">
        <v>74</v>
      </c>
      <c r="J37" s="144"/>
      <c r="K37" s="144"/>
      <c r="L37" s="73"/>
    </row>
    <row r="38" spans="1:12" ht="27" customHeight="1" thickBot="1" x14ac:dyDescent="0.35">
      <c r="A38" s="89" t="s">
        <v>47</v>
      </c>
      <c r="B38" s="90" t="s">
        <v>59</v>
      </c>
      <c r="C38" s="53">
        <v>8.6</v>
      </c>
      <c r="D38" s="53">
        <v>8.6</v>
      </c>
      <c r="E38" s="53">
        <v>8.6</v>
      </c>
      <c r="F38" s="56"/>
      <c r="G38" s="44" t="s">
        <v>22</v>
      </c>
      <c r="H38" s="45">
        <v>288724610</v>
      </c>
      <c r="I38" s="44" t="s">
        <v>71</v>
      </c>
      <c r="J38" s="144"/>
      <c r="K38" s="144"/>
      <c r="L38" s="73"/>
    </row>
    <row r="39" spans="1:12" ht="27" thickBot="1" x14ac:dyDescent="0.35">
      <c r="A39" s="89" t="s">
        <v>48</v>
      </c>
      <c r="B39" s="90" t="s">
        <v>61</v>
      </c>
      <c r="C39" s="44">
        <v>0.3</v>
      </c>
      <c r="D39" s="44">
        <v>0.3</v>
      </c>
      <c r="E39" s="44">
        <v>0.3</v>
      </c>
      <c r="F39" s="56"/>
      <c r="G39" s="44" t="s">
        <v>22</v>
      </c>
      <c r="H39" s="45">
        <v>288724610</v>
      </c>
      <c r="I39" s="44" t="s">
        <v>74</v>
      </c>
      <c r="J39" s="144"/>
      <c r="K39" s="144"/>
      <c r="L39" s="73"/>
    </row>
    <row r="40" spans="1:12" ht="27" customHeight="1" thickBot="1" x14ac:dyDescent="0.35">
      <c r="A40" s="89" t="s">
        <v>49</v>
      </c>
      <c r="B40" s="90" t="s">
        <v>63</v>
      </c>
      <c r="C40" s="44">
        <v>180.2</v>
      </c>
      <c r="D40" s="44">
        <v>180.2</v>
      </c>
      <c r="E40" s="44">
        <v>181.2</v>
      </c>
      <c r="F40" s="56"/>
      <c r="G40" s="44" t="s">
        <v>22</v>
      </c>
      <c r="H40" s="45">
        <v>288724610</v>
      </c>
      <c r="I40" s="44" t="s">
        <v>73</v>
      </c>
      <c r="J40" s="144"/>
      <c r="K40" s="144"/>
      <c r="L40" s="73"/>
    </row>
    <row r="41" spans="1:12" ht="40.200000000000003" customHeight="1" thickBot="1" x14ac:dyDescent="0.35">
      <c r="A41" s="89" t="s">
        <v>50</v>
      </c>
      <c r="B41" s="90" t="s">
        <v>64</v>
      </c>
      <c r="C41" s="44"/>
      <c r="D41" s="44"/>
      <c r="E41" s="44"/>
      <c r="F41" s="56"/>
      <c r="G41" s="44" t="s">
        <v>22</v>
      </c>
      <c r="H41" s="45">
        <v>288724610</v>
      </c>
      <c r="I41" s="44" t="s">
        <v>75</v>
      </c>
      <c r="J41" s="144"/>
      <c r="K41" s="144"/>
      <c r="L41" s="73"/>
    </row>
    <row r="42" spans="1:12" ht="15" thickBot="1" x14ac:dyDescent="0.35">
      <c r="A42" s="89" t="s">
        <v>51</v>
      </c>
      <c r="B42" s="90" t="s">
        <v>65</v>
      </c>
      <c r="C42" s="23">
        <v>25.2</v>
      </c>
      <c r="D42" s="74">
        <v>25.2</v>
      </c>
      <c r="E42" s="74">
        <v>25.2</v>
      </c>
      <c r="F42" s="77"/>
      <c r="G42" s="23" t="s">
        <v>22</v>
      </c>
      <c r="H42" s="76">
        <v>288724610</v>
      </c>
      <c r="I42" s="23" t="s">
        <v>75</v>
      </c>
      <c r="J42" s="144"/>
      <c r="K42" s="144"/>
      <c r="L42" s="73"/>
    </row>
    <row r="43" spans="1:12" ht="27" customHeight="1" thickBot="1" x14ac:dyDescent="0.35">
      <c r="A43" s="89" t="s">
        <v>60</v>
      </c>
      <c r="B43" s="90" t="s">
        <v>66</v>
      </c>
      <c r="C43" s="53">
        <v>26.1</v>
      </c>
      <c r="D43" s="53">
        <v>26.1</v>
      </c>
      <c r="E43" s="53">
        <v>26.1</v>
      </c>
      <c r="F43" s="56"/>
      <c r="G43" s="44" t="s">
        <v>22</v>
      </c>
      <c r="H43" s="45">
        <v>288724610</v>
      </c>
      <c r="I43" s="44">
        <v>0</v>
      </c>
      <c r="J43" s="144"/>
      <c r="K43" s="144"/>
      <c r="L43" s="73"/>
    </row>
    <row r="44" spans="1:12" ht="27" thickBot="1" x14ac:dyDescent="0.35">
      <c r="A44" s="172" t="s">
        <v>571</v>
      </c>
      <c r="B44" s="100" t="s">
        <v>573</v>
      </c>
      <c r="C44" s="23">
        <v>88.6</v>
      </c>
      <c r="D44" s="74">
        <v>88.6</v>
      </c>
      <c r="E44" s="74">
        <v>88.6</v>
      </c>
      <c r="F44" s="77"/>
      <c r="G44" s="23" t="s">
        <v>22</v>
      </c>
      <c r="H44" s="76">
        <v>288724610</v>
      </c>
      <c r="I44" s="23">
        <v>0</v>
      </c>
      <c r="J44" s="144"/>
      <c r="K44" s="144"/>
      <c r="L44" s="73"/>
    </row>
    <row r="45" spans="1:12" ht="15" thickBot="1" x14ac:dyDescent="0.35">
      <c r="A45" s="48"/>
      <c r="B45" s="94" t="s">
        <v>67</v>
      </c>
      <c r="C45" s="53">
        <f>C29+C30+C31+C32+C33+C34+C35+C36+C37+C38+C39+C40+C41+C42+C43+C44</f>
        <v>720.80000000000007</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35">
      <c r="A46" s="48"/>
      <c r="B46" s="55" t="s">
        <v>458</v>
      </c>
      <c r="C46" s="42">
        <f>C27+C45</f>
        <v>15632.199999999999</v>
      </c>
      <c r="D46" s="42">
        <f>D27+D45</f>
        <v>17502.599999999999</v>
      </c>
      <c r="E46" s="42">
        <f>E27+E45</f>
        <v>18267</v>
      </c>
      <c r="F46" s="56"/>
      <c r="G46" s="94"/>
      <c r="H46" s="56"/>
      <c r="I46" s="97"/>
      <c r="J46" s="144"/>
      <c r="K46" s="144"/>
      <c r="L46" s="73"/>
    </row>
    <row r="47" spans="1:12" ht="16.2" thickBot="1" x14ac:dyDescent="0.35">
      <c r="A47" s="173"/>
      <c r="B47" s="101"/>
      <c r="C47" s="102"/>
      <c r="D47" s="102"/>
      <c r="E47" s="102"/>
      <c r="F47" s="103"/>
      <c r="G47" s="104"/>
      <c r="H47" s="105"/>
      <c r="I47" s="106"/>
      <c r="J47" s="73"/>
      <c r="K47" s="73"/>
      <c r="L47" s="73"/>
    </row>
    <row r="48" spans="1:12" ht="15" thickBot="1" x14ac:dyDescent="0.35">
      <c r="A48" s="173"/>
      <c r="B48" s="101"/>
      <c r="C48" s="734">
        <f>C11+C16+C19+C21+C23+C25</f>
        <v>14811.5</v>
      </c>
      <c r="D48" s="740">
        <f>D11+D16+D19+D21+D23+D25</f>
        <v>16681.7</v>
      </c>
      <c r="E48" s="735">
        <f>E11+E16+E19+E21+E23+E25</f>
        <v>17444.8</v>
      </c>
      <c r="F48" s="772" t="s">
        <v>18</v>
      </c>
      <c r="G48" s="775"/>
      <c r="H48" s="105"/>
      <c r="I48" s="106"/>
      <c r="J48" s="73"/>
      <c r="K48" s="73"/>
      <c r="L48" s="73"/>
    </row>
    <row r="49" spans="1:12" ht="15" thickBot="1" x14ac:dyDescent="0.35">
      <c r="A49" s="173"/>
      <c r="B49" s="101"/>
      <c r="C49" s="744">
        <f t="shared" ref="C49:E50" si="0">C12*1</f>
        <v>0</v>
      </c>
      <c r="D49" s="745">
        <f t="shared" si="0"/>
        <v>0</v>
      </c>
      <c r="E49" s="746">
        <f t="shared" si="0"/>
        <v>0</v>
      </c>
      <c r="F49" s="773" t="s">
        <v>19</v>
      </c>
      <c r="G49" s="775"/>
      <c r="H49" s="105"/>
      <c r="I49" s="106"/>
      <c r="J49" s="73"/>
      <c r="K49" s="73"/>
      <c r="L49" s="73"/>
    </row>
    <row r="50" spans="1:12" ht="15" thickBot="1" x14ac:dyDescent="0.35">
      <c r="A50" s="173"/>
      <c r="B50" s="101"/>
      <c r="C50" s="737">
        <f t="shared" si="0"/>
        <v>74.099999999999994</v>
      </c>
      <c r="D50" s="741">
        <f t="shared" si="0"/>
        <v>74.099999999999994</v>
      </c>
      <c r="E50" s="736">
        <f t="shared" si="0"/>
        <v>74.099999999999994</v>
      </c>
      <c r="F50" s="777" t="s">
        <v>20</v>
      </c>
      <c r="G50" s="775"/>
      <c r="H50" s="105"/>
      <c r="I50" s="106"/>
      <c r="J50" s="73"/>
      <c r="K50" s="73"/>
      <c r="L50" s="73"/>
    </row>
    <row r="51" spans="1:12" ht="15" thickBot="1" x14ac:dyDescent="0.35">
      <c r="A51" s="173"/>
      <c r="B51" s="101"/>
      <c r="C51" s="748">
        <f>C45+C14</f>
        <v>746.6</v>
      </c>
      <c r="D51" s="749">
        <f>D45+D14</f>
        <v>746.80000000000007</v>
      </c>
      <c r="E51" s="750">
        <f>E45+E14</f>
        <v>748.1</v>
      </c>
      <c r="F51" s="773" t="s">
        <v>22</v>
      </c>
      <c r="G51" s="775"/>
      <c r="H51" s="105"/>
      <c r="I51" s="106"/>
      <c r="J51" s="73"/>
      <c r="K51" s="73"/>
      <c r="L51" s="73"/>
    </row>
    <row r="52" spans="1:12" ht="15" thickBot="1" x14ac:dyDescent="0.35">
      <c r="A52" s="173"/>
      <c r="B52" s="101"/>
      <c r="C52" s="738">
        <f>C48+C49++C50+C51</f>
        <v>15632.2</v>
      </c>
      <c r="D52" s="742">
        <f>D48+D49++D50+D51</f>
        <v>17502.599999999999</v>
      </c>
      <c r="E52" s="739">
        <f>E48+E49++E50+E51</f>
        <v>18266.999999999996</v>
      </c>
      <c r="F52" s="774" t="s">
        <v>23</v>
      </c>
      <c r="G52" s="776"/>
      <c r="H52" s="105"/>
      <c r="I52" s="106"/>
      <c r="J52" s="73"/>
      <c r="K52" s="73"/>
      <c r="L52" s="73"/>
    </row>
    <row r="53" spans="1:12" ht="15.6" x14ac:dyDescent="0.3">
      <c r="A53" s="173"/>
      <c r="B53" s="101"/>
      <c r="C53" s="102"/>
      <c r="D53" s="102"/>
      <c r="E53" s="102"/>
      <c r="F53" s="103"/>
      <c r="G53" s="104"/>
      <c r="H53" s="105"/>
      <c r="I53" s="106"/>
      <c r="J53" s="73"/>
      <c r="K53" s="73"/>
      <c r="L53" s="73"/>
    </row>
    <row r="54" spans="1:12" x14ac:dyDescent="0.3">
      <c r="A54" s="779" t="s">
        <v>1744</v>
      </c>
      <c r="B54" s="779"/>
      <c r="C54" s="6"/>
      <c r="D54" s="6"/>
      <c r="E54" s="6"/>
      <c r="F54" s="6"/>
      <c r="G54" s="6"/>
      <c r="H54" s="6"/>
      <c r="I54" s="6"/>
      <c r="J54" s="6"/>
      <c r="K54" s="6"/>
      <c r="L54" s="73"/>
    </row>
    <row r="55" spans="1:12" ht="15" thickBot="1" x14ac:dyDescent="0.35">
      <c r="A55" s="767" t="s">
        <v>1741</v>
      </c>
      <c r="B55" s="767"/>
      <c r="C55" s="767"/>
      <c r="D55" s="767"/>
      <c r="E55" s="767"/>
      <c r="F55" s="767"/>
      <c r="G55" s="767"/>
      <c r="H55" s="767"/>
      <c r="I55" s="767"/>
      <c r="J55" s="6"/>
      <c r="K55" s="6"/>
      <c r="L55" s="73"/>
    </row>
    <row r="56" spans="1:12" ht="64.95" customHeight="1" thickBot="1" x14ac:dyDescent="0.35">
      <c r="A56" s="8" t="s">
        <v>5</v>
      </c>
      <c r="B56" s="9" t="s">
        <v>586</v>
      </c>
      <c r="C56" s="9" t="s">
        <v>11</v>
      </c>
      <c r="D56" s="9" t="s">
        <v>574</v>
      </c>
      <c r="E56" s="9" t="s">
        <v>674</v>
      </c>
      <c r="F56" s="9" t="s">
        <v>6</v>
      </c>
      <c r="G56" s="9" t="s">
        <v>17</v>
      </c>
      <c r="H56" s="9" t="s">
        <v>12</v>
      </c>
      <c r="I56" s="9" t="s">
        <v>34</v>
      </c>
      <c r="J56" s="73"/>
      <c r="K56" s="73"/>
      <c r="L56" s="73"/>
    </row>
    <row r="57" spans="1:12" ht="30.6" customHeight="1" thickBot="1" x14ac:dyDescent="0.35">
      <c r="A57" s="10">
        <v>1</v>
      </c>
      <c r="B57" s="11">
        <v>2</v>
      </c>
      <c r="C57" s="11">
        <v>3</v>
      </c>
      <c r="D57" s="11">
        <v>4</v>
      </c>
      <c r="E57" s="11">
        <v>5</v>
      </c>
      <c r="F57" s="11">
        <v>6</v>
      </c>
      <c r="G57" s="11">
        <v>7</v>
      </c>
      <c r="H57" s="11">
        <v>8</v>
      </c>
      <c r="I57" s="11">
        <v>9</v>
      </c>
      <c r="J57" s="73"/>
      <c r="K57" s="73"/>
      <c r="L57" s="73"/>
    </row>
    <row r="58" spans="1:12" ht="37.200000000000003" customHeight="1" thickBot="1" x14ac:dyDescent="0.35">
      <c r="A58" s="34" t="s">
        <v>15</v>
      </c>
      <c r="B58" s="35" t="s">
        <v>94</v>
      </c>
      <c r="C58" s="36"/>
      <c r="D58" s="36"/>
      <c r="E58" s="36"/>
      <c r="F58" s="37" t="s">
        <v>76</v>
      </c>
      <c r="G58" s="35"/>
      <c r="H58" s="36"/>
      <c r="I58" s="36"/>
      <c r="J58" s="73"/>
      <c r="K58" s="73"/>
      <c r="L58" s="73"/>
    </row>
    <row r="59" spans="1:12" ht="45" customHeight="1" thickBot="1" x14ac:dyDescent="0.35">
      <c r="A59" s="38" t="s">
        <v>14</v>
      </c>
      <c r="B59" s="39" t="s">
        <v>95</v>
      </c>
      <c r="C59" s="40"/>
      <c r="D59" s="40"/>
      <c r="E59" s="40"/>
      <c r="F59" s="41" t="s">
        <v>77</v>
      </c>
      <c r="G59" s="39"/>
      <c r="H59" s="40"/>
      <c r="I59" s="40"/>
      <c r="J59" s="73"/>
      <c r="K59" s="73"/>
      <c r="L59" s="73"/>
    </row>
    <row r="60" spans="1:12" ht="15" thickBot="1" x14ac:dyDescent="0.35">
      <c r="A60" s="882" t="s">
        <v>78</v>
      </c>
      <c r="B60" s="887" t="s">
        <v>615</v>
      </c>
      <c r="C60" s="42">
        <f>C80+C67+C73+C86</f>
        <v>367.9</v>
      </c>
      <c r="D60" s="42">
        <f t="shared" ref="D60:E64" si="1">D80+D67+D73+D86</f>
        <v>0</v>
      </c>
      <c r="E60" s="42">
        <f t="shared" si="1"/>
        <v>0</v>
      </c>
      <c r="F60" s="12" t="s">
        <v>81</v>
      </c>
      <c r="G60" s="44" t="s">
        <v>18</v>
      </c>
      <c r="H60" s="45">
        <v>288724610</v>
      </c>
      <c r="I60" s="44">
        <v>0</v>
      </c>
      <c r="J60" s="73"/>
      <c r="K60" s="73"/>
      <c r="L60" s="73"/>
    </row>
    <row r="61" spans="1:12" ht="15" thickBot="1" x14ac:dyDescent="0.35">
      <c r="A61" s="882"/>
      <c r="B61" s="888"/>
      <c r="C61" s="42">
        <f>C81+C68+C74+C87</f>
        <v>1815.6999999999998</v>
      </c>
      <c r="D61" s="42">
        <f t="shared" si="1"/>
        <v>1160.5</v>
      </c>
      <c r="E61" s="42">
        <f t="shared" si="1"/>
        <v>925.5</v>
      </c>
      <c r="F61" s="46"/>
      <c r="G61" s="44" t="s">
        <v>21</v>
      </c>
      <c r="H61" s="47"/>
      <c r="I61" s="44"/>
      <c r="J61" s="73"/>
      <c r="K61" s="73"/>
      <c r="L61" s="73"/>
    </row>
    <row r="62" spans="1:12" ht="15" customHeight="1" thickBot="1" x14ac:dyDescent="0.35">
      <c r="A62" s="882"/>
      <c r="B62" s="888"/>
      <c r="C62" s="42">
        <f>C82+C69+C75+C88</f>
        <v>0</v>
      </c>
      <c r="D62" s="42">
        <f t="shared" si="1"/>
        <v>0</v>
      </c>
      <c r="E62" s="42">
        <f t="shared" si="1"/>
        <v>0</v>
      </c>
      <c r="F62" s="46"/>
      <c r="G62" s="44" t="s">
        <v>79</v>
      </c>
      <c r="H62" s="47"/>
      <c r="I62" s="44"/>
      <c r="J62" s="73"/>
      <c r="K62" s="73"/>
      <c r="L62" s="73"/>
    </row>
    <row r="63" spans="1:12" ht="15" thickBot="1" x14ac:dyDescent="0.35">
      <c r="A63" s="882"/>
      <c r="B63" s="888"/>
      <c r="C63" s="42">
        <f>C83+C70+C76+C89</f>
        <v>2450</v>
      </c>
      <c r="D63" s="42">
        <f t="shared" si="1"/>
        <v>6518.3</v>
      </c>
      <c r="E63" s="42">
        <f t="shared" si="1"/>
        <v>2550</v>
      </c>
      <c r="F63" s="46"/>
      <c r="G63" s="44" t="s">
        <v>19</v>
      </c>
      <c r="H63" s="47"/>
      <c r="I63" s="44"/>
      <c r="J63" s="73"/>
      <c r="K63" s="73"/>
      <c r="L63" s="73"/>
    </row>
    <row r="64" spans="1:12" ht="15" thickBot="1" x14ac:dyDescent="0.35">
      <c r="A64" s="882"/>
      <c r="B64" s="888"/>
      <c r="C64" s="42">
        <f>C84+C71+C77+C90</f>
        <v>0</v>
      </c>
      <c r="D64" s="42">
        <f t="shared" si="1"/>
        <v>0</v>
      </c>
      <c r="E64" s="42">
        <f t="shared" si="1"/>
        <v>0</v>
      </c>
      <c r="F64" s="46"/>
      <c r="G64" s="44" t="s">
        <v>80</v>
      </c>
      <c r="H64" s="47"/>
      <c r="I64" s="44"/>
      <c r="J64" s="73"/>
      <c r="K64" s="73"/>
      <c r="L64" s="73"/>
    </row>
    <row r="65" spans="1:12" ht="15" thickBot="1" x14ac:dyDescent="0.35">
      <c r="A65" s="882"/>
      <c r="B65" s="888"/>
      <c r="C65" s="42">
        <f>C78*1</f>
        <v>0</v>
      </c>
      <c r="D65" s="42">
        <f>D78*1</f>
        <v>0</v>
      </c>
      <c r="E65" s="42">
        <f>E78*1</f>
        <v>0</v>
      </c>
      <c r="F65" s="46"/>
      <c r="G65" s="44" t="s">
        <v>588</v>
      </c>
      <c r="H65" s="47"/>
      <c r="I65" s="44"/>
      <c r="J65" s="73"/>
      <c r="K65" s="73"/>
      <c r="L65" s="73"/>
    </row>
    <row r="66" spans="1:12" ht="15" customHeight="1" thickBot="1" x14ac:dyDescent="0.35">
      <c r="A66" s="883"/>
      <c r="B66" s="889"/>
      <c r="C66" s="58">
        <f>SUM(C60:C65)</f>
        <v>4633.6000000000004</v>
      </c>
      <c r="D66" s="58">
        <f>SUM(D60:D65)</f>
        <v>7678.8</v>
      </c>
      <c r="E66" s="58">
        <f>SUM(E60:E65)</f>
        <v>3475.5</v>
      </c>
      <c r="F66" s="50"/>
      <c r="G66" s="49" t="s">
        <v>23</v>
      </c>
      <c r="H66" s="51"/>
      <c r="I66" s="52"/>
      <c r="J66" s="73"/>
      <c r="K66" s="73"/>
      <c r="L66" s="73"/>
    </row>
    <row r="67" spans="1:12" ht="15" thickBot="1" x14ac:dyDescent="0.35">
      <c r="A67" s="881"/>
      <c r="B67" s="884" t="s">
        <v>490</v>
      </c>
      <c r="C67" s="74"/>
      <c r="D67" s="23"/>
      <c r="E67" s="23"/>
      <c r="F67" s="75"/>
      <c r="G67" s="23" t="s">
        <v>18</v>
      </c>
      <c r="H67" s="76">
        <v>304929400</v>
      </c>
      <c r="I67" s="23"/>
      <c r="J67" s="73"/>
      <c r="K67" s="705"/>
      <c r="L67" s="73"/>
    </row>
    <row r="68" spans="1:12" ht="15" customHeight="1" thickBot="1" x14ac:dyDescent="0.35">
      <c r="A68" s="882"/>
      <c r="B68" s="885"/>
      <c r="C68" s="53"/>
      <c r="D68" s="44"/>
      <c r="E68" s="44"/>
      <c r="F68" s="46"/>
      <c r="G68" s="44" t="s">
        <v>21</v>
      </c>
      <c r="H68" s="47"/>
      <c r="I68" s="44"/>
      <c r="J68" s="73"/>
      <c r="K68" s="73"/>
      <c r="L68" s="73"/>
    </row>
    <row r="69" spans="1:12" ht="15" thickBot="1" x14ac:dyDescent="0.35">
      <c r="A69" s="882"/>
      <c r="B69" s="885"/>
      <c r="C69" s="44"/>
      <c r="D69" s="44"/>
      <c r="E69" s="44"/>
      <c r="F69" s="46"/>
      <c r="G69" s="44" t="s">
        <v>79</v>
      </c>
      <c r="H69" s="47"/>
      <c r="I69" s="44"/>
      <c r="J69" s="73"/>
      <c r="K69" s="73"/>
      <c r="L69" s="73"/>
    </row>
    <row r="70" spans="1:12" ht="15" thickBot="1" x14ac:dyDescent="0.35">
      <c r="A70" s="882"/>
      <c r="B70" s="885"/>
      <c r="C70" s="44"/>
      <c r="D70" s="44"/>
      <c r="E70" s="44"/>
      <c r="F70" s="706"/>
      <c r="G70" s="44" t="s">
        <v>19</v>
      </c>
      <c r="H70" s="47"/>
      <c r="I70" s="44"/>
      <c r="J70" s="73"/>
      <c r="K70" s="73"/>
      <c r="L70" s="73"/>
    </row>
    <row r="71" spans="1:12" ht="15" thickBot="1" x14ac:dyDescent="0.35">
      <c r="A71" s="882"/>
      <c r="B71" s="885"/>
      <c r="C71" s="44"/>
      <c r="D71" s="44"/>
      <c r="E71" s="44"/>
      <c r="F71" s="46"/>
      <c r="G71" s="44" t="s">
        <v>80</v>
      </c>
      <c r="H71" s="47"/>
      <c r="I71" s="44"/>
      <c r="J71" s="73"/>
      <c r="K71" s="73"/>
      <c r="L71" s="73"/>
    </row>
    <row r="72" spans="1:12" ht="15" customHeight="1" thickBot="1" x14ac:dyDescent="0.35">
      <c r="A72" s="883"/>
      <c r="B72" s="886"/>
      <c r="C72" s="58">
        <f>SUM(C67:C71)</f>
        <v>0</v>
      </c>
      <c r="D72" s="49">
        <f>SUM(D67:D71)</f>
        <v>0</v>
      </c>
      <c r="E72" s="49">
        <f>SUM(E67:E71)</f>
        <v>0</v>
      </c>
      <c r="F72" s="50"/>
      <c r="G72" s="49" t="s">
        <v>23</v>
      </c>
      <c r="H72" s="51"/>
      <c r="I72" s="52"/>
      <c r="J72" s="73"/>
      <c r="K72" s="73"/>
      <c r="L72" s="73"/>
    </row>
    <row r="73" spans="1:12" ht="15" thickBot="1" x14ac:dyDescent="0.35">
      <c r="A73" s="899"/>
      <c r="B73" s="904" t="s">
        <v>616</v>
      </c>
      <c r="C73" s="107"/>
      <c r="D73" s="108"/>
      <c r="E73" s="108"/>
      <c r="F73" s="109"/>
      <c r="G73" s="108" t="s">
        <v>18</v>
      </c>
      <c r="H73" s="110">
        <v>288724610</v>
      </c>
      <c r="I73" s="108"/>
      <c r="J73" s="73"/>
      <c r="K73" s="73"/>
      <c r="L73" s="73"/>
    </row>
    <row r="74" spans="1:12" ht="15" customHeight="1" thickBot="1" x14ac:dyDescent="0.35">
      <c r="A74" s="900"/>
      <c r="B74" s="905"/>
      <c r="C74" s="107"/>
      <c r="D74" s="107">
        <v>1160.5</v>
      </c>
      <c r="E74" s="107">
        <v>925.5</v>
      </c>
      <c r="F74" s="109"/>
      <c r="G74" s="108" t="s">
        <v>21</v>
      </c>
      <c r="H74" s="111"/>
      <c r="I74" s="108"/>
      <c r="J74" s="73"/>
      <c r="K74" s="73"/>
      <c r="L74" s="73"/>
    </row>
    <row r="75" spans="1:12" ht="15" thickBot="1" x14ac:dyDescent="0.35">
      <c r="A75" s="900"/>
      <c r="B75" s="905"/>
      <c r="C75" s="107"/>
      <c r="D75" s="107"/>
      <c r="E75" s="107"/>
      <c r="F75" s="109"/>
      <c r="G75" s="108" t="s">
        <v>79</v>
      </c>
      <c r="H75" s="111"/>
      <c r="I75" s="108"/>
      <c r="J75" s="73"/>
      <c r="K75" s="73"/>
      <c r="L75" s="73"/>
    </row>
    <row r="76" spans="1:12" ht="15" thickBot="1" x14ac:dyDescent="0.35">
      <c r="A76" s="900"/>
      <c r="B76" s="905"/>
      <c r="C76" s="107">
        <v>2000</v>
      </c>
      <c r="D76" s="107">
        <v>5000</v>
      </c>
      <c r="E76" s="107">
        <v>1000</v>
      </c>
      <c r="F76" s="109"/>
      <c r="G76" s="108" t="s">
        <v>19</v>
      </c>
      <c r="H76" s="111"/>
      <c r="I76" s="108"/>
      <c r="J76" s="73"/>
      <c r="K76" s="73"/>
      <c r="L76" s="73"/>
    </row>
    <row r="77" spans="1:12" ht="15" thickBot="1" x14ac:dyDescent="0.35">
      <c r="A77" s="900"/>
      <c r="B77" s="905"/>
      <c r="C77" s="107"/>
      <c r="D77" s="108"/>
      <c r="E77" s="108"/>
      <c r="F77" s="109"/>
      <c r="G77" s="108" t="s">
        <v>80</v>
      </c>
      <c r="H77" s="111"/>
      <c r="I77" s="108"/>
      <c r="J77" s="73"/>
      <c r="K77" s="73"/>
      <c r="L77" s="73"/>
    </row>
    <row r="78" spans="1:12" ht="16.2" customHeight="1" thickBot="1" x14ac:dyDescent="0.35">
      <c r="A78" s="900"/>
      <c r="B78" s="905"/>
      <c r="C78" s="107"/>
      <c r="D78" s="108"/>
      <c r="E78" s="108"/>
      <c r="F78" s="109"/>
      <c r="G78" s="44" t="s">
        <v>588</v>
      </c>
      <c r="H78" s="111"/>
      <c r="I78" s="108"/>
      <c r="J78" s="73"/>
      <c r="K78" s="73"/>
      <c r="L78" s="73"/>
    </row>
    <row r="79" spans="1:12" ht="15" customHeight="1" thickBot="1" x14ac:dyDescent="0.35">
      <c r="A79" s="901"/>
      <c r="B79" s="906"/>
      <c r="C79" s="58">
        <f>C73+C74+C75+C76+C77+C78</f>
        <v>2000</v>
      </c>
      <c r="D79" s="58">
        <f>D73+D74+D75+D76+D77+D78</f>
        <v>6160.5</v>
      </c>
      <c r="E79" s="58">
        <f>E73+E74+E75+E76+E77+E78</f>
        <v>1925.5</v>
      </c>
      <c r="F79" s="50"/>
      <c r="G79" s="49"/>
      <c r="H79" s="51"/>
      <c r="I79" s="52"/>
      <c r="J79" s="73"/>
      <c r="K79" s="73"/>
      <c r="L79" s="73"/>
    </row>
    <row r="80" spans="1:12" ht="15" thickBot="1" x14ac:dyDescent="0.35">
      <c r="A80" s="882"/>
      <c r="B80" s="904" t="s">
        <v>539</v>
      </c>
      <c r="C80" s="107">
        <v>367.9</v>
      </c>
      <c r="D80" s="44"/>
      <c r="E80" s="44"/>
      <c r="F80" s="12"/>
      <c r="G80" s="44" t="s">
        <v>18</v>
      </c>
      <c r="H80" s="45">
        <v>288724610</v>
      </c>
      <c r="I80" s="44">
        <v>0</v>
      </c>
      <c r="J80" s="6"/>
      <c r="K80" s="73"/>
      <c r="L80" s="73"/>
    </row>
    <row r="81" spans="1:12" ht="15" thickBot="1" x14ac:dyDescent="0.35">
      <c r="A81" s="882"/>
      <c r="B81" s="905"/>
      <c r="C81" s="107">
        <v>1632.1</v>
      </c>
      <c r="D81" s="53"/>
      <c r="E81" s="44"/>
      <c r="F81" s="46"/>
      <c r="G81" s="44" t="s">
        <v>21</v>
      </c>
      <c r="H81" s="47"/>
      <c r="I81" s="44"/>
      <c r="J81" s="6"/>
      <c r="K81" s="73"/>
      <c r="L81" s="73"/>
    </row>
    <row r="82" spans="1:12" ht="15" thickBot="1" x14ac:dyDescent="0.35">
      <c r="A82" s="882"/>
      <c r="B82" s="905"/>
      <c r="C82" s="44"/>
      <c r="D82" s="53"/>
      <c r="E82" s="44"/>
      <c r="F82" s="46"/>
      <c r="G82" s="44" t="s">
        <v>79</v>
      </c>
      <c r="H82" s="47"/>
      <c r="I82" s="44"/>
      <c r="J82" s="6"/>
      <c r="K82" s="73"/>
      <c r="L82" s="73"/>
    </row>
    <row r="83" spans="1:12" ht="15" thickBot="1" x14ac:dyDescent="0.35">
      <c r="A83" s="882"/>
      <c r="B83" s="905"/>
      <c r="C83" s="107">
        <v>200</v>
      </c>
      <c r="D83" s="53">
        <v>208.3</v>
      </c>
      <c r="E83" s="53">
        <v>0</v>
      </c>
      <c r="F83" s="46"/>
      <c r="G83" s="44" t="s">
        <v>19</v>
      </c>
      <c r="H83" s="47"/>
      <c r="I83" s="44"/>
      <c r="J83" s="6"/>
      <c r="K83" s="73"/>
      <c r="L83" s="73"/>
    </row>
    <row r="84" spans="1:12" ht="15" thickBot="1" x14ac:dyDescent="0.35">
      <c r="A84" s="882"/>
      <c r="B84" s="905"/>
      <c r="C84" s="107"/>
      <c r="D84" s="53"/>
      <c r="E84" s="44"/>
      <c r="F84" s="46"/>
      <c r="G84" s="44" t="s">
        <v>80</v>
      </c>
      <c r="H84" s="47"/>
      <c r="I84" s="44"/>
      <c r="J84" s="6"/>
      <c r="K84" s="73"/>
      <c r="L84" s="73"/>
    </row>
    <row r="85" spans="1:12" ht="15" customHeight="1" thickBot="1" x14ac:dyDescent="0.35">
      <c r="A85" s="883"/>
      <c r="B85" s="906"/>
      <c r="C85" s="58">
        <f>SUM(C80:C84)</f>
        <v>2200</v>
      </c>
      <c r="D85" s="58">
        <f>SUM(D80:D84)</f>
        <v>208.3</v>
      </c>
      <c r="E85" s="58">
        <f>SUM(E80:E84)</f>
        <v>0</v>
      </c>
      <c r="F85" s="50"/>
      <c r="G85" s="49" t="s">
        <v>23</v>
      </c>
      <c r="H85" s="51"/>
      <c r="I85" s="52"/>
      <c r="J85" s="6"/>
      <c r="K85" s="73"/>
      <c r="L85" s="73"/>
    </row>
    <row r="86" spans="1:12" ht="15" thickBot="1" x14ac:dyDescent="0.35">
      <c r="A86" s="882"/>
      <c r="B86" s="904" t="s">
        <v>654</v>
      </c>
      <c r="C86" s="108"/>
      <c r="D86" s="43"/>
      <c r="E86" s="43"/>
      <c r="F86" s="12"/>
      <c r="G86" s="44" t="s">
        <v>18</v>
      </c>
      <c r="H86" s="45">
        <v>288724610</v>
      </c>
      <c r="I86" s="44">
        <v>0</v>
      </c>
      <c r="J86" s="6"/>
      <c r="K86" s="73"/>
      <c r="L86" s="73"/>
    </row>
    <row r="87" spans="1:12" ht="15" thickBot="1" x14ac:dyDescent="0.35">
      <c r="A87" s="882"/>
      <c r="B87" s="905"/>
      <c r="C87" s="107">
        <v>183.6</v>
      </c>
      <c r="D87" s="43"/>
      <c r="E87" s="43"/>
      <c r="F87" s="46"/>
      <c r="G87" s="44" t="s">
        <v>21</v>
      </c>
      <c r="H87" s="47"/>
      <c r="I87" s="44"/>
      <c r="J87" s="73"/>
      <c r="K87" s="73"/>
      <c r="L87" s="73"/>
    </row>
    <row r="88" spans="1:12" ht="15" thickBot="1" x14ac:dyDescent="0.35">
      <c r="A88" s="882"/>
      <c r="B88" s="905"/>
      <c r="C88" s="42"/>
      <c r="D88" s="43"/>
      <c r="E88" s="43"/>
      <c r="F88" s="46"/>
      <c r="G88" s="44" t="s">
        <v>79</v>
      </c>
      <c r="H88" s="47"/>
      <c r="I88" s="44"/>
      <c r="J88" s="73"/>
      <c r="K88" s="73"/>
      <c r="L88" s="73"/>
    </row>
    <row r="89" spans="1:12" ht="15" thickBot="1" x14ac:dyDescent="0.35">
      <c r="A89" s="882"/>
      <c r="B89" s="905"/>
      <c r="C89" s="107">
        <v>250</v>
      </c>
      <c r="D89" s="53">
        <v>1310</v>
      </c>
      <c r="E89" s="53">
        <v>1550</v>
      </c>
      <c r="F89" s="46"/>
      <c r="G89" s="44" t="s">
        <v>19</v>
      </c>
      <c r="H89" s="47"/>
      <c r="I89" s="44"/>
      <c r="J89" s="73"/>
      <c r="K89" s="73"/>
      <c r="L89" s="73"/>
    </row>
    <row r="90" spans="1:12" ht="15" thickBot="1" x14ac:dyDescent="0.35">
      <c r="A90" s="882"/>
      <c r="B90" s="905"/>
      <c r="C90" s="43"/>
      <c r="D90" s="43"/>
      <c r="E90" s="43"/>
      <c r="F90" s="46"/>
      <c r="G90" s="44" t="s">
        <v>80</v>
      </c>
      <c r="H90" s="47"/>
      <c r="I90" s="44"/>
      <c r="J90" s="73"/>
      <c r="K90" s="73"/>
      <c r="L90" s="73"/>
    </row>
    <row r="91" spans="1:12" ht="15" customHeight="1" thickBot="1" x14ac:dyDescent="0.35">
      <c r="A91" s="883"/>
      <c r="B91" s="906"/>
      <c r="C91" s="58">
        <f>C86+C87+C88+C89+C90</f>
        <v>433.6</v>
      </c>
      <c r="D91" s="58">
        <f>D86+D87+D88+D89+D90</f>
        <v>1310</v>
      </c>
      <c r="E91" s="58">
        <f>E86+E87+E88+E89+E90</f>
        <v>1550</v>
      </c>
      <c r="F91" s="50"/>
      <c r="G91" s="49" t="s">
        <v>23</v>
      </c>
      <c r="H91" s="51"/>
      <c r="I91" s="52"/>
      <c r="J91" s="73"/>
      <c r="K91" s="73"/>
      <c r="L91" s="73"/>
    </row>
    <row r="92" spans="1:12" ht="15" thickBot="1" x14ac:dyDescent="0.35">
      <c r="A92" s="882" t="s">
        <v>24</v>
      </c>
      <c r="B92" s="887" t="s">
        <v>83</v>
      </c>
      <c r="C92" s="43">
        <f>C99*1</f>
        <v>0</v>
      </c>
      <c r="D92" s="43">
        <f t="shared" ref="D92:E96" si="2">D99*1</f>
        <v>0</v>
      </c>
      <c r="E92" s="43">
        <f t="shared" si="2"/>
        <v>0</v>
      </c>
      <c r="F92" s="12" t="s">
        <v>82</v>
      </c>
      <c r="G92" s="44" t="s">
        <v>18</v>
      </c>
      <c r="H92" s="45"/>
      <c r="I92" s="44"/>
      <c r="J92" s="73"/>
      <c r="K92" s="73"/>
      <c r="L92" s="73"/>
    </row>
    <row r="93" spans="1:12" ht="15" thickBot="1" x14ac:dyDescent="0.35">
      <c r="A93" s="882"/>
      <c r="B93" s="888"/>
      <c r="C93" s="42">
        <f>C100+C106</f>
        <v>0</v>
      </c>
      <c r="D93" s="43">
        <f t="shared" si="2"/>
        <v>0</v>
      </c>
      <c r="E93" s="43">
        <f t="shared" si="2"/>
        <v>0</v>
      </c>
      <c r="F93" s="46"/>
      <c r="G93" s="44" t="s">
        <v>21</v>
      </c>
      <c r="H93" s="47"/>
      <c r="I93" s="44"/>
      <c r="J93" s="73"/>
      <c r="K93" s="73"/>
      <c r="L93" s="73"/>
    </row>
    <row r="94" spans="1:12" ht="15" customHeight="1" thickBot="1" x14ac:dyDescent="0.35">
      <c r="A94" s="882"/>
      <c r="B94" s="888"/>
      <c r="C94" s="43">
        <f>C101*1</f>
        <v>0</v>
      </c>
      <c r="D94" s="43">
        <f t="shared" si="2"/>
        <v>0</v>
      </c>
      <c r="E94" s="43">
        <f t="shared" si="2"/>
        <v>0</v>
      </c>
      <c r="F94" s="46"/>
      <c r="G94" s="44" t="s">
        <v>79</v>
      </c>
      <c r="H94" s="47"/>
      <c r="I94" s="44"/>
      <c r="J94" s="73"/>
      <c r="K94" s="73"/>
      <c r="L94" s="73"/>
    </row>
    <row r="95" spans="1:12" ht="15" customHeight="1" thickBot="1" x14ac:dyDescent="0.35">
      <c r="A95" s="882"/>
      <c r="B95" s="888"/>
      <c r="C95" s="42">
        <f>C102+C108</f>
        <v>0</v>
      </c>
      <c r="D95" s="42">
        <f>D102+D108</f>
        <v>0</v>
      </c>
      <c r="E95" s="42">
        <f>E102+E108</f>
        <v>0</v>
      </c>
      <c r="F95" s="46"/>
      <c r="G95" s="44" t="s">
        <v>19</v>
      </c>
      <c r="H95" s="47"/>
      <c r="I95" s="44"/>
      <c r="J95" s="73"/>
      <c r="K95" s="73"/>
      <c r="L95" s="73"/>
    </row>
    <row r="96" spans="1:12" ht="15" thickBot="1" x14ac:dyDescent="0.35">
      <c r="A96" s="882"/>
      <c r="B96" s="888"/>
      <c r="C96" s="43">
        <f>C103*1</f>
        <v>0</v>
      </c>
      <c r="D96" s="43">
        <f t="shared" si="2"/>
        <v>0</v>
      </c>
      <c r="E96" s="43">
        <f t="shared" si="2"/>
        <v>0</v>
      </c>
      <c r="F96" s="46"/>
      <c r="G96" s="44" t="s">
        <v>80</v>
      </c>
      <c r="H96" s="47"/>
      <c r="I96" s="44"/>
      <c r="J96" s="73"/>
      <c r="K96" s="73"/>
      <c r="L96" s="73"/>
    </row>
    <row r="97" spans="1:12" ht="15" thickBot="1" x14ac:dyDescent="0.35">
      <c r="A97" s="882"/>
      <c r="B97" s="888"/>
      <c r="C97" s="112">
        <f>C110*1</f>
        <v>0</v>
      </c>
      <c r="D97" s="112">
        <f>D110*1</f>
        <v>0</v>
      </c>
      <c r="E97" s="112">
        <f>E110*1</f>
        <v>0</v>
      </c>
      <c r="F97" s="46"/>
      <c r="G97" s="44" t="s">
        <v>588</v>
      </c>
      <c r="H97" s="47"/>
      <c r="I97" s="44"/>
      <c r="J97" s="73"/>
      <c r="K97" s="73"/>
      <c r="L97" s="73"/>
    </row>
    <row r="98" spans="1:12" ht="15" thickBot="1" x14ac:dyDescent="0.35">
      <c r="A98" s="883"/>
      <c r="B98" s="889"/>
      <c r="C98" s="49">
        <f>SUM(C92:C97)</f>
        <v>0</v>
      </c>
      <c r="D98" s="49">
        <f>SUM(D92:D97)</f>
        <v>0</v>
      </c>
      <c r="E98" s="49">
        <f>SUM(E92:E97)</f>
        <v>0</v>
      </c>
      <c r="F98" s="50"/>
      <c r="G98" s="49" t="s">
        <v>23</v>
      </c>
      <c r="H98" s="51"/>
      <c r="I98" s="52"/>
      <c r="J98" s="73"/>
      <c r="K98" s="73"/>
      <c r="L98" s="73"/>
    </row>
    <row r="99" spans="1:12" ht="24.6" thickBot="1" x14ac:dyDescent="0.35">
      <c r="A99" s="882"/>
      <c r="B99" s="916" t="s">
        <v>540</v>
      </c>
      <c r="C99" s="44"/>
      <c r="D99" s="44"/>
      <c r="E99" s="44"/>
      <c r="F99" s="12"/>
      <c r="G99" s="44" t="s">
        <v>18</v>
      </c>
      <c r="H99" s="45" t="s">
        <v>576</v>
      </c>
      <c r="I99" s="44"/>
      <c r="J99" s="73"/>
      <c r="K99" s="73"/>
      <c r="L99" s="73"/>
    </row>
    <row r="100" spans="1:12" ht="15" thickBot="1" x14ac:dyDescent="0.35">
      <c r="A100" s="882"/>
      <c r="B100" s="917"/>
      <c r="C100" s="44"/>
      <c r="D100" s="44"/>
      <c r="E100" s="44"/>
      <c r="F100" s="46"/>
      <c r="G100" s="44" t="s">
        <v>21</v>
      </c>
      <c r="H100" s="47"/>
      <c r="I100" s="44"/>
      <c r="J100" s="73"/>
      <c r="K100" s="73"/>
      <c r="L100" s="73"/>
    </row>
    <row r="101" spans="1:12" ht="15" customHeight="1" thickBot="1" x14ac:dyDescent="0.35">
      <c r="A101" s="882"/>
      <c r="B101" s="917"/>
      <c r="C101" s="44"/>
      <c r="D101" s="44"/>
      <c r="E101" s="44"/>
      <c r="F101" s="46"/>
      <c r="G101" s="44" t="s">
        <v>79</v>
      </c>
      <c r="H101" s="47"/>
      <c r="I101" s="44"/>
      <c r="J101" s="73"/>
      <c r="K101" s="73"/>
      <c r="L101" s="73"/>
    </row>
    <row r="102" spans="1:12" ht="15" thickBot="1" x14ac:dyDescent="0.35">
      <c r="A102" s="882"/>
      <c r="B102" s="917"/>
      <c r="C102" s="44"/>
      <c r="D102" s="44"/>
      <c r="E102" s="44"/>
      <c r="F102" s="46"/>
      <c r="G102" s="44" t="s">
        <v>19</v>
      </c>
      <c r="H102" s="47"/>
      <c r="I102" s="44"/>
      <c r="J102" s="73"/>
      <c r="K102" s="73"/>
      <c r="L102" s="73"/>
    </row>
    <row r="103" spans="1:12" ht="15" thickBot="1" x14ac:dyDescent="0.35">
      <c r="A103" s="882"/>
      <c r="B103" s="917"/>
      <c r="C103" s="44"/>
      <c r="D103" s="44"/>
      <c r="E103" s="44"/>
      <c r="F103" s="46"/>
      <c r="G103" s="44" t="s">
        <v>80</v>
      </c>
      <c r="H103" s="47"/>
      <c r="I103" s="44"/>
      <c r="J103" s="73"/>
      <c r="K103" s="73"/>
      <c r="L103" s="73"/>
    </row>
    <row r="104" spans="1:12" ht="15" customHeight="1" thickBot="1" x14ac:dyDescent="0.35">
      <c r="A104" s="883"/>
      <c r="B104" s="918"/>
      <c r="C104" s="49">
        <f>SUM(C99:C103)</f>
        <v>0</v>
      </c>
      <c r="D104" s="49">
        <f>SUM(D99:D103)</f>
        <v>0</v>
      </c>
      <c r="E104" s="49">
        <f>SUM(E99:E103)</f>
        <v>0</v>
      </c>
      <c r="F104" s="50"/>
      <c r="G104" s="49" t="s">
        <v>23</v>
      </c>
      <c r="H104" s="51"/>
      <c r="I104" s="52"/>
      <c r="J104" s="73"/>
      <c r="K104" s="73"/>
      <c r="L104" s="73"/>
    </row>
    <row r="105" spans="1:12" ht="15" thickBot="1" x14ac:dyDescent="0.35">
      <c r="A105" s="899"/>
      <c r="B105" s="884" t="s">
        <v>617</v>
      </c>
      <c r="C105" s="108"/>
      <c r="D105" s="108"/>
      <c r="E105" s="108"/>
      <c r="F105" s="109"/>
      <c r="G105" s="108" t="s">
        <v>18</v>
      </c>
      <c r="H105" s="110">
        <v>288724610</v>
      </c>
      <c r="I105" s="108">
        <v>0</v>
      </c>
      <c r="J105" s="73"/>
      <c r="K105" s="73"/>
      <c r="L105" s="73"/>
    </row>
    <row r="106" spans="1:12" ht="15" thickBot="1" x14ac:dyDescent="0.35">
      <c r="A106" s="900"/>
      <c r="B106" s="885"/>
      <c r="C106" s="107"/>
      <c r="D106" s="108"/>
      <c r="E106" s="108"/>
      <c r="F106" s="109"/>
      <c r="G106" s="108" t="s">
        <v>21</v>
      </c>
      <c r="H106" s="111"/>
      <c r="I106" s="108"/>
      <c r="J106" s="73"/>
      <c r="K106" s="73"/>
      <c r="L106" s="73"/>
    </row>
    <row r="107" spans="1:12" ht="15" customHeight="1" thickBot="1" x14ac:dyDescent="0.35">
      <c r="A107" s="900"/>
      <c r="B107" s="885"/>
      <c r="C107" s="108"/>
      <c r="D107" s="108"/>
      <c r="E107" s="108"/>
      <c r="F107" s="109"/>
      <c r="G107" s="108" t="s">
        <v>79</v>
      </c>
      <c r="H107" s="111"/>
      <c r="I107" s="108"/>
      <c r="J107" s="73"/>
      <c r="K107" s="73"/>
      <c r="L107" s="73"/>
    </row>
    <row r="108" spans="1:12" ht="15" thickBot="1" x14ac:dyDescent="0.35">
      <c r="A108" s="900"/>
      <c r="B108" s="885"/>
      <c r="C108" s="107"/>
      <c r="D108" s="108"/>
      <c r="E108" s="108"/>
      <c r="F108" s="109"/>
      <c r="G108" s="108" t="s">
        <v>19</v>
      </c>
      <c r="H108" s="111"/>
      <c r="I108" s="108"/>
      <c r="J108" s="73"/>
      <c r="K108" s="73"/>
      <c r="L108" s="73"/>
    </row>
    <row r="109" spans="1:12" ht="15" thickBot="1" x14ac:dyDescent="0.35">
      <c r="A109" s="900"/>
      <c r="B109" s="885"/>
      <c r="C109" s="108"/>
      <c r="D109" s="108"/>
      <c r="E109" s="108"/>
      <c r="F109" s="109"/>
      <c r="G109" s="108" t="s">
        <v>80</v>
      </c>
      <c r="H109" s="111"/>
      <c r="I109" s="108"/>
      <c r="J109" s="73"/>
      <c r="K109" s="73"/>
      <c r="L109" s="73"/>
    </row>
    <row r="110" spans="1:12" ht="15" thickBot="1" x14ac:dyDescent="0.35">
      <c r="A110" s="900"/>
      <c r="B110" s="885"/>
      <c r="C110" s="107"/>
      <c r="D110" s="108"/>
      <c r="E110" s="108"/>
      <c r="F110" s="109"/>
      <c r="G110" s="44" t="s">
        <v>588</v>
      </c>
      <c r="H110" s="111"/>
      <c r="I110" s="108"/>
      <c r="J110" s="73"/>
      <c r="K110" s="73"/>
      <c r="L110" s="73"/>
    </row>
    <row r="111" spans="1:12" ht="15" thickBot="1" x14ac:dyDescent="0.35">
      <c r="A111" s="901"/>
      <c r="B111" s="886"/>
      <c r="C111" s="58">
        <f>SUM(C105:C110)</f>
        <v>0</v>
      </c>
      <c r="D111" s="58">
        <f>SUM(D105:D110)</f>
        <v>0</v>
      </c>
      <c r="E111" s="58">
        <f>SUM(E105:E110)</f>
        <v>0</v>
      </c>
      <c r="F111" s="50"/>
      <c r="G111" s="49"/>
      <c r="H111" s="51"/>
      <c r="I111" s="52"/>
      <c r="J111" s="73"/>
      <c r="K111" s="73"/>
      <c r="L111" s="73"/>
    </row>
    <row r="112" spans="1:12" ht="30" customHeight="1" thickBot="1" x14ac:dyDescent="0.35">
      <c r="A112" s="48"/>
      <c r="B112" s="55" t="s">
        <v>84</v>
      </c>
      <c r="C112" s="56"/>
      <c r="D112" s="56"/>
      <c r="E112" s="56"/>
      <c r="F112" s="56"/>
      <c r="G112" s="43"/>
      <c r="H112" s="45"/>
      <c r="I112" s="45"/>
      <c r="J112" s="73"/>
      <c r="K112" s="73"/>
      <c r="L112" s="73"/>
    </row>
    <row r="113" spans="1:12" ht="41.4" customHeight="1" thickBot="1" x14ac:dyDescent="0.35">
      <c r="A113" s="34" t="s">
        <v>85</v>
      </c>
      <c r="B113" s="35" t="s">
        <v>97</v>
      </c>
      <c r="C113" s="36"/>
      <c r="D113" s="36"/>
      <c r="E113" s="36"/>
      <c r="F113" s="37" t="s">
        <v>88</v>
      </c>
      <c r="G113" s="35"/>
      <c r="H113" s="36"/>
      <c r="I113" s="36"/>
      <c r="J113" s="73"/>
      <c r="K113" s="73"/>
      <c r="L113" s="73"/>
    </row>
    <row r="114" spans="1:12" ht="28.95" customHeight="1" thickBot="1" x14ac:dyDescent="0.35">
      <c r="A114" s="38" t="s">
        <v>86</v>
      </c>
      <c r="B114" s="39" t="s">
        <v>98</v>
      </c>
      <c r="C114" s="40"/>
      <c r="D114" s="40"/>
      <c r="E114" s="40"/>
      <c r="F114" s="41" t="s">
        <v>87</v>
      </c>
      <c r="G114" s="39"/>
      <c r="H114" s="40"/>
      <c r="I114" s="40"/>
      <c r="J114" s="73"/>
      <c r="K114" s="73"/>
      <c r="L114" s="73"/>
    </row>
    <row r="115" spans="1:12" ht="15" thickBot="1" x14ac:dyDescent="0.35">
      <c r="A115" s="881" t="s">
        <v>89</v>
      </c>
      <c r="B115" s="887" t="s">
        <v>90</v>
      </c>
      <c r="C115" s="84">
        <f>C121+C127+C133+C139+C145+C151</f>
        <v>0</v>
      </c>
      <c r="D115" s="84">
        <f t="shared" ref="D115:E117" si="3">D121+D127+D133+D139+D145+D151</f>
        <v>0</v>
      </c>
      <c r="E115" s="84">
        <f t="shared" si="3"/>
        <v>0</v>
      </c>
      <c r="F115" s="75" t="s">
        <v>91</v>
      </c>
      <c r="G115" s="23" t="s">
        <v>18</v>
      </c>
      <c r="H115" s="76">
        <v>288724610</v>
      </c>
      <c r="I115" s="23">
        <v>0</v>
      </c>
      <c r="J115" s="73"/>
      <c r="K115" s="73"/>
      <c r="L115" s="73"/>
    </row>
    <row r="116" spans="1:12" ht="15" thickBot="1" x14ac:dyDescent="0.35">
      <c r="A116" s="882"/>
      <c r="B116" s="888"/>
      <c r="C116" s="84">
        <f>C122+C128+C134+C140+C146+C152</f>
        <v>318.29999999999995</v>
      </c>
      <c r="D116" s="84">
        <f t="shared" si="3"/>
        <v>1000</v>
      </c>
      <c r="E116" s="84">
        <f t="shared" si="3"/>
        <v>0</v>
      </c>
      <c r="F116" s="46"/>
      <c r="G116" s="44" t="s">
        <v>21</v>
      </c>
      <c r="H116" s="47"/>
      <c r="I116" s="44"/>
      <c r="J116" s="73"/>
      <c r="K116" s="73"/>
      <c r="L116" s="73"/>
    </row>
    <row r="117" spans="1:12" ht="15" thickBot="1" x14ac:dyDescent="0.35">
      <c r="A117" s="882"/>
      <c r="B117" s="888"/>
      <c r="C117" s="84">
        <f>C123+C129+C135+C141+C147+C153</f>
        <v>0</v>
      </c>
      <c r="D117" s="84">
        <f t="shared" si="3"/>
        <v>0</v>
      </c>
      <c r="E117" s="84">
        <f t="shared" si="3"/>
        <v>0</v>
      </c>
      <c r="F117" s="46"/>
      <c r="G117" s="44" t="s">
        <v>79</v>
      </c>
      <c r="H117" s="47"/>
      <c r="I117" s="44"/>
      <c r="J117" s="73"/>
      <c r="K117" s="73"/>
      <c r="L117" s="73"/>
    </row>
    <row r="118" spans="1:12" ht="13.95" customHeight="1" thickBot="1" x14ac:dyDescent="0.35">
      <c r="A118" s="882"/>
      <c r="B118" s="888"/>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35">
      <c r="A119" s="882"/>
      <c r="B119" s="888"/>
      <c r="C119" s="84">
        <f t="shared" si="4"/>
        <v>0</v>
      </c>
      <c r="D119" s="84">
        <f t="shared" si="4"/>
        <v>0</v>
      </c>
      <c r="E119" s="84">
        <f t="shared" si="4"/>
        <v>0</v>
      </c>
      <c r="F119" s="46"/>
      <c r="G119" s="44" t="s">
        <v>80</v>
      </c>
      <c r="H119" s="47"/>
      <c r="I119" s="44"/>
      <c r="J119" s="73"/>
      <c r="K119" s="73"/>
      <c r="L119" s="73"/>
    </row>
    <row r="120" spans="1:12" ht="15" customHeight="1" thickBot="1" x14ac:dyDescent="0.35">
      <c r="A120" s="883"/>
      <c r="B120" s="889"/>
      <c r="C120" s="58">
        <f>C115+C116+C117+C118+C119</f>
        <v>2220.6</v>
      </c>
      <c r="D120" s="58">
        <f>D115+D116+D117+D118+D119</f>
        <v>3570.3999999999996</v>
      </c>
      <c r="E120" s="58">
        <f>E115+E116+E117+E118+E119</f>
        <v>3510</v>
      </c>
      <c r="F120" s="50"/>
      <c r="G120" s="49" t="s">
        <v>23</v>
      </c>
      <c r="H120" s="51"/>
      <c r="I120" s="52"/>
      <c r="J120" s="73"/>
      <c r="K120" s="73"/>
      <c r="L120" s="73"/>
    </row>
    <row r="121" spans="1:12" ht="15" thickBot="1" x14ac:dyDescent="0.35">
      <c r="A121" s="882" t="s">
        <v>577</v>
      </c>
      <c r="B121" s="884" t="s">
        <v>541</v>
      </c>
      <c r="C121" s="113"/>
      <c r="D121" s="113"/>
      <c r="E121" s="113"/>
      <c r="F121" s="12"/>
      <c r="G121" s="44" t="s">
        <v>18</v>
      </c>
      <c r="H121" s="45">
        <v>288724610</v>
      </c>
      <c r="I121" s="44">
        <v>0</v>
      </c>
      <c r="J121" s="73"/>
      <c r="K121" s="73"/>
      <c r="L121" s="73"/>
    </row>
    <row r="122" spans="1:12" ht="15" thickBot="1" x14ac:dyDescent="0.35">
      <c r="A122" s="882"/>
      <c r="B122" s="885"/>
      <c r="C122" s="716">
        <v>29.1</v>
      </c>
      <c r="D122" s="708">
        <v>0</v>
      </c>
      <c r="E122" s="709">
        <v>0</v>
      </c>
      <c r="F122" s="46"/>
      <c r="G122" s="44" t="s">
        <v>21</v>
      </c>
      <c r="H122" s="47"/>
      <c r="I122" s="44"/>
      <c r="J122" s="73"/>
      <c r="K122" s="73"/>
      <c r="L122" s="73"/>
    </row>
    <row r="123" spans="1:12" ht="15" thickBot="1" x14ac:dyDescent="0.35">
      <c r="A123" s="882"/>
      <c r="B123" s="885"/>
      <c r="C123" s="113"/>
      <c r="D123" s="138"/>
      <c r="E123" s="113"/>
      <c r="F123" s="46"/>
      <c r="G123" s="44" t="s">
        <v>79</v>
      </c>
      <c r="H123" s="47"/>
      <c r="I123" s="44"/>
      <c r="J123" s="73"/>
      <c r="K123" s="73"/>
      <c r="L123" s="73"/>
    </row>
    <row r="124" spans="1:12" ht="15.6" customHeight="1" thickBot="1" x14ac:dyDescent="0.35">
      <c r="A124" s="882"/>
      <c r="B124" s="885"/>
      <c r="C124" s="181"/>
      <c r="D124" s="138"/>
      <c r="E124" s="113"/>
      <c r="F124" s="46"/>
      <c r="G124" s="44" t="s">
        <v>19</v>
      </c>
      <c r="H124" s="47"/>
      <c r="I124" s="44"/>
      <c r="J124" s="73"/>
      <c r="K124" s="73"/>
      <c r="L124" s="73"/>
    </row>
    <row r="125" spans="1:12" ht="15" customHeight="1" thickBot="1" x14ac:dyDescent="0.35">
      <c r="A125" s="882"/>
      <c r="B125" s="885"/>
      <c r="C125" s="113"/>
      <c r="D125" s="113"/>
      <c r="E125" s="113"/>
      <c r="F125" s="46"/>
      <c r="G125" s="44" t="s">
        <v>80</v>
      </c>
      <c r="H125" s="47"/>
      <c r="I125" s="44"/>
      <c r="J125" s="73"/>
      <c r="K125" s="73"/>
      <c r="L125" s="73"/>
    </row>
    <row r="126" spans="1:12" ht="15" customHeight="1" thickBot="1" x14ac:dyDescent="0.35">
      <c r="A126" s="883"/>
      <c r="B126" s="886"/>
      <c r="C126" s="49">
        <f>C121+C122+C123+C124+C125</f>
        <v>29.1</v>
      </c>
      <c r="D126" s="49">
        <f>D121+D122+D123+D124+D125</f>
        <v>0</v>
      </c>
      <c r="E126" s="49">
        <f>E121+E122+E123+E124+E125</f>
        <v>0</v>
      </c>
      <c r="F126" s="50"/>
      <c r="G126" s="49" t="s">
        <v>23</v>
      </c>
      <c r="H126" s="51"/>
      <c r="I126" s="52"/>
      <c r="J126" s="73"/>
      <c r="K126" s="73"/>
      <c r="L126" s="73"/>
    </row>
    <row r="127" spans="1:12" ht="24.6" thickBot="1" x14ac:dyDescent="0.35">
      <c r="A127" s="882"/>
      <c r="B127" s="904" t="s">
        <v>669</v>
      </c>
      <c r="C127" s="53"/>
      <c r="D127" s="43"/>
      <c r="E127" s="43"/>
      <c r="F127" s="12"/>
      <c r="G127" s="44" t="s">
        <v>18</v>
      </c>
      <c r="H127" s="45" t="s">
        <v>1642</v>
      </c>
      <c r="I127" s="44">
        <v>0</v>
      </c>
      <c r="J127" s="73"/>
      <c r="K127" s="73"/>
      <c r="L127" s="73"/>
    </row>
    <row r="128" spans="1:12" ht="15" thickBot="1" x14ac:dyDescent="0.35">
      <c r="A128" s="882"/>
      <c r="B128" s="905"/>
      <c r="C128" s="107">
        <v>44</v>
      </c>
      <c r="D128" s="43"/>
      <c r="E128" s="43"/>
      <c r="F128" s="46"/>
      <c r="G128" s="44" t="s">
        <v>21</v>
      </c>
      <c r="H128" s="47"/>
      <c r="I128" s="44"/>
      <c r="J128" s="73"/>
      <c r="K128" s="73"/>
      <c r="L128" s="73"/>
    </row>
    <row r="129" spans="1:12" ht="15" thickBot="1" x14ac:dyDescent="0.35">
      <c r="A129" s="882"/>
      <c r="B129" s="905"/>
      <c r="C129" s="137"/>
      <c r="D129" s="43"/>
      <c r="E129" s="43"/>
      <c r="F129" s="46"/>
      <c r="G129" s="44" t="s">
        <v>79</v>
      </c>
      <c r="H129" s="47"/>
      <c r="I129" s="44"/>
      <c r="J129" s="73"/>
      <c r="K129" s="73"/>
      <c r="L129" s="73"/>
    </row>
    <row r="130" spans="1:12" ht="19.95" customHeight="1" thickBot="1" x14ac:dyDescent="0.35">
      <c r="A130" s="882"/>
      <c r="B130" s="905"/>
      <c r="C130" s="107">
        <v>100</v>
      </c>
      <c r="D130" s="53">
        <v>280.2</v>
      </c>
      <c r="E130" s="53">
        <v>119.8</v>
      </c>
      <c r="F130" s="46"/>
      <c r="G130" s="44" t="s">
        <v>19</v>
      </c>
      <c r="H130" s="710"/>
      <c r="I130" s="44"/>
      <c r="J130" s="73"/>
      <c r="K130" s="73"/>
      <c r="L130" s="73"/>
    </row>
    <row r="131" spans="1:12" ht="15" thickBot="1" x14ac:dyDescent="0.35">
      <c r="A131" s="882"/>
      <c r="B131" s="905"/>
      <c r="C131" s="43"/>
      <c r="D131" s="43"/>
      <c r="E131" s="43"/>
      <c r="F131" s="46"/>
      <c r="G131" s="44" t="s">
        <v>80</v>
      </c>
      <c r="H131" s="47"/>
      <c r="I131" s="44"/>
      <c r="J131" s="73"/>
      <c r="K131" s="73"/>
      <c r="L131" s="73"/>
    </row>
    <row r="132" spans="1:12" ht="15" customHeight="1" thickBot="1" x14ac:dyDescent="0.35">
      <c r="A132" s="883"/>
      <c r="B132" s="906"/>
      <c r="C132" s="49">
        <f>C127+C128+C129+C130+C131</f>
        <v>144</v>
      </c>
      <c r="D132" s="58">
        <f>D127+D128+D129+D130+D131</f>
        <v>280.2</v>
      </c>
      <c r="E132" s="49">
        <f>E127+E128+E129+E130+E131</f>
        <v>119.8</v>
      </c>
      <c r="F132" s="50"/>
      <c r="G132" s="49" t="s">
        <v>23</v>
      </c>
      <c r="H132" s="51"/>
      <c r="I132" s="52"/>
      <c r="J132" s="73"/>
      <c r="K132" s="73"/>
      <c r="L132" s="73"/>
    </row>
    <row r="133" spans="1:12" ht="15" thickBot="1" x14ac:dyDescent="0.35">
      <c r="A133" s="882"/>
      <c r="B133" s="884" t="s">
        <v>670</v>
      </c>
      <c r="C133" s="43"/>
      <c r="D133" s="43"/>
      <c r="E133" s="43"/>
      <c r="F133" s="12"/>
      <c r="G133" s="44" t="s">
        <v>18</v>
      </c>
      <c r="H133" s="45">
        <v>288724610</v>
      </c>
      <c r="I133" s="44">
        <v>0</v>
      </c>
      <c r="J133" s="73"/>
      <c r="K133" s="73"/>
      <c r="L133" s="73"/>
    </row>
    <row r="134" spans="1:12" ht="15" thickBot="1" x14ac:dyDescent="0.35">
      <c r="A134" s="882"/>
      <c r="B134" s="885"/>
      <c r="C134" s="44"/>
      <c r="D134" s="43"/>
      <c r="E134" s="43"/>
      <c r="F134" s="46"/>
      <c r="G134" s="44" t="s">
        <v>21</v>
      </c>
      <c r="H134" s="47"/>
      <c r="I134" s="44"/>
      <c r="J134" s="73"/>
      <c r="K134" s="73"/>
      <c r="L134" s="73"/>
    </row>
    <row r="135" spans="1:12" ht="15" thickBot="1" x14ac:dyDescent="0.35">
      <c r="A135" s="882"/>
      <c r="B135" s="885"/>
      <c r="C135" s="43"/>
      <c r="D135" s="43"/>
      <c r="E135" s="43"/>
      <c r="F135" s="46"/>
      <c r="G135" s="44" t="s">
        <v>79</v>
      </c>
      <c r="H135" s="47"/>
      <c r="I135" s="44"/>
      <c r="J135" s="73"/>
      <c r="K135" s="73"/>
      <c r="L135" s="73"/>
    </row>
    <row r="136" spans="1:12" ht="15" thickBot="1" x14ac:dyDescent="0.35">
      <c r="A136" s="882"/>
      <c r="B136" s="885"/>
      <c r="C136" s="108">
        <v>1312.1</v>
      </c>
      <c r="D136" s="53">
        <v>0</v>
      </c>
      <c r="E136" s="43"/>
      <c r="F136" s="46"/>
      <c r="G136" s="44" t="s">
        <v>19</v>
      </c>
      <c r="H136" s="47"/>
      <c r="I136" s="44"/>
      <c r="J136" s="73"/>
      <c r="K136" s="73"/>
      <c r="L136" s="73"/>
    </row>
    <row r="137" spans="1:12" ht="15" thickBot="1" x14ac:dyDescent="0.35">
      <c r="A137" s="882"/>
      <c r="B137" s="885"/>
      <c r="C137" s="43"/>
      <c r="D137" s="43"/>
      <c r="E137" s="43"/>
      <c r="F137" s="46"/>
      <c r="G137" s="44" t="s">
        <v>80</v>
      </c>
      <c r="H137" s="47"/>
      <c r="I137" s="44"/>
      <c r="J137" s="73"/>
      <c r="K137" s="73"/>
      <c r="L137" s="73"/>
    </row>
    <row r="138" spans="1:12" ht="15" customHeight="1" thickBot="1" x14ac:dyDescent="0.35">
      <c r="A138" s="883"/>
      <c r="B138" s="886"/>
      <c r="C138" s="49">
        <f>C133+C134+C135+C136+C137</f>
        <v>1312.1</v>
      </c>
      <c r="D138" s="58">
        <f>D133+D134+D135+D136+D137</f>
        <v>0</v>
      </c>
      <c r="E138" s="49">
        <f>E133+E134+E135+E136+E137</f>
        <v>0</v>
      </c>
      <c r="F138" s="50"/>
      <c r="G138" s="49" t="s">
        <v>23</v>
      </c>
      <c r="H138" s="51"/>
      <c r="I138" s="52"/>
      <c r="J138" s="73"/>
      <c r="K138" s="73"/>
      <c r="L138" s="73"/>
    </row>
    <row r="139" spans="1:12" ht="15" thickBot="1" x14ac:dyDescent="0.35">
      <c r="A139" s="882"/>
      <c r="B139" s="884" t="s">
        <v>618</v>
      </c>
      <c r="C139" s="43"/>
      <c r="D139" s="43"/>
      <c r="E139" s="43"/>
      <c r="F139" s="12"/>
      <c r="G139" s="44" t="s">
        <v>18</v>
      </c>
      <c r="H139" s="45">
        <v>288724610</v>
      </c>
      <c r="I139" s="44">
        <v>0</v>
      </c>
      <c r="J139" s="73"/>
      <c r="K139" s="73"/>
      <c r="L139" s="73"/>
    </row>
    <row r="140" spans="1:12" ht="15" thickBot="1" x14ac:dyDescent="0.35">
      <c r="A140" s="882"/>
      <c r="B140" s="885"/>
      <c r="C140" s="107">
        <v>245.2</v>
      </c>
      <c r="D140" s="44">
        <v>1000</v>
      </c>
      <c r="E140" s="44"/>
      <c r="F140" s="46"/>
      <c r="G140" s="44" t="s">
        <v>21</v>
      </c>
      <c r="H140" s="47"/>
      <c r="I140" s="44"/>
      <c r="J140" s="73"/>
      <c r="K140" s="73"/>
      <c r="L140" s="73"/>
    </row>
    <row r="141" spans="1:12" ht="15" thickBot="1" x14ac:dyDescent="0.35">
      <c r="A141" s="882"/>
      <c r="B141" s="885"/>
      <c r="C141" s="43"/>
      <c r="D141" s="44"/>
      <c r="E141" s="44"/>
      <c r="F141" s="46"/>
      <c r="G141" s="44" t="s">
        <v>79</v>
      </c>
      <c r="H141" s="47"/>
      <c r="I141" s="44"/>
      <c r="J141" s="73"/>
      <c r="K141" s="73"/>
      <c r="L141" s="73"/>
    </row>
    <row r="142" spans="1:12" ht="15" thickBot="1" x14ac:dyDescent="0.35">
      <c r="A142" s="882"/>
      <c r="B142" s="885"/>
      <c r="C142" s="43"/>
      <c r="D142" s="44">
        <v>1800</v>
      </c>
      <c r="E142" s="44">
        <v>3300</v>
      </c>
      <c r="F142" s="46"/>
      <c r="G142" s="44" t="s">
        <v>19</v>
      </c>
      <c r="H142" s="47"/>
      <c r="I142" s="44"/>
      <c r="J142" s="73"/>
      <c r="K142" s="73"/>
      <c r="L142" s="73"/>
    </row>
    <row r="143" spans="1:12" ht="15" thickBot="1" x14ac:dyDescent="0.35">
      <c r="A143" s="882"/>
      <c r="B143" s="885"/>
      <c r="C143" s="43"/>
      <c r="D143" s="43"/>
      <c r="E143" s="43"/>
      <c r="F143" s="46"/>
      <c r="G143" s="44" t="s">
        <v>80</v>
      </c>
      <c r="H143" s="47"/>
      <c r="I143" s="44"/>
      <c r="J143" s="73"/>
      <c r="K143" s="73"/>
      <c r="L143" s="73"/>
    </row>
    <row r="144" spans="1:12" ht="15" customHeight="1" thickBot="1" x14ac:dyDescent="0.35">
      <c r="A144" s="883"/>
      <c r="B144" s="886"/>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35">
      <c r="A145" s="882"/>
      <c r="B145" s="884" t="s">
        <v>649</v>
      </c>
      <c r="C145" s="43"/>
      <c r="D145" s="43"/>
      <c r="E145" s="43"/>
      <c r="F145" s="12"/>
      <c r="G145" s="44" t="s">
        <v>18</v>
      </c>
      <c r="H145" s="45">
        <v>288724610</v>
      </c>
      <c r="I145" s="44">
        <v>0</v>
      </c>
      <c r="J145" s="73"/>
      <c r="K145" s="73"/>
      <c r="L145" s="73"/>
    </row>
    <row r="146" spans="1:12" ht="15" thickBot="1" x14ac:dyDescent="0.35">
      <c r="A146" s="882"/>
      <c r="B146" s="885"/>
      <c r="C146" s="53"/>
      <c r="D146" s="43"/>
      <c r="E146" s="43"/>
      <c r="F146" s="46"/>
      <c r="G146" s="44" t="s">
        <v>21</v>
      </c>
      <c r="H146" s="47"/>
      <c r="I146" s="44"/>
      <c r="J146" s="73"/>
      <c r="K146" s="73"/>
      <c r="L146" s="73"/>
    </row>
    <row r="147" spans="1:12" ht="15" thickBot="1" x14ac:dyDescent="0.35">
      <c r="A147" s="882"/>
      <c r="B147" s="885"/>
      <c r="C147" s="43"/>
      <c r="D147" s="43"/>
      <c r="E147" s="43"/>
      <c r="F147" s="46"/>
      <c r="G147" s="44" t="s">
        <v>79</v>
      </c>
      <c r="H147" s="47"/>
      <c r="I147" s="44"/>
      <c r="J147" s="73"/>
      <c r="K147" s="73"/>
      <c r="L147" s="73"/>
    </row>
    <row r="148" spans="1:12" ht="15" thickBot="1" x14ac:dyDescent="0.35">
      <c r="A148" s="882"/>
      <c r="B148" s="885"/>
      <c r="C148" s="107">
        <v>400</v>
      </c>
      <c r="D148" s="53">
        <v>400</v>
      </c>
      <c r="E148" s="43"/>
      <c r="F148" s="46"/>
      <c r="G148" s="44" t="s">
        <v>19</v>
      </c>
      <c r="H148" s="47"/>
      <c r="I148" s="44"/>
      <c r="J148" s="73"/>
      <c r="K148" s="73"/>
      <c r="L148" s="73"/>
    </row>
    <row r="149" spans="1:12" ht="15" thickBot="1" x14ac:dyDescent="0.35">
      <c r="A149" s="882"/>
      <c r="B149" s="885"/>
      <c r="C149" s="43"/>
      <c r="D149" s="43"/>
      <c r="E149" s="43"/>
      <c r="F149" s="46"/>
      <c r="G149" s="44" t="s">
        <v>80</v>
      </c>
      <c r="H149" s="47"/>
      <c r="I149" s="44"/>
      <c r="J149" s="73"/>
      <c r="K149" s="73"/>
      <c r="L149" s="73"/>
    </row>
    <row r="150" spans="1:12" ht="15" customHeight="1" thickBot="1" x14ac:dyDescent="0.35">
      <c r="A150" s="883"/>
      <c r="B150" s="886"/>
      <c r="C150" s="58">
        <f>C145+C146+C147+C148+C149</f>
        <v>400</v>
      </c>
      <c r="D150" s="58">
        <f>D145+D146+D147+D148+D149</f>
        <v>400</v>
      </c>
      <c r="E150" s="58">
        <f>E145+E146+E147+E148+E149</f>
        <v>0</v>
      </c>
      <c r="F150" s="50"/>
      <c r="G150" s="49" t="s">
        <v>23</v>
      </c>
      <c r="H150" s="51"/>
      <c r="I150" s="52"/>
      <c r="J150" s="73"/>
      <c r="K150" s="73"/>
      <c r="L150" s="73"/>
    </row>
    <row r="151" spans="1:12" ht="15" thickBot="1" x14ac:dyDescent="0.35">
      <c r="A151" s="882"/>
      <c r="B151" s="884" t="s">
        <v>650</v>
      </c>
      <c r="C151" s="43"/>
      <c r="D151" s="43"/>
      <c r="E151" s="43"/>
      <c r="F151" s="12"/>
      <c r="G151" s="44" t="s">
        <v>18</v>
      </c>
      <c r="H151" s="45">
        <v>288724610</v>
      </c>
      <c r="I151" s="44">
        <v>0</v>
      </c>
      <c r="J151" s="73"/>
      <c r="K151" s="73"/>
      <c r="L151" s="73"/>
    </row>
    <row r="152" spans="1:12" ht="15" thickBot="1" x14ac:dyDescent="0.35">
      <c r="A152" s="882"/>
      <c r="B152" s="885"/>
      <c r="C152" s="53"/>
      <c r="D152" s="43"/>
      <c r="E152" s="43"/>
      <c r="F152" s="46"/>
      <c r="G152" s="44" t="s">
        <v>21</v>
      </c>
      <c r="H152" s="47"/>
      <c r="I152" s="44"/>
      <c r="J152" s="73"/>
      <c r="K152" s="73"/>
      <c r="L152" s="73"/>
    </row>
    <row r="153" spans="1:12" ht="15" thickBot="1" x14ac:dyDescent="0.35">
      <c r="A153" s="882"/>
      <c r="B153" s="885"/>
      <c r="C153" s="43"/>
      <c r="D153" s="43"/>
      <c r="E153" s="43"/>
      <c r="F153" s="46"/>
      <c r="G153" s="44" t="s">
        <v>79</v>
      </c>
      <c r="H153" s="47"/>
      <c r="I153" s="44"/>
      <c r="J153" s="73"/>
      <c r="K153" s="73"/>
      <c r="L153" s="73"/>
    </row>
    <row r="154" spans="1:12" ht="15" thickBot="1" x14ac:dyDescent="0.35">
      <c r="A154" s="882"/>
      <c r="B154" s="885"/>
      <c r="C154" s="108">
        <v>90.2</v>
      </c>
      <c r="D154" s="44">
        <v>90.2</v>
      </c>
      <c r="E154" s="44">
        <v>90.2</v>
      </c>
      <c r="F154" s="46"/>
      <c r="G154" s="44" t="s">
        <v>19</v>
      </c>
      <c r="H154" s="47"/>
      <c r="I154" s="44"/>
      <c r="J154" s="73"/>
      <c r="K154" s="73"/>
      <c r="L154" s="73"/>
    </row>
    <row r="155" spans="1:12" ht="15" thickBot="1" x14ac:dyDescent="0.35">
      <c r="A155" s="882"/>
      <c r="B155" s="885"/>
      <c r="C155" s="43"/>
      <c r="D155" s="43"/>
      <c r="E155" s="43"/>
      <c r="F155" s="46"/>
      <c r="G155" s="44" t="s">
        <v>80</v>
      </c>
      <c r="H155" s="47"/>
      <c r="I155" s="44"/>
      <c r="J155" s="73"/>
      <c r="K155" s="73"/>
      <c r="L155" s="73"/>
    </row>
    <row r="156" spans="1:12" ht="15" customHeight="1" thickBot="1" x14ac:dyDescent="0.35">
      <c r="A156" s="883"/>
      <c r="B156" s="886"/>
      <c r="C156" s="58">
        <f>C151+C152+C153+C154+C155</f>
        <v>90.2</v>
      </c>
      <c r="D156" s="58">
        <f>D151+D152+D153+D154+D155</f>
        <v>90.2</v>
      </c>
      <c r="E156" s="58">
        <f>E151+E152+E153+E154+E155</f>
        <v>90.2</v>
      </c>
      <c r="F156" s="50"/>
      <c r="G156" s="49" t="s">
        <v>23</v>
      </c>
      <c r="H156" s="51"/>
      <c r="I156" s="52"/>
      <c r="J156" s="73"/>
      <c r="K156" s="73"/>
      <c r="L156" s="73"/>
    </row>
    <row r="157" spans="1:12" ht="15" thickBot="1" x14ac:dyDescent="0.35">
      <c r="A157" s="882" t="s">
        <v>99</v>
      </c>
      <c r="B157" s="929" t="s">
        <v>101</v>
      </c>
      <c r="C157" s="42">
        <f>C164+C170+C177+C183</f>
        <v>1995.7</v>
      </c>
      <c r="D157" s="42">
        <f t="shared" ref="D157:E161" si="5">D164+D170+D177+D183</f>
        <v>0</v>
      </c>
      <c r="E157" s="42">
        <f t="shared" si="5"/>
        <v>0</v>
      </c>
      <c r="F157" s="12" t="s">
        <v>100</v>
      </c>
      <c r="G157" s="44" t="s">
        <v>18</v>
      </c>
      <c r="H157" s="45">
        <v>288724610</v>
      </c>
      <c r="I157" s="44">
        <v>0</v>
      </c>
      <c r="J157" s="73"/>
      <c r="K157" s="73"/>
      <c r="L157" s="73"/>
    </row>
    <row r="158" spans="1:12" ht="15" thickBot="1" x14ac:dyDescent="0.35">
      <c r="A158" s="882"/>
      <c r="B158" s="930"/>
      <c r="C158" s="42">
        <f>C165+C171+C178+C184</f>
        <v>41</v>
      </c>
      <c r="D158" s="42">
        <f t="shared" si="5"/>
        <v>0</v>
      </c>
      <c r="E158" s="42">
        <f t="shared" si="5"/>
        <v>0</v>
      </c>
      <c r="F158" s="46"/>
      <c r="G158" s="44" t="s">
        <v>21</v>
      </c>
      <c r="H158" s="47"/>
      <c r="I158" s="44"/>
      <c r="J158" s="73"/>
      <c r="K158" s="73"/>
      <c r="L158" s="73"/>
    </row>
    <row r="159" spans="1:12" ht="15" thickBot="1" x14ac:dyDescent="0.35">
      <c r="A159" s="882"/>
      <c r="B159" s="930"/>
      <c r="C159" s="42">
        <f>C166+C172+C179+C185</f>
        <v>4927.3</v>
      </c>
      <c r="D159" s="42">
        <f t="shared" si="5"/>
        <v>0</v>
      </c>
      <c r="E159" s="42">
        <f t="shared" si="5"/>
        <v>0</v>
      </c>
      <c r="F159" s="46"/>
      <c r="G159" s="44" t="s">
        <v>79</v>
      </c>
      <c r="H159" s="47"/>
      <c r="I159" s="44"/>
      <c r="J159" s="73"/>
      <c r="K159" s="73"/>
      <c r="L159" s="73"/>
    </row>
    <row r="160" spans="1:12" ht="15" thickBot="1" x14ac:dyDescent="0.35">
      <c r="A160" s="882"/>
      <c r="B160" s="930"/>
      <c r="C160" s="42">
        <f>C167+C173+C180+C186</f>
        <v>343</v>
      </c>
      <c r="D160" s="42">
        <f t="shared" si="5"/>
        <v>0</v>
      </c>
      <c r="E160" s="42">
        <f t="shared" si="5"/>
        <v>0</v>
      </c>
      <c r="F160" s="46"/>
      <c r="G160" s="44" t="s">
        <v>19</v>
      </c>
      <c r="H160" s="47"/>
      <c r="I160" s="44"/>
      <c r="J160" s="73"/>
      <c r="K160" s="73"/>
      <c r="L160" s="73"/>
    </row>
    <row r="161" spans="1:12" ht="15" thickBot="1" x14ac:dyDescent="0.35">
      <c r="A161" s="882"/>
      <c r="B161" s="930"/>
      <c r="C161" s="42">
        <f>C168+C174+C181+C187</f>
        <v>0</v>
      </c>
      <c r="D161" s="42">
        <f t="shared" si="5"/>
        <v>0</v>
      </c>
      <c r="E161" s="42">
        <f t="shared" si="5"/>
        <v>0</v>
      </c>
      <c r="F161" s="46"/>
      <c r="G161" s="44" t="s">
        <v>80</v>
      </c>
      <c r="H161" s="47"/>
      <c r="I161" s="44"/>
      <c r="J161" s="73"/>
      <c r="K161" s="73"/>
      <c r="L161" s="73"/>
    </row>
    <row r="162" spans="1:12" ht="15" thickBot="1" x14ac:dyDescent="0.35">
      <c r="A162" s="882"/>
      <c r="B162" s="930"/>
      <c r="C162" s="42">
        <f>C175*1</f>
        <v>0</v>
      </c>
      <c r="D162" s="42">
        <f>D175*1</f>
        <v>0</v>
      </c>
      <c r="E162" s="42">
        <f>E175*1</f>
        <v>0</v>
      </c>
      <c r="F162" s="46"/>
      <c r="G162" s="44" t="s">
        <v>523</v>
      </c>
      <c r="H162" s="47"/>
      <c r="I162" s="44"/>
      <c r="J162" s="73"/>
      <c r="K162" s="73"/>
      <c r="L162" s="73"/>
    </row>
    <row r="163" spans="1:12" ht="15" customHeight="1" thickBot="1" x14ac:dyDescent="0.35">
      <c r="A163" s="883"/>
      <c r="B163" s="931"/>
      <c r="C163" s="58">
        <f>SUM(C157:C162)</f>
        <v>7307</v>
      </c>
      <c r="D163" s="58">
        <f>SUM(D157:D162)</f>
        <v>0</v>
      </c>
      <c r="E163" s="58">
        <f>SUM(E157:E162)</f>
        <v>0</v>
      </c>
      <c r="F163" s="50"/>
      <c r="G163" s="49" t="s">
        <v>23</v>
      </c>
      <c r="H163" s="51"/>
      <c r="I163" s="52"/>
      <c r="J163" s="73"/>
      <c r="K163" s="73"/>
      <c r="L163" s="73"/>
    </row>
    <row r="164" spans="1:12" ht="15" customHeight="1" thickBot="1" x14ac:dyDescent="0.35">
      <c r="A164" s="881"/>
      <c r="B164" s="884" t="s">
        <v>471</v>
      </c>
      <c r="C164" s="44">
        <v>1995.7</v>
      </c>
      <c r="D164" s="53">
        <v>0</v>
      </c>
      <c r="E164" s="44"/>
      <c r="F164" s="46"/>
      <c r="G164" s="44" t="s">
        <v>18</v>
      </c>
      <c r="H164" s="45">
        <v>288724610</v>
      </c>
      <c r="I164" s="44">
        <v>0</v>
      </c>
      <c r="J164" s="73"/>
      <c r="K164" s="73"/>
      <c r="L164" s="73"/>
    </row>
    <row r="165" spans="1:12" ht="15" thickBot="1" x14ac:dyDescent="0.35">
      <c r="A165" s="882"/>
      <c r="B165" s="885"/>
      <c r="C165" s="53"/>
      <c r="D165" s="53"/>
      <c r="E165" s="44"/>
      <c r="F165" s="46"/>
      <c r="G165" s="44" t="s">
        <v>21</v>
      </c>
      <c r="H165" s="47"/>
      <c r="I165" s="44"/>
      <c r="J165" s="73"/>
      <c r="K165" s="73"/>
      <c r="L165" s="73"/>
    </row>
    <row r="166" spans="1:12" ht="15" thickBot="1" x14ac:dyDescent="0.35">
      <c r="A166" s="882"/>
      <c r="B166" s="885"/>
      <c r="C166" s="53">
        <v>4927.3</v>
      </c>
      <c r="D166" s="44"/>
      <c r="E166" s="44"/>
      <c r="F166" s="46"/>
      <c r="G166" s="44" t="s">
        <v>79</v>
      </c>
      <c r="H166" s="47"/>
      <c r="I166" s="44"/>
      <c r="J166" s="73"/>
      <c r="K166" s="73"/>
      <c r="L166" s="73"/>
    </row>
    <row r="167" spans="1:12" ht="15" thickBot="1" x14ac:dyDescent="0.35">
      <c r="A167" s="882"/>
      <c r="B167" s="885"/>
      <c r="C167" s="44"/>
      <c r="D167" s="44"/>
      <c r="E167" s="44"/>
      <c r="F167" s="46"/>
      <c r="G167" s="44" t="s">
        <v>19</v>
      </c>
      <c r="H167" s="47"/>
      <c r="I167" s="44"/>
      <c r="J167" s="73"/>
      <c r="K167" s="73"/>
      <c r="L167" s="73"/>
    </row>
    <row r="168" spans="1:12" ht="15" thickBot="1" x14ac:dyDescent="0.35">
      <c r="A168" s="882"/>
      <c r="B168" s="885"/>
      <c r="C168" s="107"/>
      <c r="D168" s="53"/>
      <c r="E168" s="44"/>
      <c r="F168" s="46"/>
      <c r="G168" s="44" t="s">
        <v>80</v>
      </c>
      <c r="H168" s="47"/>
      <c r="I168" s="44"/>
      <c r="J168" s="73"/>
      <c r="K168" s="73"/>
      <c r="L168" s="73"/>
    </row>
    <row r="169" spans="1:12" ht="15" customHeight="1" thickBot="1" x14ac:dyDescent="0.35">
      <c r="A169" s="883"/>
      <c r="B169" s="886"/>
      <c r="C169" s="58">
        <f>SUM(C164:C168)</f>
        <v>6923</v>
      </c>
      <c r="D169" s="58">
        <f>SUM(D164:D168)</f>
        <v>0</v>
      </c>
      <c r="E169" s="49">
        <f>SUM(E164:E168)</f>
        <v>0</v>
      </c>
      <c r="F169" s="50"/>
      <c r="G169" s="49" t="s">
        <v>23</v>
      </c>
      <c r="H169" s="51"/>
      <c r="I169" s="114"/>
      <c r="J169" s="73"/>
      <c r="K169" s="73"/>
      <c r="L169" s="73"/>
    </row>
    <row r="170" spans="1:12" ht="15" customHeight="1" thickBot="1" x14ac:dyDescent="0.35">
      <c r="A170" s="881"/>
      <c r="B170" s="884" t="s">
        <v>542</v>
      </c>
      <c r="C170" s="23"/>
      <c r="D170" s="74"/>
      <c r="E170" s="23"/>
      <c r="F170" s="78"/>
      <c r="G170" s="23" t="s">
        <v>18</v>
      </c>
      <c r="H170" s="76">
        <v>288724610</v>
      </c>
      <c r="I170" s="23">
        <v>0</v>
      </c>
      <c r="J170" s="73"/>
      <c r="K170" s="73"/>
      <c r="L170" s="73"/>
    </row>
    <row r="171" spans="1:12" ht="15" thickBot="1" x14ac:dyDescent="0.35">
      <c r="A171" s="882"/>
      <c r="B171" s="885"/>
      <c r="C171" s="107">
        <v>41</v>
      </c>
      <c r="D171" s="44"/>
      <c r="E171" s="44"/>
      <c r="F171" s="46"/>
      <c r="G171" s="44" t="s">
        <v>21</v>
      </c>
      <c r="H171" s="47"/>
      <c r="I171" s="44"/>
      <c r="J171" s="73"/>
      <c r="K171" s="73"/>
      <c r="L171" s="73"/>
    </row>
    <row r="172" spans="1:12" ht="15" thickBot="1" x14ac:dyDescent="0.35">
      <c r="A172" s="882"/>
      <c r="B172" s="885"/>
      <c r="C172" s="44"/>
      <c r="D172" s="44"/>
      <c r="E172" s="44"/>
      <c r="F172" s="46"/>
      <c r="G172" s="44" t="s">
        <v>79</v>
      </c>
      <c r="H172" s="47"/>
      <c r="I172" s="44"/>
      <c r="J172" s="73"/>
      <c r="K172" s="73"/>
      <c r="L172" s="73"/>
    </row>
    <row r="173" spans="1:12" ht="15" thickBot="1" x14ac:dyDescent="0.35">
      <c r="A173" s="882"/>
      <c r="B173" s="885"/>
      <c r="C173" s="44"/>
      <c r="D173" s="44"/>
      <c r="E173" s="44"/>
      <c r="F173" s="46"/>
      <c r="G173" s="44" t="s">
        <v>19</v>
      </c>
      <c r="H173" s="47"/>
      <c r="I173" s="44"/>
      <c r="J173" s="73"/>
      <c r="K173" s="73"/>
      <c r="L173" s="73"/>
    </row>
    <row r="174" spans="1:12" ht="15" thickBot="1" x14ac:dyDescent="0.35">
      <c r="A174" s="882"/>
      <c r="B174" s="885"/>
      <c r="C174" s="53"/>
      <c r="D174" s="44"/>
      <c r="E174" s="44"/>
      <c r="F174" s="46"/>
      <c r="G174" s="44" t="s">
        <v>80</v>
      </c>
      <c r="H174" s="47"/>
      <c r="I174" s="44"/>
      <c r="J174" s="73"/>
      <c r="K174" s="73"/>
      <c r="L174" s="73"/>
    </row>
    <row r="175" spans="1:12" ht="12" customHeight="1" thickBot="1" x14ac:dyDescent="0.35">
      <c r="A175" s="882"/>
      <c r="B175" s="885"/>
      <c r="C175" s="53"/>
      <c r="D175" s="44"/>
      <c r="E175" s="44"/>
      <c r="F175" s="46"/>
      <c r="G175" s="44" t="s">
        <v>523</v>
      </c>
      <c r="H175" s="47"/>
      <c r="I175" s="44"/>
      <c r="J175" s="73"/>
      <c r="K175" s="73"/>
      <c r="L175" s="73"/>
    </row>
    <row r="176" spans="1:12" ht="15" customHeight="1" thickBot="1" x14ac:dyDescent="0.35">
      <c r="A176" s="883"/>
      <c r="B176" s="886"/>
      <c r="C176" s="58">
        <f>SUM(C170:C175)</f>
        <v>41</v>
      </c>
      <c r="D176" s="49">
        <f>SUM(D170:D174)</f>
        <v>0</v>
      </c>
      <c r="E176" s="49">
        <f>SUM(E170:E174)</f>
        <v>0</v>
      </c>
      <c r="F176" s="50"/>
      <c r="G176" s="49" t="s">
        <v>23</v>
      </c>
      <c r="H176" s="51"/>
      <c r="I176" s="52"/>
      <c r="J176" s="73"/>
      <c r="K176" s="73"/>
      <c r="L176" s="73"/>
    </row>
    <row r="177" spans="1:12" ht="15" thickBot="1" x14ac:dyDescent="0.35">
      <c r="A177" s="882"/>
      <c r="B177" s="885" t="s">
        <v>543</v>
      </c>
      <c r="C177" s="44"/>
      <c r="D177" s="44"/>
      <c r="E177" s="44"/>
      <c r="F177" s="46"/>
      <c r="G177" s="44" t="s">
        <v>18</v>
      </c>
      <c r="H177" s="45">
        <v>288724610</v>
      </c>
      <c r="I177" s="44">
        <v>0</v>
      </c>
      <c r="J177" s="73"/>
      <c r="K177" s="73"/>
      <c r="L177" s="73"/>
    </row>
    <row r="178" spans="1:12" ht="15" thickBot="1" x14ac:dyDescent="0.35">
      <c r="A178" s="882"/>
      <c r="B178" s="885"/>
      <c r="C178" s="53"/>
      <c r="D178" s="44"/>
      <c r="E178" s="44"/>
      <c r="F178" s="46"/>
      <c r="G178" s="44" t="s">
        <v>21</v>
      </c>
      <c r="H178" s="47"/>
      <c r="I178" s="44"/>
      <c r="J178" s="73"/>
      <c r="K178" s="73"/>
      <c r="L178" s="73"/>
    </row>
    <row r="179" spans="1:12" ht="15" thickBot="1" x14ac:dyDescent="0.35">
      <c r="A179" s="882"/>
      <c r="B179" s="885"/>
      <c r="C179" s="44"/>
      <c r="D179" s="44"/>
      <c r="E179" s="44"/>
      <c r="F179" s="46"/>
      <c r="G179" s="44" t="s">
        <v>79</v>
      </c>
      <c r="H179" s="47"/>
      <c r="I179" s="44"/>
      <c r="J179" s="73"/>
      <c r="K179" s="73"/>
      <c r="L179" s="73"/>
    </row>
    <row r="180" spans="1:12" ht="15" thickBot="1" x14ac:dyDescent="0.35">
      <c r="A180" s="882"/>
      <c r="B180" s="885"/>
      <c r="C180" s="107">
        <v>338</v>
      </c>
      <c r="D180" s="53">
        <v>0</v>
      </c>
      <c r="E180" s="53"/>
      <c r="F180" s="46"/>
      <c r="G180" s="44" t="s">
        <v>19</v>
      </c>
      <c r="H180" s="47"/>
      <c r="I180" s="44"/>
      <c r="J180" s="73"/>
      <c r="K180" s="73"/>
      <c r="L180" s="73"/>
    </row>
    <row r="181" spans="1:12" ht="15" thickBot="1" x14ac:dyDescent="0.35">
      <c r="A181" s="882"/>
      <c r="B181" s="885"/>
      <c r="C181" s="44"/>
      <c r="D181" s="44"/>
      <c r="E181" s="44"/>
      <c r="F181" s="46"/>
      <c r="G181" s="44" t="s">
        <v>80</v>
      </c>
      <c r="H181" s="47"/>
      <c r="I181" s="44"/>
      <c r="J181" s="73"/>
      <c r="K181" s="73"/>
      <c r="L181" s="73"/>
    </row>
    <row r="182" spans="1:12" ht="15" customHeight="1" thickBot="1" x14ac:dyDescent="0.35">
      <c r="A182" s="883"/>
      <c r="B182" s="886"/>
      <c r="C182" s="58">
        <f>SUM(C177:C181)</f>
        <v>338</v>
      </c>
      <c r="D182" s="49">
        <f>SUM(D177:D181)</f>
        <v>0</v>
      </c>
      <c r="E182" s="135">
        <f>SUM(E177:E181)</f>
        <v>0</v>
      </c>
      <c r="F182" s="50"/>
      <c r="G182" s="49" t="s">
        <v>23</v>
      </c>
      <c r="H182" s="51"/>
      <c r="I182" s="52"/>
      <c r="J182" s="73"/>
      <c r="K182" s="73"/>
      <c r="L182" s="73"/>
    </row>
    <row r="183" spans="1:12" ht="15" thickBot="1" x14ac:dyDescent="0.35">
      <c r="A183" s="882"/>
      <c r="B183" s="885" t="s">
        <v>544</v>
      </c>
      <c r="C183" s="44"/>
      <c r="D183" s="53"/>
      <c r="E183" s="44"/>
      <c r="F183" s="12"/>
      <c r="G183" s="44" t="s">
        <v>18</v>
      </c>
      <c r="H183" s="45">
        <v>288724610</v>
      </c>
      <c r="I183" s="44"/>
      <c r="J183" s="73"/>
      <c r="K183" s="73"/>
      <c r="L183" s="73"/>
    </row>
    <row r="184" spans="1:12" ht="15" thickBot="1" x14ac:dyDescent="0.35">
      <c r="A184" s="882"/>
      <c r="B184" s="885"/>
      <c r="C184" s="53"/>
      <c r="D184" s="44"/>
      <c r="E184" s="44"/>
      <c r="F184" s="46"/>
      <c r="G184" s="44" t="s">
        <v>21</v>
      </c>
      <c r="H184" s="47"/>
      <c r="I184" s="44"/>
      <c r="J184" s="73"/>
      <c r="K184" s="73"/>
      <c r="L184" s="73"/>
    </row>
    <row r="185" spans="1:12" ht="15" thickBot="1" x14ac:dyDescent="0.35">
      <c r="A185" s="882"/>
      <c r="B185" s="885"/>
      <c r="C185" s="44"/>
      <c r="D185" s="44"/>
      <c r="E185" s="44"/>
      <c r="F185" s="46"/>
      <c r="G185" s="44" t="s">
        <v>79</v>
      </c>
      <c r="H185" s="47"/>
      <c r="I185" s="44"/>
      <c r="J185" s="73"/>
      <c r="K185" s="73"/>
      <c r="L185" s="73"/>
    </row>
    <row r="186" spans="1:12" ht="15" thickBot="1" x14ac:dyDescent="0.35">
      <c r="A186" s="882"/>
      <c r="B186" s="885"/>
      <c r="C186" s="107">
        <v>5</v>
      </c>
      <c r="D186" s="44"/>
      <c r="E186" s="44"/>
      <c r="F186" s="46"/>
      <c r="G186" s="44" t="s">
        <v>19</v>
      </c>
      <c r="H186" s="47"/>
      <c r="I186" s="44"/>
      <c r="J186" s="73"/>
      <c r="K186" s="73"/>
      <c r="L186" s="73"/>
    </row>
    <row r="187" spans="1:12" ht="15" thickBot="1" x14ac:dyDescent="0.35">
      <c r="A187" s="882"/>
      <c r="B187" s="885"/>
      <c r="C187" s="44"/>
      <c r="D187" s="44"/>
      <c r="E187" s="44"/>
      <c r="F187" s="46"/>
      <c r="G187" s="44" t="s">
        <v>80</v>
      </c>
      <c r="H187" s="47"/>
      <c r="I187" s="44"/>
      <c r="J187" s="73"/>
      <c r="K187" s="73"/>
      <c r="L187" s="73"/>
    </row>
    <row r="188" spans="1:12" ht="16.95" customHeight="1" thickBot="1" x14ac:dyDescent="0.35">
      <c r="A188" s="883"/>
      <c r="B188" s="886"/>
      <c r="C188" s="58">
        <f>SUM(C183:C187)</f>
        <v>5</v>
      </c>
      <c r="D188" s="58">
        <f>SUM(D183:D187)</f>
        <v>0</v>
      </c>
      <c r="E188" s="58">
        <f>SUM(E183:E187)</f>
        <v>0</v>
      </c>
      <c r="F188" s="50"/>
      <c r="G188" s="49" t="s">
        <v>23</v>
      </c>
      <c r="H188" s="51"/>
      <c r="I188" s="52"/>
      <c r="J188" s="73"/>
      <c r="K188" s="73"/>
      <c r="L188" s="73"/>
    </row>
    <row r="189" spans="1:12" ht="15" thickBot="1" x14ac:dyDescent="0.35">
      <c r="A189" s="48"/>
      <c r="B189" s="55" t="s">
        <v>102</v>
      </c>
      <c r="C189" s="56"/>
      <c r="D189" s="56"/>
      <c r="E189" s="56"/>
      <c r="F189" s="56"/>
      <c r="G189" s="43"/>
      <c r="H189" s="45"/>
      <c r="I189" s="45"/>
      <c r="J189" s="73"/>
      <c r="K189" s="73"/>
      <c r="L189" s="73"/>
    </row>
    <row r="190" spans="1:12" ht="27" thickBot="1" x14ac:dyDescent="0.35">
      <c r="A190" s="34" t="s">
        <v>103</v>
      </c>
      <c r="B190" s="35" t="s">
        <v>107</v>
      </c>
      <c r="C190" s="36"/>
      <c r="D190" s="36"/>
      <c r="E190" s="36"/>
      <c r="F190" s="37" t="s">
        <v>106</v>
      </c>
      <c r="G190" s="35"/>
      <c r="H190" s="36"/>
      <c r="I190" s="36"/>
      <c r="J190" s="73"/>
      <c r="K190" s="73"/>
      <c r="L190" s="73"/>
    </row>
    <row r="191" spans="1:12" ht="26.4" customHeight="1" thickBot="1" x14ac:dyDescent="0.35">
      <c r="A191" s="38" t="s">
        <v>104</v>
      </c>
      <c r="B191" s="39" t="s">
        <v>109</v>
      </c>
      <c r="C191" s="40"/>
      <c r="D191" s="40"/>
      <c r="E191" s="40"/>
      <c r="F191" s="41" t="s">
        <v>108</v>
      </c>
      <c r="G191" s="39"/>
      <c r="H191" s="40"/>
      <c r="I191" s="40"/>
      <c r="J191" s="73"/>
      <c r="K191" s="73"/>
      <c r="L191" s="73"/>
    </row>
    <row r="192" spans="1:12" ht="15" thickBot="1" x14ac:dyDescent="0.35">
      <c r="A192" s="882" t="s">
        <v>105</v>
      </c>
      <c r="B192" s="887" t="s">
        <v>111</v>
      </c>
      <c r="C192" s="42">
        <f t="shared" ref="C192:E197" si="6">C199*1</f>
        <v>0</v>
      </c>
      <c r="D192" s="42">
        <f t="shared" si="6"/>
        <v>0</v>
      </c>
      <c r="E192" s="42">
        <f t="shared" si="6"/>
        <v>0</v>
      </c>
      <c r="F192" s="12" t="s">
        <v>110</v>
      </c>
      <c r="G192" s="44" t="s">
        <v>18</v>
      </c>
      <c r="H192" s="45">
        <v>288724610</v>
      </c>
      <c r="I192" s="44">
        <v>0</v>
      </c>
      <c r="J192" s="73"/>
      <c r="K192" s="73"/>
      <c r="L192" s="73"/>
    </row>
    <row r="193" spans="1:12" ht="15" thickBot="1" x14ac:dyDescent="0.35">
      <c r="A193" s="882"/>
      <c r="B193" s="888"/>
      <c r="C193" s="42">
        <f t="shared" si="6"/>
        <v>0</v>
      </c>
      <c r="D193" s="42">
        <f t="shared" si="6"/>
        <v>0</v>
      </c>
      <c r="E193" s="42">
        <f t="shared" si="6"/>
        <v>0</v>
      </c>
      <c r="F193" s="46"/>
      <c r="G193" s="44" t="s">
        <v>21</v>
      </c>
      <c r="H193" s="47"/>
      <c r="I193" s="44"/>
      <c r="J193" s="73"/>
      <c r="K193" s="73"/>
      <c r="L193" s="73"/>
    </row>
    <row r="194" spans="1:12" ht="15" thickBot="1" x14ac:dyDescent="0.35">
      <c r="A194" s="882"/>
      <c r="B194" s="888"/>
      <c r="C194" s="42">
        <f t="shared" si="6"/>
        <v>0</v>
      </c>
      <c r="D194" s="42">
        <f t="shared" si="6"/>
        <v>0</v>
      </c>
      <c r="E194" s="42">
        <f t="shared" si="6"/>
        <v>0</v>
      </c>
      <c r="F194" s="46"/>
      <c r="G194" s="44" t="s">
        <v>79</v>
      </c>
      <c r="H194" s="47"/>
      <c r="I194" s="44"/>
      <c r="J194" s="73"/>
      <c r="K194" s="73"/>
      <c r="L194" s="73"/>
    </row>
    <row r="195" spans="1:12" ht="15" thickBot="1" x14ac:dyDescent="0.35">
      <c r="A195" s="882"/>
      <c r="B195" s="888"/>
      <c r="C195" s="42">
        <f t="shared" si="6"/>
        <v>0</v>
      </c>
      <c r="D195" s="42">
        <f t="shared" si="6"/>
        <v>0</v>
      </c>
      <c r="E195" s="42">
        <f t="shared" si="6"/>
        <v>0</v>
      </c>
      <c r="F195" s="46"/>
      <c r="G195" s="44" t="s">
        <v>19</v>
      </c>
      <c r="H195" s="47"/>
      <c r="I195" s="44"/>
      <c r="J195" s="73"/>
      <c r="K195" s="73"/>
      <c r="L195" s="73"/>
    </row>
    <row r="196" spans="1:12" ht="15" thickBot="1" x14ac:dyDescent="0.35">
      <c r="A196" s="882"/>
      <c r="B196" s="888"/>
      <c r="C196" s="42">
        <f t="shared" si="6"/>
        <v>0</v>
      </c>
      <c r="D196" s="42">
        <f t="shared" si="6"/>
        <v>0</v>
      </c>
      <c r="E196" s="42">
        <f t="shared" si="6"/>
        <v>0</v>
      </c>
      <c r="F196" s="46"/>
      <c r="G196" s="44" t="s">
        <v>80</v>
      </c>
      <c r="H196" s="47"/>
      <c r="I196" s="44"/>
      <c r="J196" s="73"/>
      <c r="K196" s="73"/>
      <c r="L196" s="73"/>
    </row>
    <row r="197" spans="1:12" ht="15" thickBot="1" x14ac:dyDescent="0.35">
      <c r="A197" s="882"/>
      <c r="B197" s="888"/>
      <c r="C197" s="42">
        <f>C204*1</f>
        <v>0</v>
      </c>
      <c r="D197" s="42">
        <f t="shared" si="6"/>
        <v>0</v>
      </c>
      <c r="E197" s="42">
        <f t="shared" si="6"/>
        <v>0</v>
      </c>
      <c r="F197" s="46"/>
      <c r="G197" s="44" t="s">
        <v>588</v>
      </c>
      <c r="H197" s="47"/>
      <c r="I197" s="44"/>
      <c r="J197" s="73"/>
      <c r="K197" s="73"/>
      <c r="L197" s="73"/>
    </row>
    <row r="198" spans="1:12" ht="15" customHeight="1" thickBot="1" x14ac:dyDescent="0.35">
      <c r="A198" s="883"/>
      <c r="B198" s="889"/>
      <c r="C198" s="58">
        <f>SUM(C192:C197)</f>
        <v>0</v>
      </c>
      <c r="D198" s="58">
        <f>SUM(D192:D197)</f>
        <v>0</v>
      </c>
      <c r="E198" s="58">
        <f>SUM(E192:E197)</f>
        <v>0</v>
      </c>
      <c r="F198" s="50"/>
      <c r="G198" s="49" t="s">
        <v>23</v>
      </c>
      <c r="H198" s="51"/>
      <c r="I198" s="52"/>
      <c r="J198" s="73"/>
      <c r="K198" s="73"/>
      <c r="L198" s="73"/>
    </row>
    <row r="199" spans="1:12" ht="15" thickBot="1" x14ac:dyDescent="0.35">
      <c r="A199" s="882"/>
      <c r="B199" s="884" t="s">
        <v>545</v>
      </c>
      <c r="C199" s="53"/>
      <c r="D199" s="44"/>
      <c r="E199" s="44"/>
      <c r="F199" s="12"/>
      <c r="G199" s="44" t="s">
        <v>18</v>
      </c>
      <c r="H199" s="45">
        <v>248209780</v>
      </c>
      <c r="I199" s="44"/>
      <c r="J199" s="73"/>
      <c r="K199" s="73"/>
      <c r="L199" s="73"/>
    </row>
    <row r="200" spans="1:12" ht="15" thickBot="1" x14ac:dyDescent="0.35">
      <c r="A200" s="882"/>
      <c r="B200" s="885"/>
      <c r="C200" s="44"/>
      <c r="D200" s="44"/>
      <c r="E200" s="44"/>
      <c r="F200" s="46"/>
      <c r="G200" s="44" t="s">
        <v>21</v>
      </c>
      <c r="H200" s="47"/>
      <c r="I200" s="44"/>
      <c r="J200" s="73"/>
      <c r="K200" s="73"/>
      <c r="L200" s="73"/>
    </row>
    <row r="201" spans="1:12" ht="15" thickBot="1" x14ac:dyDescent="0.35">
      <c r="A201" s="882"/>
      <c r="B201" s="885"/>
      <c r="C201" s="44"/>
      <c r="D201" s="44"/>
      <c r="E201" s="44"/>
      <c r="F201" s="46"/>
      <c r="G201" s="44" t="s">
        <v>79</v>
      </c>
      <c r="H201" s="47"/>
      <c r="I201" s="44"/>
      <c r="J201" s="73"/>
      <c r="K201" s="73"/>
      <c r="L201" s="73"/>
    </row>
    <row r="202" spans="1:12" ht="15" thickBot="1" x14ac:dyDescent="0.35">
      <c r="A202" s="882"/>
      <c r="B202" s="885"/>
      <c r="C202" s="53"/>
      <c r="D202" s="44"/>
      <c r="E202" s="44"/>
      <c r="F202" s="46"/>
      <c r="G202" s="44" t="s">
        <v>19</v>
      </c>
      <c r="H202" s="47"/>
      <c r="I202" s="44"/>
      <c r="J202" s="73"/>
      <c r="K202" s="73"/>
      <c r="L202" s="73"/>
    </row>
    <row r="203" spans="1:12" ht="15" thickBot="1" x14ac:dyDescent="0.35">
      <c r="A203" s="882"/>
      <c r="B203" s="885"/>
      <c r="C203" s="44"/>
      <c r="D203" s="44"/>
      <c r="E203" s="44"/>
      <c r="F203" s="46"/>
      <c r="G203" s="44" t="s">
        <v>80</v>
      </c>
      <c r="H203" s="47"/>
      <c r="I203" s="44"/>
      <c r="J203" s="73"/>
      <c r="K203" s="73"/>
      <c r="L203" s="73"/>
    </row>
    <row r="204" spans="1:12" ht="15" thickBot="1" x14ac:dyDescent="0.35">
      <c r="A204" s="882"/>
      <c r="B204" s="885"/>
      <c r="C204" s="108"/>
      <c r="D204" s="44"/>
      <c r="E204" s="44"/>
      <c r="F204" s="46"/>
      <c r="G204" s="44" t="s">
        <v>588</v>
      </c>
      <c r="H204" s="47"/>
      <c r="I204" s="44"/>
      <c r="J204" s="73"/>
      <c r="K204" s="73"/>
      <c r="L204" s="73"/>
    </row>
    <row r="205" spans="1:12" ht="15" customHeight="1" thickBot="1" x14ac:dyDescent="0.35">
      <c r="A205" s="883"/>
      <c r="B205" s="886"/>
      <c r="C205" s="58">
        <f>SUM(C199:C204)</f>
        <v>0</v>
      </c>
      <c r="D205" s="58">
        <f>SUM(D199:D204)</f>
        <v>0</v>
      </c>
      <c r="E205" s="58">
        <f>SUM(E199:E204)</f>
        <v>0</v>
      </c>
      <c r="F205" s="50"/>
      <c r="G205" s="49" t="s">
        <v>23</v>
      </c>
      <c r="H205" s="51"/>
      <c r="I205" s="52"/>
      <c r="J205" s="73"/>
      <c r="K205" s="73"/>
      <c r="L205" s="73"/>
    </row>
    <row r="206" spans="1:12" ht="15" thickBot="1" x14ac:dyDescent="0.35">
      <c r="A206" s="881" t="s">
        <v>112</v>
      </c>
      <c r="B206" s="913" t="s">
        <v>114</v>
      </c>
      <c r="C206" s="84">
        <f>C215+C221+C228+C234+C240+C246+C252+C258+C264+C280+C296+C272+C288</f>
        <v>0</v>
      </c>
      <c r="D206" s="84">
        <f t="shared" ref="D206:E210" si="7">D215+D221+D228+D234+D240+D246+D252+D258+D264+D280+D296+D272+D288</f>
        <v>0</v>
      </c>
      <c r="E206" s="84">
        <f t="shared" si="7"/>
        <v>0</v>
      </c>
      <c r="F206" s="75" t="s">
        <v>113</v>
      </c>
      <c r="G206" s="23" t="s">
        <v>18</v>
      </c>
      <c r="H206" s="76">
        <v>288724610</v>
      </c>
      <c r="I206" s="23">
        <v>0</v>
      </c>
      <c r="J206" s="73"/>
      <c r="K206" s="73"/>
      <c r="L206" s="73"/>
    </row>
    <row r="207" spans="1:12" ht="15" thickBot="1" x14ac:dyDescent="0.35">
      <c r="A207" s="882"/>
      <c r="B207" s="914"/>
      <c r="C207" s="84">
        <f>C216+C222+C229+C235+C241+C247+C253+C259+C265+C281+C297+C273+C289</f>
        <v>448.6</v>
      </c>
      <c r="D207" s="84">
        <f t="shared" si="7"/>
        <v>807</v>
      </c>
      <c r="E207" s="84">
        <f t="shared" si="7"/>
        <v>105</v>
      </c>
      <c r="F207" s="46"/>
      <c r="G207" s="44" t="s">
        <v>21</v>
      </c>
      <c r="H207" s="47"/>
      <c r="I207" s="44"/>
      <c r="J207" s="73"/>
      <c r="K207" s="73"/>
      <c r="L207" s="73"/>
    </row>
    <row r="208" spans="1:12" ht="15" thickBot="1" x14ac:dyDescent="0.35">
      <c r="A208" s="882"/>
      <c r="B208" s="914"/>
      <c r="C208" s="84">
        <f>C217+C223+C230+C236+C242+C248+C254+C260+C266+C282+C298+C274+C290</f>
        <v>0</v>
      </c>
      <c r="D208" s="84">
        <f t="shared" si="7"/>
        <v>0</v>
      </c>
      <c r="E208" s="84">
        <f t="shared" si="7"/>
        <v>0</v>
      </c>
      <c r="F208" s="46"/>
      <c r="G208" s="44" t="s">
        <v>79</v>
      </c>
      <c r="H208" s="47"/>
      <c r="I208" s="44"/>
      <c r="J208" s="73"/>
      <c r="K208" s="73"/>
      <c r="L208" s="73"/>
    </row>
    <row r="209" spans="1:12" ht="15" thickBot="1" x14ac:dyDescent="0.35">
      <c r="A209" s="882"/>
      <c r="B209" s="914"/>
      <c r="C209" s="84">
        <f>C218+C224+C231+C237+C243+C249+C255+C261+C267+C283+C299+C275+C291</f>
        <v>1497.1</v>
      </c>
      <c r="D209" s="84">
        <f t="shared" si="7"/>
        <v>5577.3</v>
      </c>
      <c r="E209" s="84">
        <f t="shared" si="7"/>
        <v>550.79999999999995</v>
      </c>
      <c r="F209" s="46"/>
      <c r="G209" s="44" t="s">
        <v>19</v>
      </c>
      <c r="H209" s="47"/>
      <c r="I209" s="44"/>
      <c r="J209" s="73"/>
      <c r="K209" s="73"/>
      <c r="L209" s="73"/>
    </row>
    <row r="210" spans="1:12" ht="15" thickBot="1" x14ac:dyDescent="0.35">
      <c r="A210" s="882"/>
      <c r="B210" s="914"/>
      <c r="C210" s="84">
        <f>C219+C225+C232+C238+C244+C250+C256+C262+C268+C284+C300+C276+C292</f>
        <v>0</v>
      </c>
      <c r="D210" s="84">
        <f t="shared" si="7"/>
        <v>0</v>
      </c>
      <c r="E210" s="84">
        <f t="shared" si="7"/>
        <v>0</v>
      </c>
      <c r="F210" s="46"/>
      <c r="G210" s="44" t="s">
        <v>80</v>
      </c>
      <c r="H210" s="47"/>
      <c r="I210" s="44"/>
      <c r="J210" s="73"/>
      <c r="K210" s="73"/>
      <c r="L210" s="73"/>
    </row>
    <row r="211" spans="1:12" ht="15" thickBot="1" x14ac:dyDescent="0.35">
      <c r="A211" s="882"/>
      <c r="B211" s="914"/>
      <c r="C211" s="136">
        <f>C226*1</f>
        <v>0</v>
      </c>
      <c r="D211" s="136">
        <f t="shared" ref="D211:E211" si="8">D226*1</f>
        <v>0</v>
      </c>
      <c r="E211" s="136">
        <f t="shared" si="8"/>
        <v>0</v>
      </c>
      <c r="F211" s="46"/>
      <c r="G211" s="44" t="s">
        <v>588</v>
      </c>
      <c r="H211" s="47"/>
      <c r="I211" s="44"/>
      <c r="J211" s="73"/>
      <c r="K211" s="73"/>
      <c r="L211" s="73"/>
    </row>
    <row r="212" spans="1:12" ht="15" thickBot="1" x14ac:dyDescent="0.35">
      <c r="A212" s="882"/>
      <c r="B212" s="914"/>
      <c r="C212" s="136">
        <f>C269+C285+C301+C277+C293</f>
        <v>0</v>
      </c>
      <c r="D212" s="136">
        <f t="shared" ref="D212:E213" si="9">D269+D285+D301+D277+D293</f>
        <v>0</v>
      </c>
      <c r="E212" s="136">
        <f t="shared" si="9"/>
        <v>0</v>
      </c>
      <c r="F212" s="46"/>
      <c r="G212" s="44" t="s">
        <v>20</v>
      </c>
      <c r="H212" s="47"/>
      <c r="I212" s="44"/>
      <c r="J212" s="73"/>
      <c r="K212" s="73"/>
      <c r="L212" s="73"/>
    </row>
    <row r="213" spans="1:12" ht="15" customHeight="1" thickBot="1" x14ac:dyDescent="0.35">
      <c r="A213" s="882"/>
      <c r="B213" s="914"/>
      <c r="C213" s="136">
        <f>C270+C286+C302+C278+C294</f>
        <v>575</v>
      </c>
      <c r="D213" s="136">
        <f t="shared" si="9"/>
        <v>0</v>
      </c>
      <c r="E213" s="136">
        <f t="shared" si="9"/>
        <v>0</v>
      </c>
      <c r="F213" s="46"/>
      <c r="G213" s="44" t="s">
        <v>523</v>
      </c>
      <c r="H213" s="47"/>
      <c r="I213" s="44"/>
      <c r="J213" s="73"/>
      <c r="K213" s="73"/>
      <c r="L213" s="73"/>
    </row>
    <row r="214" spans="1:12" ht="15" customHeight="1" thickBot="1" x14ac:dyDescent="0.35">
      <c r="A214" s="883"/>
      <c r="B214" s="915"/>
      <c r="C214" s="132">
        <f>SUM(C206:C213)</f>
        <v>2520.6999999999998</v>
      </c>
      <c r="D214" s="132">
        <f t="shared" ref="D214:E214" si="10">SUM(D206:D213)</f>
        <v>6384.3</v>
      </c>
      <c r="E214" s="132">
        <f t="shared" si="10"/>
        <v>655.8</v>
      </c>
      <c r="F214" s="50"/>
      <c r="G214" s="49" t="s">
        <v>23</v>
      </c>
      <c r="H214" s="51"/>
      <c r="I214" s="52"/>
      <c r="J214" s="73"/>
      <c r="K214" s="73"/>
      <c r="L214" s="73"/>
    </row>
    <row r="215" spans="1:12" ht="15" thickBot="1" x14ac:dyDescent="0.35">
      <c r="A215" s="882"/>
      <c r="B215" s="884" t="s">
        <v>546</v>
      </c>
      <c r="C215" s="44"/>
      <c r="D215" s="44"/>
      <c r="E215" s="44"/>
      <c r="F215" s="12"/>
      <c r="G215" s="44" t="s">
        <v>18</v>
      </c>
      <c r="H215" s="45">
        <v>288724610</v>
      </c>
      <c r="I215" s="44"/>
      <c r="J215" s="73"/>
      <c r="K215" s="73"/>
      <c r="L215" s="73"/>
    </row>
    <row r="216" spans="1:12" ht="15" thickBot="1" x14ac:dyDescent="0.35">
      <c r="A216" s="882"/>
      <c r="B216" s="885"/>
      <c r="C216" s="44"/>
      <c r="D216" s="44"/>
      <c r="E216" s="44"/>
      <c r="F216" s="46"/>
      <c r="G216" s="44" t="s">
        <v>21</v>
      </c>
      <c r="H216" s="47"/>
      <c r="I216" s="44"/>
      <c r="J216" s="73"/>
      <c r="K216" s="73"/>
      <c r="L216" s="73"/>
    </row>
    <row r="217" spans="1:12" ht="15" thickBot="1" x14ac:dyDescent="0.35">
      <c r="A217" s="882"/>
      <c r="B217" s="885"/>
      <c r="C217" s="44"/>
      <c r="D217" s="44"/>
      <c r="E217" s="44"/>
      <c r="F217" s="46"/>
      <c r="G217" s="44" t="s">
        <v>79</v>
      </c>
      <c r="H217" s="47"/>
      <c r="I217" s="44"/>
      <c r="J217" s="73"/>
      <c r="K217" s="73"/>
      <c r="L217" s="73"/>
    </row>
    <row r="218" spans="1:12" ht="17.399999999999999" customHeight="1" thickBot="1" x14ac:dyDescent="0.35">
      <c r="A218" s="882"/>
      <c r="B218" s="885"/>
      <c r="C218" s="108">
        <v>4.5</v>
      </c>
      <c r="D218" s="44">
        <v>4.5</v>
      </c>
      <c r="E218" s="53"/>
      <c r="F218" s="46"/>
      <c r="G218" s="44" t="s">
        <v>19</v>
      </c>
      <c r="H218" s="47"/>
      <c r="I218" s="44"/>
      <c r="J218" s="73"/>
      <c r="K218" s="73"/>
      <c r="L218" s="73"/>
    </row>
    <row r="219" spans="1:12" ht="15" thickBot="1" x14ac:dyDescent="0.35">
      <c r="A219" s="882"/>
      <c r="B219" s="885"/>
      <c r="C219" s="44"/>
      <c r="D219" s="44"/>
      <c r="E219" s="44"/>
      <c r="F219" s="46"/>
      <c r="G219" s="44" t="s">
        <v>80</v>
      </c>
      <c r="H219" s="47"/>
      <c r="I219" s="44"/>
      <c r="J219" s="73"/>
      <c r="K219" s="73"/>
      <c r="L219" s="73"/>
    </row>
    <row r="220" spans="1:12" ht="24.6" customHeight="1" thickBot="1" x14ac:dyDescent="0.35">
      <c r="A220" s="883"/>
      <c r="B220" s="886"/>
      <c r="C220" s="49">
        <f>SUM(C215:C219)</f>
        <v>4.5</v>
      </c>
      <c r="D220" s="49">
        <f>SUM(D215:D219)</f>
        <v>4.5</v>
      </c>
      <c r="E220" s="58">
        <f>SUM(E215:E219)</f>
        <v>0</v>
      </c>
      <c r="F220" s="50"/>
      <c r="G220" s="49" t="s">
        <v>23</v>
      </c>
      <c r="H220" s="51"/>
      <c r="I220" s="52"/>
      <c r="J220" s="73"/>
      <c r="K220" s="73"/>
      <c r="L220" s="73"/>
    </row>
    <row r="221" spans="1:12" ht="24.6" thickBot="1" x14ac:dyDescent="0.35">
      <c r="A221" s="882"/>
      <c r="B221" s="904" t="s">
        <v>563</v>
      </c>
      <c r="C221" s="44"/>
      <c r="D221" s="44"/>
      <c r="E221" s="44"/>
      <c r="F221" s="12"/>
      <c r="G221" s="44" t="s">
        <v>18</v>
      </c>
      <c r="H221" s="711" t="s">
        <v>567</v>
      </c>
      <c r="I221" s="44"/>
      <c r="J221" s="712"/>
      <c r="K221" s="73"/>
      <c r="L221" s="73"/>
    </row>
    <row r="222" spans="1:12" ht="15" thickBot="1" x14ac:dyDescent="0.35">
      <c r="A222" s="882"/>
      <c r="B222" s="905"/>
      <c r="C222" s="107">
        <v>55</v>
      </c>
      <c r="D222" s="53">
        <v>105</v>
      </c>
      <c r="E222" s="53">
        <v>105</v>
      </c>
      <c r="F222" s="46"/>
      <c r="G222" s="44" t="s">
        <v>21</v>
      </c>
      <c r="H222" s="47"/>
      <c r="I222" s="44"/>
      <c r="J222" s="712"/>
      <c r="K222" s="73"/>
      <c r="L222" s="73"/>
    </row>
    <row r="223" spans="1:12" ht="15" thickBot="1" x14ac:dyDescent="0.35">
      <c r="A223" s="882"/>
      <c r="B223" s="905"/>
      <c r="C223" s="44"/>
      <c r="D223" s="44"/>
      <c r="E223" s="44"/>
      <c r="F223" s="46"/>
      <c r="G223" s="44" t="s">
        <v>79</v>
      </c>
      <c r="H223" s="47"/>
      <c r="I223" s="44"/>
      <c r="J223" s="712"/>
      <c r="K223" s="73"/>
      <c r="L223" s="73"/>
    </row>
    <row r="224" spans="1:12" ht="16.2" customHeight="1" thickBot="1" x14ac:dyDescent="0.35">
      <c r="A224" s="882"/>
      <c r="B224" s="905"/>
      <c r="C224" s="107">
        <v>168.3</v>
      </c>
      <c r="D224" s="44">
        <v>169.3</v>
      </c>
      <c r="E224" s="44">
        <v>169.3</v>
      </c>
      <c r="F224" s="46"/>
      <c r="G224" s="44" t="s">
        <v>19</v>
      </c>
      <c r="H224" s="45"/>
      <c r="I224" s="44"/>
      <c r="J224" s="73"/>
      <c r="K224" s="73"/>
      <c r="L224" s="73"/>
    </row>
    <row r="225" spans="1:12" ht="15" thickBot="1" x14ac:dyDescent="0.35">
      <c r="A225" s="882"/>
      <c r="B225" s="905"/>
      <c r="C225" s="44"/>
      <c r="D225" s="44"/>
      <c r="E225" s="44"/>
      <c r="F225" s="46"/>
      <c r="G225" s="44" t="s">
        <v>80</v>
      </c>
      <c r="H225" s="47"/>
      <c r="I225" s="44"/>
      <c r="J225" s="73"/>
      <c r="K225" s="73"/>
      <c r="L225" s="73"/>
    </row>
    <row r="226" spans="1:12" ht="15" thickBot="1" x14ac:dyDescent="0.35">
      <c r="A226" s="882"/>
      <c r="B226" s="905"/>
      <c r="C226" s="108"/>
      <c r="D226" s="44"/>
      <c r="E226" s="44"/>
      <c r="F226" s="46"/>
      <c r="G226" s="44" t="s">
        <v>588</v>
      </c>
      <c r="H226" s="47"/>
      <c r="I226" s="44"/>
      <c r="J226" s="73"/>
      <c r="K226" s="73"/>
      <c r="L226" s="73"/>
    </row>
    <row r="227" spans="1:12" ht="24.6" customHeight="1" thickBot="1" x14ac:dyDescent="0.35">
      <c r="A227" s="883"/>
      <c r="B227" s="906"/>
      <c r="C227" s="49">
        <f>SUM(C221:C226)</f>
        <v>223.3</v>
      </c>
      <c r="D227" s="49">
        <f>SUM(D221:D226)</f>
        <v>274.3</v>
      </c>
      <c r="E227" s="58">
        <f>SUM(E221:E226)</f>
        <v>274.3</v>
      </c>
      <c r="F227" s="50"/>
      <c r="G227" s="49" t="s">
        <v>23</v>
      </c>
      <c r="H227" s="51"/>
      <c r="I227" s="52"/>
      <c r="J227" s="73"/>
      <c r="K227" s="73"/>
      <c r="L227" s="73"/>
    </row>
    <row r="228" spans="1:12" ht="24.6" thickBot="1" x14ac:dyDescent="0.35">
      <c r="A228" s="881"/>
      <c r="B228" s="904" t="s">
        <v>671</v>
      </c>
      <c r="C228" s="44"/>
      <c r="D228" s="44"/>
      <c r="E228" s="44"/>
      <c r="F228" s="46"/>
      <c r="G228" s="44" t="s">
        <v>18</v>
      </c>
      <c r="H228" s="711" t="s">
        <v>578</v>
      </c>
      <c r="I228" s="44"/>
      <c r="J228" s="712"/>
      <c r="K228" s="712"/>
      <c r="L228" s="73"/>
    </row>
    <row r="229" spans="1:12" ht="15" thickBot="1" x14ac:dyDescent="0.35">
      <c r="A229" s="882"/>
      <c r="B229" s="905"/>
      <c r="C229" s="107">
        <v>37.1</v>
      </c>
      <c r="D229" s="53">
        <v>10</v>
      </c>
      <c r="E229" s="53"/>
      <c r="F229" s="46"/>
      <c r="G229" s="44" t="s">
        <v>21</v>
      </c>
      <c r="H229" s="47"/>
      <c r="I229" s="44"/>
      <c r="J229" s="712"/>
      <c r="K229" s="712"/>
      <c r="L229" s="73"/>
    </row>
    <row r="230" spans="1:12" ht="15.6" customHeight="1" thickBot="1" x14ac:dyDescent="0.35">
      <c r="A230" s="882"/>
      <c r="B230" s="905"/>
      <c r="C230" s="108"/>
      <c r="D230" s="44"/>
      <c r="E230" s="44"/>
      <c r="F230" s="46"/>
      <c r="G230" s="44" t="s">
        <v>79</v>
      </c>
      <c r="H230" s="47"/>
      <c r="I230" s="44"/>
      <c r="J230" s="712"/>
      <c r="K230" s="712"/>
      <c r="L230" s="73"/>
    </row>
    <row r="231" spans="1:12" ht="15" thickBot="1" x14ac:dyDescent="0.35">
      <c r="A231" s="882"/>
      <c r="B231" s="905"/>
      <c r="C231" s="107">
        <v>209.8</v>
      </c>
      <c r="D231" s="107">
        <v>56.7</v>
      </c>
      <c r="E231" s="44"/>
      <c r="F231" s="12"/>
      <c r="G231" s="44" t="s">
        <v>19</v>
      </c>
      <c r="H231" s="47"/>
      <c r="I231" s="44"/>
      <c r="J231" s="73"/>
      <c r="K231" s="73"/>
      <c r="L231" s="73"/>
    </row>
    <row r="232" spans="1:12" ht="15" thickBot="1" x14ac:dyDescent="0.35">
      <c r="A232" s="882"/>
      <c r="B232" s="905"/>
      <c r="C232" s="44"/>
      <c r="D232" s="44"/>
      <c r="E232" s="44"/>
      <c r="F232" s="46"/>
      <c r="G232" s="44" t="s">
        <v>80</v>
      </c>
      <c r="H232" s="47"/>
      <c r="I232" s="44"/>
      <c r="J232" s="73"/>
      <c r="K232" s="73"/>
      <c r="L232" s="73"/>
    </row>
    <row r="233" spans="1:12" ht="15" customHeight="1" thickBot="1" x14ac:dyDescent="0.35">
      <c r="A233" s="883"/>
      <c r="B233" s="906"/>
      <c r="C233" s="58">
        <f>SUM(C228:C232)</f>
        <v>246.9</v>
      </c>
      <c r="D233" s="49">
        <f>SUM(D228:D232)</f>
        <v>66.7</v>
      </c>
      <c r="E233" s="52">
        <f>SUM(E228:E232)</f>
        <v>0</v>
      </c>
      <c r="F233" s="50"/>
      <c r="G233" s="49" t="s">
        <v>23</v>
      </c>
      <c r="H233" s="51"/>
      <c r="I233" s="52"/>
      <c r="J233" s="73"/>
      <c r="K233" s="73"/>
      <c r="L233" s="73"/>
    </row>
    <row r="234" spans="1:12" ht="15" thickBot="1" x14ac:dyDescent="0.35">
      <c r="A234" s="899"/>
      <c r="B234" s="884" t="s">
        <v>619</v>
      </c>
      <c r="C234" s="108"/>
      <c r="D234" s="108"/>
      <c r="E234" s="108"/>
      <c r="F234" s="109"/>
      <c r="G234" s="108" t="s">
        <v>18</v>
      </c>
      <c r="H234" s="110">
        <v>288724610</v>
      </c>
      <c r="I234" s="108">
        <v>0</v>
      </c>
      <c r="J234" s="73"/>
      <c r="K234" s="73"/>
      <c r="L234" s="73"/>
    </row>
    <row r="235" spans="1:12" ht="15" thickBot="1" x14ac:dyDescent="0.35">
      <c r="A235" s="900"/>
      <c r="B235" s="885"/>
      <c r="C235" s="108"/>
      <c r="D235" s="108"/>
      <c r="E235" s="108"/>
      <c r="F235" s="109"/>
      <c r="G235" s="108" t="s">
        <v>21</v>
      </c>
      <c r="H235" s="111"/>
      <c r="I235" s="108"/>
      <c r="J235" s="73"/>
      <c r="K235" s="73"/>
      <c r="L235" s="73"/>
    </row>
    <row r="236" spans="1:12" ht="15" thickBot="1" x14ac:dyDescent="0.35">
      <c r="A236" s="900"/>
      <c r="B236" s="885"/>
      <c r="C236" s="108"/>
      <c r="D236" s="108"/>
      <c r="E236" s="108"/>
      <c r="F236" s="109"/>
      <c r="G236" s="108" t="s">
        <v>79</v>
      </c>
      <c r="H236" s="111"/>
      <c r="I236" s="108"/>
      <c r="J236" s="73"/>
      <c r="K236" s="73"/>
      <c r="L236" s="73"/>
    </row>
    <row r="237" spans="1:12" ht="15" thickBot="1" x14ac:dyDescent="0.35">
      <c r="A237" s="900"/>
      <c r="B237" s="885"/>
      <c r="C237" s="107">
        <v>27</v>
      </c>
      <c r="D237" s="107">
        <v>27</v>
      </c>
      <c r="E237" s="107">
        <v>27</v>
      </c>
      <c r="F237" s="109"/>
      <c r="G237" s="108" t="s">
        <v>19</v>
      </c>
      <c r="H237" s="111"/>
      <c r="I237" s="108"/>
      <c r="J237" s="73"/>
      <c r="K237" s="73"/>
      <c r="L237" s="73"/>
    </row>
    <row r="238" spans="1:12" ht="15" thickBot="1" x14ac:dyDescent="0.35">
      <c r="A238" s="900"/>
      <c r="B238" s="885"/>
      <c r="C238" s="108"/>
      <c r="D238" s="108"/>
      <c r="E238" s="108"/>
      <c r="F238" s="109"/>
      <c r="G238" s="108" t="s">
        <v>80</v>
      </c>
      <c r="H238" s="111"/>
      <c r="I238" s="108"/>
      <c r="J238" s="73"/>
      <c r="K238" s="73"/>
      <c r="L238" s="73"/>
    </row>
    <row r="239" spans="1:12" ht="15" customHeight="1" thickBot="1" x14ac:dyDescent="0.35">
      <c r="A239" s="901"/>
      <c r="B239" s="886"/>
      <c r="C239" s="54">
        <f>SUM(C234:C238)</f>
        <v>27</v>
      </c>
      <c r="D239" s="54">
        <f>SUM(D234:D238)</f>
        <v>27</v>
      </c>
      <c r="E239" s="54">
        <f>SUM(E234:E238)</f>
        <v>27</v>
      </c>
      <c r="F239" s="50"/>
      <c r="G239" s="49" t="s">
        <v>23</v>
      </c>
      <c r="H239" s="51"/>
      <c r="I239" s="52"/>
      <c r="J239" s="73"/>
      <c r="K239" s="73"/>
      <c r="L239" s="73"/>
    </row>
    <row r="240" spans="1:12" ht="15" thickBot="1" x14ac:dyDescent="0.35">
      <c r="A240" s="899"/>
      <c r="B240" s="884" t="s">
        <v>620</v>
      </c>
      <c r="C240" s="108"/>
      <c r="D240" s="108"/>
      <c r="E240" s="108"/>
      <c r="F240" s="109"/>
      <c r="G240" s="108" t="s">
        <v>18</v>
      </c>
      <c r="H240" s="110">
        <v>288724610</v>
      </c>
      <c r="I240" s="108">
        <v>0</v>
      </c>
      <c r="J240" s="73"/>
      <c r="K240" s="73"/>
      <c r="L240" s="73"/>
    </row>
    <row r="241" spans="1:12" ht="15" thickBot="1" x14ac:dyDescent="0.35">
      <c r="A241" s="900"/>
      <c r="B241" s="885"/>
      <c r="C241" s="107">
        <v>65.2</v>
      </c>
      <c r="D241" s="107">
        <v>27</v>
      </c>
      <c r="E241" s="108"/>
      <c r="F241" s="109"/>
      <c r="G241" s="108" t="s">
        <v>21</v>
      </c>
      <c r="H241" s="110"/>
      <c r="I241" s="108"/>
      <c r="J241" s="73"/>
      <c r="K241" s="73"/>
      <c r="L241" s="73"/>
    </row>
    <row r="242" spans="1:12" ht="15" thickBot="1" x14ac:dyDescent="0.35">
      <c r="A242" s="900"/>
      <c r="B242" s="885"/>
      <c r="C242" s="108"/>
      <c r="D242" s="108"/>
      <c r="E242" s="108"/>
      <c r="F242" s="109"/>
      <c r="G242" s="108" t="s">
        <v>79</v>
      </c>
      <c r="H242" s="110"/>
      <c r="I242" s="108"/>
      <c r="J242" s="73"/>
      <c r="K242" s="73"/>
      <c r="L242" s="73"/>
    </row>
    <row r="243" spans="1:12" ht="15" customHeight="1" thickBot="1" x14ac:dyDescent="0.35">
      <c r="A243" s="900"/>
      <c r="B243" s="885"/>
      <c r="C243" s="107">
        <v>300</v>
      </c>
      <c r="D243" s="107">
        <v>737</v>
      </c>
      <c r="E243" s="108"/>
      <c r="F243" s="109"/>
      <c r="G243" s="108" t="s">
        <v>19</v>
      </c>
      <c r="H243" s="110"/>
      <c r="I243" s="108"/>
      <c r="J243" s="73"/>
      <c r="K243" s="73"/>
      <c r="L243" s="73"/>
    </row>
    <row r="244" spans="1:12" ht="15" thickBot="1" x14ac:dyDescent="0.35">
      <c r="A244" s="900"/>
      <c r="B244" s="885"/>
      <c r="C244" s="108"/>
      <c r="D244" s="108"/>
      <c r="E244" s="108"/>
      <c r="F244" s="109"/>
      <c r="G244" s="108" t="s">
        <v>80</v>
      </c>
      <c r="H244" s="110"/>
      <c r="I244" s="108"/>
      <c r="J244" s="73"/>
      <c r="K244" s="73"/>
      <c r="L244" s="73"/>
    </row>
    <row r="245" spans="1:12" ht="15" customHeight="1" thickBot="1" x14ac:dyDescent="0.35">
      <c r="A245" s="901"/>
      <c r="B245" s="886"/>
      <c r="C245" s="52">
        <f>SUM(C240:C244)</f>
        <v>365.2</v>
      </c>
      <c r="D245" s="52">
        <f>SUM(D240:D244)</f>
        <v>764</v>
      </c>
      <c r="E245" s="52">
        <f>SUM(E240:E244)</f>
        <v>0</v>
      </c>
      <c r="F245" s="50"/>
      <c r="G245" s="49" t="s">
        <v>23</v>
      </c>
      <c r="H245" s="115"/>
      <c r="I245" s="52"/>
      <c r="J245" s="73"/>
      <c r="K245" s="73"/>
      <c r="L245" s="73"/>
    </row>
    <row r="246" spans="1:12" ht="15" thickBot="1" x14ac:dyDescent="0.35">
      <c r="A246" s="899"/>
      <c r="B246" s="884" t="s">
        <v>1674</v>
      </c>
      <c r="C246" s="108"/>
      <c r="D246" s="108"/>
      <c r="E246" s="108"/>
      <c r="F246" s="109"/>
      <c r="G246" s="108" t="s">
        <v>18</v>
      </c>
      <c r="H246" s="110">
        <v>288724610</v>
      </c>
      <c r="I246" s="108">
        <v>0</v>
      </c>
      <c r="J246" s="73"/>
      <c r="K246" s="73"/>
      <c r="L246" s="73"/>
    </row>
    <row r="247" spans="1:12" ht="15" thickBot="1" x14ac:dyDescent="0.35">
      <c r="A247" s="900"/>
      <c r="B247" s="885"/>
      <c r="C247" s="107"/>
      <c r="D247" s="107">
        <v>465</v>
      </c>
      <c r="E247" s="108"/>
      <c r="F247" s="109"/>
      <c r="G247" s="108" t="s">
        <v>21</v>
      </c>
      <c r="H247" s="110"/>
      <c r="I247" s="108"/>
      <c r="J247" s="73"/>
      <c r="K247" s="73"/>
      <c r="L247" s="73"/>
    </row>
    <row r="248" spans="1:12" ht="15" thickBot="1" x14ac:dyDescent="0.35">
      <c r="A248" s="900"/>
      <c r="B248" s="885"/>
      <c r="C248" s="108"/>
      <c r="D248" s="108"/>
      <c r="E248" s="108"/>
      <c r="F248" s="109"/>
      <c r="G248" s="108" t="s">
        <v>79</v>
      </c>
      <c r="H248" s="110"/>
      <c r="I248" s="108"/>
      <c r="J248" s="73"/>
      <c r="K248" s="73"/>
      <c r="L248" s="73"/>
    </row>
    <row r="249" spans="1:12" ht="15" customHeight="1" thickBot="1" x14ac:dyDescent="0.35">
      <c r="A249" s="900"/>
      <c r="B249" s="885"/>
      <c r="C249" s="107">
        <v>250</v>
      </c>
      <c r="D249" s="107">
        <v>903</v>
      </c>
      <c r="E249" s="107"/>
      <c r="F249" s="109"/>
      <c r="G249" s="108" t="s">
        <v>19</v>
      </c>
      <c r="H249" s="110"/>
      <c r="I249" s="108"/>
      <c r="J249" s="73"/>
      <c r="K249" s="73"/>
      <c r="L249" s="73"/>
    </row>
    <row r="250" spans="1:12" ht="15" thickBot="1" x14ac:dyDescent="0.35">
      <c r="A250" s="900"/>
      <c r="B250" s="885"/>
      <c r="C250" s="108"/>
      <c r="D250" s="108"/>
      <c r="E250" s="108"/>
      <c r="F250" s="109"/>
      <c r="G250" s="108" t="s">
        <v>80</v>
      </c>
      <c r="H250" s="110"/>
      <c r="I250" s="108"/>
      <c r="J250" s="73"/>
      <c r="K250" s="73"/>
      <c r="L250" s="73"/>
    </row>
    <row r="251" spans="1:12" ht="15" customHeight="1" thickBot="1" x14ac:dyDescent="0.35">
      <c r="A251" s="901"/>
      <c r="B251" s="886"/>
      <c r="C251" s="52">
        <f>SUM(C246:C250)</f>
        <v>250</v>
      </c>
      <c r="D251" s="52">
        <f>SUM(D246:D250)</f>
        <v>1368</v>
      </c>
      <c r="E251" s="52">
        <f>SUM(E246:E250)</f>
        <v>0</v>
      </c>
      <c r="F251" s="50"/>
      <c r="G251" s="49" t="s">
        <v>23</v>
      </c>
      <c r="H251" s="115"/>
      <c r="I251" s="52"/>
      <c r="J251" s="73"/>
      <c r="K251" s="73"/>
      <c r="L251" s="73"/>
    </row>
    <row r="252" spans="1:12" ht="15" thickBot="1" x14ac:dyDescent="0.35">
      <c r="A252" s="899"/>
      <c r="B252" s="884" t="s">
        <v>621</v>
      </c>
      <c r="C252" s="108"/>
      <c r="D252" s="108"/>
      <c r="E252" s="108"/>
      <c r="F252" s="109"/>
      <c r="G252" s="108" t="s">
        <v>18</v>
      </c>
      <c r="H252" s="110">
        <v>288724610</v>
      </c>
      <c r="I252" s="108">
        <v>0</v>
      </c>
      <c r="J252" s="73"/>
      <c r="K252" s="73"/>
      <c r="L252" s="73"/>
    </row>
    <row r="253" spans="1:12" ht="15" thickBot="1" x14ac:dyDescent="0.35">
      <c r="A253" s="900"/>
      <c r="B253" s="885"/>
      <c r="C253" s="107">
        <v>90</v>
      </c>
      <c r="D253" s="107">
        <v>200</v>
      </c>
      <c r="E253" s="108"/>
      <c r="F253" s="109"/>
      <c r="G253" s="108" t="s">
        <v>21</v>
      </c>
      <c r="H253" s="111"/>
      <c r="I253" s="108"/>
      <c r="J253" s="73"/>
      <c r="K253" s="73"/>
      <c r="L253" s="73"/>
    </row>
    <row r="254" spans="1:12" ht="18.600000000000001" customHeight="1" thickBot="1" x14ac:dyDescent="0.35">
      <c r="A254" s="900"/>
      <c r="B254" s="885"/>
      <c r="C254" s="108"/>
      <c r="D254" s="108"/>
      <c r="E254" s="108"/>
      <c r="F254" s="109"/>
      <c r="G254" s="108" t="s">
        <v>79</v>
      </c>
      <c r="H254" s="111"/>
      <c r="I254" s="108"/>
      <c r="J254" s="73"/>
      <c r="K254" s="73"/>
      <c r="L254" s="73"/>
    </row>
    <row r="255" spans="1:12" ht="15" customHeight="1" thickBot="1" x14ac:dyDescent="0.35">
      <c r="A255" s="900"/>
      <c r="B255" s="885"/>
      <c r="C255" s="107">
        <v>453</v>
      </c>
      <c r="D255" s="107">
        <v>1091</v>
      </c>
      <c r="E255" s="108"/>
      <c r="F255" s="109"/>
      <c r="G255" s="108" t="s">
        <v>19</v>
      </c>
      <c r="H255" s="111"/>
      <c r="I255" s="108"/>
      <c r="J255" s="6"/>
      <c r="K255" s="73"/>
      <c r="L255" s="73"/>
    </row>
    <row r="256" spans="1:12" ht="15" thickBot="1" x14ac:dyDescent="0.35">
      <c r="A256" s="900"/>
      <c r="B256" s="885"/>
      <c r="C256" s="108"/>
      <c r="D256" s="108"/>
      <c r="E256" s="108"/>
      <c r="F256" s="109"/>
      <c r="G256" s="108" t="s">
        <v>80</v>
      </c>
      <c r="H256" s="111"/>
      <c r="I256" s="108"/>
      <c r="J256" s="73"/>
      <c r="K256" s="73"/>
      <c r="L256" s="73"/>
    </row>
    <row r="257" spans="1:12" ht="15" customHeight="1" thickBot="1" x14ac:dyDescent="0.35">
      <c r="A257" s="901"/>
      <c r="B257" s="886"/>
      <c r="C257" s="54">
        <f>SUM(C252:C256)</f>
        <v>543</v>
      </c>
      <c r="D257" s="54">
        <f>SUM(D252:D256)</f>
        <v>1291</v>
      </c>
      <c r="E257" s="54">
        <f>SUM(E252:E256)</f>
        <v>0</v>
      </c>
      <c r="F257" s="50"/>
      <c r="G257" s="49" t="s">
        <v>23</v>
      </c>
      <c r="H257" s="51"/>
      <c r="I257" s="52"/>
      <c r="J257" s="73"/>
      <c r="K257" s="73"/>
      <c r="L257" s="73"/>
    </row>
    <row r="258" spans="1:12" ht="15" thickBot="1" x14ac:dyDescent="0.35">
      <c r="A258" s="881"/>
      <c r="B258" s="884" t="s">
        <v>622</v>
      </c>
      <c r="C258" s="108"/>
      <c r="D258" s="108"/>
      <c r="E258" s="108"/>
      <c r="F258" s="109"/>
      <c r="G258" s="108" t="s">
        <v>18</v>
      </c>
      <c r="H258" s="110">
        <v>288724610</v>
      </c>
      <c r="I258" s="108">
        <v>0</v>
      </c>
      <c r="J258" s="73"/>
      <c r="K258" s="73"/>
      <c r="L258" s="73"/>
    </row>
    <row r="259" spans="1:12" ht="15" thickBot="1" x14ac:dyDescent="0.35">
      <c r="A259" s="882"/>
      <c r="B259" s="885"/>
      <c r="C259" s="107">
        <v>101.3</v>
      </c>
      <c r="D259" s="107"/>
      <c r="E259" s="108"/>
      <c r="F259" s="109"/>
      <c r="G259" s="108" t="s">
        <v>21</v>
      </c>
      <c r="H259" s="111"/>
      <c r="I259" s="108"/>
      <c r="J259" s="73"/>
      <c r="K259" s="73"/>
      <c r="L259" s="73"/>
    </row>
    <row r="260" spans="1:12" ht="15" thickBot="1" x14ac:dyDescent="0.35">
      <c r="A260" s="882"/>
      <c r="B260" s="885"/>
      <c r="C260" s="108"/>
      <c r="D260" s="108"/>
      <c r="E260" s="108"/>
      <c r="F260" s="109"/>
      <c r="G260" s="108" t="s">
        <v>79</v>
      </c>
      <c r="H260" s="111"/>
      <c r="I260" s="108"/>
      <c r="J260" s="73"/>
      <c r="K260" s="73"/>
      <c r="L260" s="73"/>
    </row>
    <row r="261" spans="1:12" ht="15" customHeight="1" thickBot="1" x14ac:dyDescent="0.35">
      <c r="A261" s="882"/>
      <c r="B261" s="885"/>
      <c r="C261" s="107"/>
      <c r="D261" s="107">
        <v>2513.3000000000002</v>
      </c>
      <c r="E261" s="107">
        <v>300</v>
      </c>
      <c r="F261" s="109"/>
      <c r="G261" s="108" t="s">
        <v>19</v>
      </c>
      <c r="H261" s="111"/>
      <c r="I261" s="108"/>
      <c r="J261" s="73"/>
      <c r="K261" s="73"/>
      <c r="L261" s="73"/>
    </row>
    <row r="262" spans="1:12" ht="15" thickBot="1" x14ac:dyDescent="0.35">
      <c r="A262" s="882"/>
      <c r="B262" s="885"/>
      <c r="C262" s="108"/>
      <c r="D262" s="108"/>
      <c r="E262" s="108"/>
      <c r="F262" s="109"/>
      <c r="G262" s="108" t="s">
        <v>80</v>
      </c>
      <c r="H262" s="111"/>
      <c r="I262" s="108"/>
      <c r="J262" s="73"/>
      <c r="K262" s="73"/>
      <c r="L262" s="73"/>
    </row>
    <row r="263" spans="1:12" ht="15" customHeight="1" thickBot="1" x14ac:dyDescent="0.35">
      <c r="A263" s="883"/>
      <c r="B263" s="886"/>
      <c r="C263" s="54">
        <f>SUM(C258:C262)</f>
        <v>101.3</v>
      </c>
      <c r="D263" s="54">
        <f>SUM(D258:D262)</f>
        <v>2513.3000000000002</v>
      </c>
      <c r="E263" s="54">
        <f>SUM(E258:E262)</f>
        <v>300</v>
      </c>
      <c r="F263" s="50"/>
      <c r="G263" s="49" t="s">
        <v>592</v>
      </c>
      <c r="H263" s="51"/>
      <c r="I263" s="52"/>
      <c r="J263" s="73"/>
      <c r="K263" s="73"/>
      <c r="L263" s="73"/>
    </row>
    <row r="264" spans="1:12" ht="15" thickBot="1" x14ac:dyDescent="0.35">
      <c r="A264" s="882"/>
      <c r="B264" s="884" t="s">
        <v>651</v>
      </c>
      <c r="C264" s="43"/>
      <c r="D264" s="43"/>
      <c r="E264" s="43"/>
      <c r="F264" s="12"/>
      <c r="G264" s="44" t="s">
        <v>18</v>
      </c>
      <c r="H264" s="45">
        <v>288724610</v>
      </c>
      <c r="I264" s="44">
        <v>0</v>
      </c>
      <c r="J264" s="73"/>
      <c r="K264" s="73"/>
      <c r="L264" s="73"/>
    </row>
    <row r="265" spans="1:12" ht="15" thickBot="1" x14ac:dyDescent="0.35">
      <c r="A265" s="882"/>
      <c r="B265" s="885"/>
      <c r="C265" s="107">
        <v>100</v>
      </c>
      <c r="D265" s="53"/>
      <c r="E265" s="43"/>
      <c r="F265" s="46"/>
      <c r="G265" s="44" t="s">
        <v>21</v>
      </c>
      <c r="H265" s="47"/>
      <c r="I265" s="44"/>
      <c r="J265" s="73"/>
      <c r="K265" s="73"/>
      <c r="L265" s="73"/>
    </row>
    <row r="266" spans="1:12" ht="15" thickBot="1" x14ac:dyDescent="0.35">
      <c r="A266" s="882"/>
      <c r="B266" s="885"/>
      <c r="C266" s="43"/>
      <c r="D266" s="43"/>
      <c r="E266" s="43"/>
      <c r="F266" s="46"/>
      <c r="G266" s="44" t="s">
        <v>79</v>
      </c>
      <c r="H266" s="47"/>
      <c r="I266" s="44"/>
      <c r="J266" s="73"/>
      <c r="K266" s="73"/>
      <c r="L266" s="73"/>
    </row>
    <row r="267" spans="1:12" ht="15" thickBot="1" x14ac:dyDescent="0.35">
      <c r="A267" s="882"/>
      <c r="B267" s="885"/>
      <c r="C267" s="43"/>
      <c r="D267" s="43"/>
      <c r="E267" s="43"/>
      <c r="F267" s="46"/>
      <c r="G267" s="44" t="s">
        <v>19</v>
      </c>
      <c r="H267" s="47"/>
      <c r="I267" s="44"/>
      <c r="J267" s="73"/>
      <c r="K267" s="73"/>
      <c r="L267" s="73"/>
    </row>
    <row r="268" spans="1:12" ht="15" thickBot="1" x14ac:dyDescent="0.35">
      <c r="A268" s="882"/>
      <c r="B268" s="885"/>
      <c r="C268" s="43"/>
      <c r="D268" s="43"/>
      <c r="E268" s="43"/>
      <c r="F268" s="46"/>
      <c r="G268" s="44" t="s">
        <v>80</v>
      </c>
      <c r="H268" s="47"/>
      <c r="I268" s="44"/>
      <c r="J268" s="73"/>
      <c r="K268" s="73"/>
      <c r="L268" s="73"/>
    </row>
    <row r="269" spans="1:12" ht="15" thickBot="1" x14ac:dyDescent="0.35">
      <c r="A269" s="882"/>
      <c r="B269" s="885"/>
      <c r="C269" s="53"/>
      <c r="D269" s="53"/>
      <c r="E269" s="43"/>
      <c r="F269" s="46"/>
      <c r="G269" s="44" t="s">
        <v>20</v>
      </c>
      <c r="H269" s="47"/>
      <c r="I269" s="44"/>
      <c r="J269" s="73"/>
      <c r="K269" s="73"/>
      <c r="L269" s="73"/>
    </row>
    <row r="270" spans="1:12" ht="15" thickBot="1" x14ac:dyDescent="0.35">
      <c r="A270" s="882"/>
      <c r="B270" s="885"/>
      <c r="C270" s="53">
        <v>275</v>
      </c>
      <c r="D270" s="53"/>
      <c r="E270" s="43"/>
      <c r="F270" s="46"/>
      <c r="G270" s="44" t="s">
        <v>523</v>
      </c>
      <c r="H270" s="47"/>
      <c r="I270" s="44"/>
      <c r="J270" s="73"/>
      <c r="K270" s="73"/>
      <c r="L270" s="73"/>
    </row>
    <row r="271" spans="1:12" ht="15" customHeight="1" thickBot="1" x14ac:dyDescent="0.35">
      <c r="A271" s="883"/>
      <c r="B271" s="886"/>
      <c r="C271" s="58">
        <f>C264+C265+C266+C267+C268+C269+C270</f>
        <v>375</v>
      </c>
      <c r="D271" s="58">
        <f>D264+D265+D266+D267+D268+D269+D270</f>
        <v>0</v>
      </c>
      <c r="E271" s="58">
        <f>E264+E265+E266+E267+E268+E269+E270</f>
        <v>0</v>
      </c>
      <c r="F271" s="50"/>
      <c r="G271" s="49" t="s">
        <v>23</v>
      </c>
      <c r="H271" s="51"/>
      <c r="I271" s="52"/>
      <c r="J271" s="73"/>
      <c r="K271" s="73"/>
      <c r="L271" s="73"/>
    </row>
    <row r="272" spans="1:12" ht="15" thickBot="1" x14ac:dyDescent="0.35">
      <c r="A272" s="882"/>
      <c r="B272" s="884" t="s">
        <v>1605</v>
      </c>
      <c r="C272" s="43"/>
      <c r="D272" s="43"/>
      <c r="E272" s="43"/>
      <c r="F272" s="12"/>
      <c r="G272" s="44" t="s">
        <v>18</v>
      </c>
      <c r="H272" s="45">
        <v>288724610</v>
      </c>
      <c r="I272" s="44">
        <v>0</v>
      </c>
      <c r="J272" s="73"/>
      <c r="K272" s="73"/>
      <c r="L272" s="73"/>
    </row>
    <row r="273" spans="1:12" ht="15" thickBot="1" x14ac:dyDescent="0.35">
      <c r="A273" s="882"/>
      <c r="B273" s="885"/>
      <c r="C273" s="53"/>
      <c r="D273" s="43"/>
      <c r="E273" s="43"/>
      <c r="F273" s="46"/>
      <c r="G273" s="44" t="s">
        <v>21</v>
      </c>
      <c r="H273" s="47"/>
      <c r="I273" s="44"/>
      <c r="J273" s="73"/>
      <c r="K273" s="73"/>
      <c r="L273" s="73"/>
    </row>
    <row r="274" spans="1:12" ht="15" thickBot="1" x14ac:dyDescent="0.35">
      <c r="A274" s="882"/>
      <c r="B274" s="885"/>
      <c r="C274" s="43"/>
      <c r="D274" s="43"/>
      <c r="E274" s="43"/>
      <c r="F274" s="46"/>
      <c r="G274" s="44" t="s">
        <v>79</v>
      </c>
      <c r="H274" s="47"/>
      <c r="I274" s="44"/>
      <c r="J274" s="73"/>
      <c r="K274" s="73"/>
      <c r="L274" s="73"/>
    </row>
    <row r="275" spans="1:12" ht="15" thickBot="1" x14ac:dyDescent="0.35">
      <c r="A275" s="882"/>
      <c r="B275" s="885"/>
      <c r="C275" s="43"/>
      <c r="D275" s="43"/>
      <c r="E275" s="43"/>
      <c r="F275" s="46"/>
      <c r="G275" s="44" t="s">
        <v>19</v>
      </c>
      <c r="H275" s="47"/>
      <c r="I275" s="44"/>
      <c r="J275" s="73"/>
      <c r="K275" s="73"/>
      <c r="L275" s="73"/>
    </row>
    <row r="276" spans="1:12" ht="15" thickBot="1" x14ac:dyDescent="0.35">
      <c r="A276" s="882"/>
      <c r="B276" s="885"/>
      <c r="C276" s="43"/>
      <c r="D276" s="43"/>
      <c r="E276" s="43"/>
      <c r="F276" s="46"/>
      <c r="G276" s="44" t="s">
        <v>80</v>
      </c>
      <c r="H276" s="47"/>
      <c r="I276" s="44"/>
      <c r="J276" s="73"/>
      <c r="K276" s="73"/>
      <c r="L276" s="73"/>
    </row>
    <row r="277" spans="1:12" ht="15" thickBot="1" x14ac:dyDescent="0.35">
      <c r="A277" s="882"/>
      <c r="B277" s="885"/>
      <c r="C277" s="53"/>
      <c r="D277" s="53"/>
      <c r="E277" s="43"/>
      <c r="F277" s="46"/>
      <c r="G277" s="44" t="s">
        <v>20</v>
      </c>
      <c r="H277" s="47"/>
      <c r="I277" s="44"/>
      <c r="J277" s="73"/>
      <c r="K277" s="73"/>
      <c r="L277" s="73"/>
    </row>
    <row r="278" spans="1:12" ht="15" thickBot="1" x14ac:dyDescent="0.35">
      <c r="A278" s="882"/>
      <c r="B278" s="885"/>
      <c r="C278" s="53"/>
      <c r="D278" s="53"/>
      <c r="E278" s="43"/>
      <c r="F278" s="46"/>
      <c r="G278" s="44" t="s">
        <v>523</v>
      </c>
      <c r="H278" s="47"/>
      <c r="I278" s="44"/>
      <c r="J278" s="73"/>
      <c r="K278" s="73"/>
      <c r="L278" s="73"/>
    </row>
    <row r="279" spans="1:12" ht="15" customHeight="1" thickBot="1" x14ac:dyDescent="0.35">
      <c r="A279" s="883"/>
      <c r="B279" s="886"/>
      <c r="C279" s="58">
        <f>C272+C273+C274+C275+C276+C277+C278</f>
        <v>0</v>
      </c>
      <c r="D279" s="58">
        <f>D272+D273+D274+D275+D276+D277+D278</f>
        <v>0</v>
      </c>
      <c r="E279" s="58">
        <f>E272+E273+E274+E275+E276+E277+E278</f>
        <v>0</v>
      </c>
      <c r="F279" s="50"/>
      <c r="G279" s="49" t="s">
        <v>23</v>
      </c>
      <c r="H279" s="51"/>
      <c r="I279" s="52"/>
      <c r="J279" s="73"/>
      <c r="K279" s="73"/>
      <c r="L279" s="73"/>
    </row>
    <row r="280" spans="1:12" ht="15" thickBot="1" x14ac:dyDescent="0.35">
      <c r="A280" s="882"/>
      <c r="B280" s="884" t="s">
        <v>652</v>
      </c>
      <c r="C280" s="43"/>
      <c r="D280" s="43"/>
      <c r="E280" s="43"/>
      <c r="F280" s="12"/>
      <c r="G280" s="44" t="s">
        <v>18</v>
      </c>
      <c r="H280" s="45">
        <v>288724610</v>
      </c>
      <c r="I280" s="44">
        <v>0</v>
      </c>
      <c r="J280" s="73"/>
      <c r="K280" s="73"/>
      <c r="L280" s="73"/>
    </row>
    <row r="281" spans="1:12" ht="15" thickBot="1" x14ac:dyDescent="0.35">
      <c r="A281" s="882"/>
      <c r="B281" s="885"/>
      <c r="C281" s="53"/>
      <c r="D281" s="43"/>
      <c r="E281" s="43"/>
      <c r="F281" s="46"/>
      <c r="G281" s="44" t="s">
        <v>21</v>
      </c>
      <c r="H281" s="47"/>
      <c r="I281" s="44"/>
      <c r="J281" s="73"/>
      <c r="K281" s="73"/>
      <c r="L281" s="73"/>
    </row>
    <row r="282" spans="1:12" ht="15" thickBot="1" x14ac:dyDescent="0.35">
      <c r="A282" s="882"/>
      <c r="B282" s="885"/>
      <c r="C282" s="43"/>
      <c r="D282" s="43"/>
      <c r="E282" s="43"/>
      <c r="F282" s="46"/>
      <c r="G282" s="44" t="s">
        <v>79</v>
      </c>
      <c r="H282" s="47"/>
      <c r="I282" s="44"/>
      <c r="J282" s="73"/>
      <c r="K282" s="73"/>
      <c r="L282" s="73"/>
    </row>
    <row r="283" spans="1:12" ht="15" thickBot="1" x14ac:dyDescent="0.35">
      <c r="A283" s="882"/>
      <c r="B283" s="885"/>
      <c r="C283" s="43"/>
      <c r="D283" s="43"/>
      <c r="E283" s="43"/>
      <c r="F283" s="46"/>
      <c r="G283" s="44" t="s">
        <v>19</v>
      </c>
      <c r="H283" s="47"/>
      <c r="I283" s="44"/>
      <c r="J283" s="73"/>
      <c r="K283" s="73"/>
      <c r="L283" s="73"/>
    </row>
    <row r="284" spans="1:12" ht="15" thickBot="1" x14ac:dyDescent="0.35">
      <c r="A284" s="882"/>
      <c r="B284" s="885"/>
      <c r="C284" s="43"/>
      <c r="D284" s="43"/>
      <c r="E284" s="43"/>
      <c r="F284" s="46"/>
      <c r="G284" s="44" t="s">
        <v>80</v>
      </c>
      <c r="H284" s="47"/>
      <c r="I284" s="44"/>
      <c r="J284" s="73"/>
      <c r="K284" s="73"/>
      <c r="L284" s="73"/>
    </row>
    <row r="285" spans="1:12" ht="15" thickBot="1" x14ac:dyDescent="0.35">
      <c r="A285" s="882"/>
      <c r="B285" s="885"/>
      <c r="C285" s="53"/>
      <c r="D285" s="53"/>
      <c r="E285" s="43"/>
      <c r="F285" s="46"/>
      <c r="G285" s="44" t="s">
        <v>20</v>
      </c>
      <c r="H285" s="47"/>
      <c r="I285" s="44"/>
      <c r="J285" s="73"/>
      <c r="K285" s="73"/>
      <c r="L285" s="73"/>
    </row>
    <row r="286" spans="1:12" ht="15" thickBot="1" x14ac:dyDescent="0.35">
      <c r="A286" s="882"/>
      <c r="B286" s="885"/>
      <c r="C286" s="53">
        <v>300</v>
      </c>
      <c r="D286" s="53"/>
      <c r="E286" s="43"/>
      <c r="F286" s="46"/>
      <c r="G286" s="44" t="s">
        <v>523</v>
      </c>
      <c r="H286" s="47"/>
      <c r="I286" s="44"/>
      <c r="J286" s="73"/>
      <c r="K286" s="73"/>
      <c r="L286" s="73"/>
    </row>
    <row r="287" spans="1:12" ht="15" customHeight="1" thickBot="1" x14ac:dyDescent="0.35">
      <c r="A287" s="883"/>
      <c r="B287" s="886"/>
      <c r="C287" s="58">
        <f>C280+C281+C282+C283+C284+C285+C286</f>
        <v>300</v>
      </c>
      <c r="D287" s="58">
        <f>D280+D281+D282+D283+D284+D285+D286</f>
        <v>0</v>
      </c>
      <c r="E287" s="58">
        <f>E280+E281+E282+E283+E284+E285+E286</f>
        <v>0</v>
      </c>
      <c r="F287" s="50"/>
      <c r="G287" s="49" t="s">
        <v>23</v>
      </c>
      <c r="H287" s="51"/>
      <c r="I287" s="52"/>
      <c r="J287" s="73"/>
      <c r="K287" s="73"/>
      <c r="L287" s="73"/>
    </row>
    <row r="288" spans="1:12" ht="15" thickBot="1" x14ac:dyDescent="0.35">
      <c r="A288" s="882"/>
      <c r="B288" s="884" t="s">
        <v>1606</v>
      </c>
      <c r="C288" s="43"/>
      <c r="D288" s="43"/>
      <c r="E288" s="43"/>
      <c r="F288" s="12"/>
      <c r="G288" s="44" t="s">
        <v>18</v>
      </c>
      <c r="H288" s="45">
        <v>288724610</v>
      </c>
      <c r="I288" s="44">
        <v>0</v>
      </c>
      <c r="J288" s="73"/>
      <c r="K288" s="73"/>
      <c r="L288" s="73"/>
    </row>
    <row r="289" spans="1:12" ht="15" thickBot="1" x14ac:dyDescent="0.35">
      <c r="A289" s="882"/>
      <c r="B289" s="885"/>
      <c r="C289" s="53"/>
      <c r="D289" s="43"/>
      <c r="E289" s="43"/>
      <c r="F289" s="46"/>
      <c r="G289" s="44" t="s">
        <v>21</v>
      </c>
      <c r="H289" s="47"/>
      <c r="I289" s="44"/>
      <c r="J289" s="73"/>
      <c r="K289" s="73"/>
      <c r="L289" s="73"/>
    </row>
    <row r="290" spans="1:12" ht="15" thickBot="1" x14ac:dyDescent="0.35">
      <c r="A290" s="882"/>
      <c r="B290" s="885"/>
      <c r="C290" s="43"/>
      <c r="D290" s="43"/>
      <c r="E290" s="43"/>
      <c r="F290" s="46"/>
      <c r="G290" s="44" t="s">
        <v>79</v>
      </c>
      <c r="H290" s="47"/>
      <c r="I290" s="44"/>
      <c r="J290" s="73"/>
      <c r="K290" s="73"/>
      <c r="L290" s="73"/>
    </row>
    <row r="291" spans="1:12" ht="15" thickBot="1" x14ac:dyDescent="0.35">
      <c r="A291" s="882"/>
      <c r="B291" s="885"/>
      <c r="C291" s="43"/>
      <c r="D291" s="43"/>
      <c r="E291" s="43"/>
      <c r="F291" s="46"/>
      <c r="G291" s="44" t="s">
        <v>19</v>
      </c>
      <c r="H291" s="47"/>
      <c r="I291" s="44"/>
      <c r="J291" s="73"/>
      <c r="K291" s="73"/>
      <c r="L291" s="73"/>
    </row>
    <row r="292" spans="1:12" ht="15" thickBot="1" x14ac:dyDescent="0.35">
      <c r="A292" s="882"/>
      <c r="B292" s="885"/>
      <c r="C292" s="43"/>
      <c r="D292" s="43"/>
      <c r="E292" s="43"/>
      <c r="F292" s="46"/>
      <c r="G292" s="44" t="s">
        <v>80</v>
      </c>
      <c r="H292" s="47"/>
      <c r="I292" s="44"/>
      <c r="J292" s="73"/>
      <c r="K292" s="73"/>
      <c r="L292" s="73"/>
    </row>
    <row r="293" spans="1:12" ht="15" thickBot="1" x14ac:dyDescent="0.35">
      <c r="A293" s="882"/>
      <c r="B293" s="885"/>
      <c r="C293" s="53"/>
      <c r="D293" s="53"/>
      <c r="E293" s="43"/>
      <c r="F293" s="46"/>
      <c r="G293" s="44" t="s">
        <v>20</v>
      </c>
      <c r="H293" s="47"/>
      <c r="I293" s="44"/>
      <c r="J293" s="73"/>
      <c r="K293" s="73"/>
      <c r="L293" s="73"/>
    </row>
    <row r="294" spans="1:12" ht="15" thickBot="1" x14ac:dyDescent="0.35">
      <c r="A294" s="882"/>
      <c r="B294" s="885"/>
      <c r="C294" s="53"/>
      <c r="D294" s="53"/>
      <c r="E294" s="43"/>
      <c r="F294" s="46"/>
      <c r="G294" s="44" t="s">
        <v>523</v>
      </c>
      <c r="H294" s="47"/>
      <c r="I294" s="44"/>
      <c r="J294" s="73"/>
      <c r="K294" s="73"/>
      <c r="L294" s="73"/>
    </row>
    <row r="295" spans="1:12" ht="15" customHeight="1" thickBot="1" x14ac:dyDescent="0.35">
      <c r="A295" s="883"/>
      <c r="B295" s="886"/>
      <c r="C295" s="58">
        <f>C288+C289+C290+C291+C292+C293+C294</f>
        <v>0</v>
      </c>
      <c r="D295" s="58">
        <f>D288+D289+D290+D291+D292+D293+D294</f>
        <v>0</v>
      </c>
      <c r="E295" s="58">
        <f>E288+E289+E290+E291+E292+E293+E294</f>
        <v>0</v>
      </c>
      <c r="F295" s="50"/>
      <c r="G295" s="49" t="s">
        <v>23</v>
      </c>
      <c r="H295" s="51"/>
      <c r="I295" s="52"/>
      <c r="J295" s="73"/>
      <c r="K295" s="73"/>
      <c r="L295" s="73"/>
    </row>
    <row r="296" spans="1:12" ht="15" customHeight="1" thickBot="1" x14ac:dyDescent="0.35">
      <c r="A296" s="882"/>
      <c r="B296" s="904" t="s">
        <v>659</v>
      </c>
      <c r="C296" s="43"/>
      <c r="D296" s="43"/>
      <c r="E296" s="43"/>
      <c r="F296" s="12"/>
      <c r="G296" s="44" t="s">
        <v>18</v>
      </c>
      <c r="H296" s="45">
        <v>288724610</v>
      </c>
      <c r="I296" s="44">
        <v>0</v>
      </c>
      <c r="J296" s="73"/>
      <c r="K296" s="73"/>
      <c r="L296" s="73"/>
    </row>
    <row r="297" spans="1:12" ht="15" thickBot="1" x14ac:dyDescent="0.35">
      <c r="A297" s="882"/>
      <c r="B297" s="905"/>
      <c r="C297" s="53"/>
      <c r="D297" s="43"/>
      <c r="E297" s="43"/>
      <c r="F297" s="46"/>
      <c r="G297" s="44" t="s">
        <v>21</v>
      </c>
      <c r="H297" s="47"/>
      <c r="I297" s="44"/>
      <c r="J297" s="73"/>
      <c r="K297" s="73"/>
      <c r="L297" s="73"/>
    </row>
    <row r="298" spans="1:12" ht="15" thickBot="1" x14ac:dyDescent="0.35">
      <c r="A298" s="882"/>
      <c r="B298" s="905"/>
      <c r="C298" s="43"/>
      <c r="D298" s="43"/>
      <c r="E298" s="43"/>
      <c r="F298" s="46"/>
      <c r="G298" s="44" t="s">
        <v>79</v>
      </c>
      <c r="H298" s="47"/>
      <c r="I298" s="44"/>
      <c r="J298" s="73"/>
      <c r="K298" s="73"/>
      <c r="L298" s="73"/>
    </row>
    <row r="299" spans="1:12" ht="15" thickBot="1" x14ac:dyDescent="0.35">
      <c r="A299" s="882"/>
      <c r="B299" s="905"/>
      <c r="C299" s="108">
        <v>84.5</v>
      </c>
      <c r="D299" s="44">
        <v>75.5</v>
      </c>
      <c r="E299" s="44">
        <v>54.5</v>
      </c>
      <c r="F299" s="46"/>
      <c r="G299" s="44" t="s">
        <v>19</v>
      </c>
      <c r="H299" s="47"/>
      <c r="I299" s="44"/>
      <c r="J299" s="73"/>
      <c r="K299" s="73"/>
      <c r="L299" s="73"/>
    </row>
    <row r="300" spans="1:12" ht="15" thickBot="1" x14ac:dyDescent="0.35">
      <c r="A300" s="882"/>
      <c r="B300" s="905"/>
      <c r="C300" s="43"/>
      <c r="D300" s="43"/>
      <c r="E300" s="43"/>
      <c r="F300" s="46"/>
      <c r="G300" s="44" t="s">
        <v>80</v>
      </c>
      <c r="H300" s="47"/>
      <c r="I300" s="44"/>
      <c r="J300" s="73"/>
      <c r="K300" s="73"/>
      <c r="L300" s="73"/>
    </row>
    <row r="301" spans="1:12" ht="15" thickBot="1" x14ac:dyDescent="0.35">
      <c r="A301" s="882"/>
      <c r="B301" s="905"/>
      <c r="C301" s="53"/>
      <c r="D301" s="53"/>
      <c r="E301" s="43"/>
      <c r="F301" s="46"/>
      <c r="G301" s="44" t="s">
        <v>20</v>
      </c>
      <c r="H301" s="47"/>
      <c r="I301" s="44"/>
      <c r="J301" s="73"/>
      <c r="K301" s="73"/>
      <c r="L301" s="73"/>
    </row>
    <row r="302" spans="1:12" ht="15" thickBot="1" x14ac:dyDescent="0.35">
      <c r="A302" s="882"/>
      <c r="B302" s="905"/>
      <c r="C302" s="53"/>
      <c r="D302" s="53"/>
      <c r="E302" s="43"/>
      <c r="F302" s="46"/>
      <c r="G302" s="44" t="s">
        <v>523</v>
      </c>
      <c r="H302" s="47"/>
      <c r="I302" s="44"/>
      <c r="J302" s="73"/>
      <c r="K302" s="73"/>
      <c r="L302" s="73"/>
    </row>
    <row r="303" spans="1:12" ht="15" thickBot="1" x14ac:dyDescent="0.35">
      <c r="A303" s="883"/>
      <c r="B303" s="906"/>
      <c r="C303" s="58">
        <f>C296+C297+C298+C299+C300+C301+C302</f>
        <v>84.5</v>
      </c>
      <c r="D303" s="58">
        <f>D296+D297+D298+D299+D300+D301+D302</f>
        <v>75.5</v>
      </c>
      <c r="E303" s="58">
        <f>E296+E297+E298+E299+E300+E301+E302</f>
        <v>54.5</v>
      </c>
      <c r="F303" s="50"/>
      <c r="G303" s="49" t="s">
        <v>23</v>
      </c>
      <c r="H303" s="51"/>
      <c r="I303" s="52"/>
      <c r="J303" s="6"/>
      <c r="K303" s="6"/>
      <c r="L303" s="73"/>
    </row>
    <row r="304" spans="1:12" ht="27" thickBot="1" x14ac:dyDescent="0.35">
      <c r="A304" s="34" t="s">
        <v>103</v>
      </c>
      <c r="B304" s="35" t="s">
        <v>107</v>
      </c>
      <c r="C304" s="36"/>
      <c r="D304" s="36"/>
      <c r="E304" s="36"/>
      <c r="F304" s="37" t="s">
        <v>106</v>
      </c>
      <c r="G304" s="35"/>
      <c r="H304" s="36"/>
      <c r="I304" s="36"/>
      <c r="J304" s="73"/>
      <c r="K304" s="73"/>
      <c r="L304" s="73"/>
    </row>
    <row r="305" spans="1:12" ht="27" thickBot="1" x14ac:dyDescent="0.35">
      <c r="A305" s="38" t="s">
        <v>116</v>
      </c>
      <c r="B305" s="39" t="s">
        <v>118</v>
      </c>
      <c r="C305" s="40"/>
      <c r="D305" s="40"/>
      <c r="E305" s="40"/>
      <c r="F305" s="41" t="s">
        <v>117</v>
      </c>
      <c r="G305" s="39"/>
      <c r="H305" s="40"/>
      <c r="I305" s="40"/>
      <c r="J305" s="73"/>
      <c r="K305" s="73"/>
      <c r="L305" s="73"/>
    </row>
    <row r="306" spans="1:12" ht="15" thickBot="1" x14ac:dyDescent="0.35">
      <c r="A306" s="882" t="s">
        <v>119</v>
      </c>
      <c r="B306" s="887" t="s">
        <v>121</v>
      </c>
      <c r="C306" s="42">
        <f>C318+C312</f>
        <v>0</v>
      </c>
      <c r="D306" s="42">
        <f t="shared" ref="D306:E310" si="11">D318+D312</f>
        <v>0</v>
      </c>
      <c r="E306" s="42">
        <f t="shared" si="11"/>
        <v>0</v>
      </c>
      <c r="F306" s="12" t="s">
        <v>120</v>
      </c>
      <c r="G306" s="44" t="s">
        <v>18</v>
      </c>
      <c r="H306" s="45">
        <v>288724610</v>
      </c>
      <c r="I306" s="44">
        <v>0</v>
      </c>
      <c r="J306" s="73"/>
      <c r="K306" s="73"/>
      <c r="L306" s="73"/>
    </row>
    <row r="307" spans="1:12" ht="15" thickBot="1" x14ac:dyDescent="0.35">
      <c r="A307" s="882"/>
      <c r="B307" s="888"/>
      <c r="C307" s="42">
        <f>C319+C313</f>
        <v>700</v>
      </c>
      <c r="D307" s="42">
        <f t="shared" si="11"/>
        <v>26</v>
      </c>
      <c r="E307" s="42">
        <f t="shared" si="11"/>
        <v>0</v>
      </c>
      <c r="F307" s="46"/>
      <c r="G307" s="44" t="s">
        <v>21</v>
      </c>
      <c r="H307" s="47"/>
      <c r="I307" s="44"/>
      <c r="J307" s="73"/>
      <c r="K307" s="73"/>
      <c r="L307" s="73"/>
    </row>
    <row r="308" spans="1:12" ht="15" thickBot="1" x14ac:dyDescent="0.35">
      <c r="A308" s="882"/>
      <c r="B308" s="888"/>
      <c r="C308" s="42">
        <f>C320+C314</f>
        <v>0</v>
      </c>
      <c r="D308" s="42">
        <f t="shared" si="11"/>
        <v>0</v>
      </c>
      <c r="E308" s="42">
        <f t="shared" si="11"/>
        <v>0</v>
      </c>
      <c r="F308" s="46"/>
      <c r="G308" s="44" t="s">
        <v>79</v>
      </c>
      <c r="H308" s="47"/>
      <c r="I308" s="44"/>
      <c r="J308" s="73"/>
      <c r="K308" s="73"/>
      <c r="L308" s="73"/>
    </row>
    <row r="309" spans="1:12" ht="19.95" customHeight="1" thickBot="1" x14ac:dyDescent="0.35">
      <c r="A309" s="882"/>
      <c r="B309" s="888"/>
      <c r="C309" s="42">
        <f>C321+C315</f>
        <v>290</v>
      </c>
      <c r="D309" s="42">
        <f t="shared" si="11"/>
        <v>621</v>
      </c>
      <c r="E309" s="42">
        <f t="shared" si="11"/>
        <v>621</v>
      </c>
      <c r="F309" s="46"/>
      <c r="G309" s="44" t="s">
        <v>19</v>
      </c>
      <c r="H309" s="47"/>
      <c r="I309" s="44"/>
      <c r="J309" s="73"/>
      <c r="K309" s="73"/>
      <c r="L309" s="73"/>
    </row>
    <row r="310" spans="1:12" ht="15" customHeight="1" thickBot="1" x14ac:dyDescent="0.35">
      <c r="A310" s="882"/>
      <c r="B310" s="888"/>
      <c r="C310" s="42">
        <f>C322+C316</f>
        <v>0</v>
      </c>
      <c r="D310" s="42">
        <f t="shared" si="11"/>
        <v>0</v>
      </c>
      <c r="E310" s="42">
        <f t="shared" si="11"/>
        <v>0</v>
      </c>
      <c r="F310" s="46"/>
      <c r="G310" s="44" t="s">
        <v>80</v>
      </c>
      <c r="H310" s="47"/>
      <c r="I310" s="44"/>
      <c r="J310" s="73"/>
      <c r="K310" s="73"/>
      <c r="L310" s="73"/>
    </row>
    <row r="311" spans="1:12" ht="15" thickBot="1" x14ac:dyDescent="0.35">
      <c r="A311" s="883"/>
      <c r="B311" s="889"/>
      <c r="C311" s="58">
        <f>SUM(C306:C310)</f>
        <v>990</v>
      </c>
      <c r="D311" s="58">
        <f>SUM(D306:D310)</f>
        <v>647</v>
      </c>
      <c r="E311" s="58">
        <f>SUM(E306:E310)</f>
        <v>621</v>
      </c>
      <c r="F311" s="50"/>
      <c r="G311" s="49" t="s">
        <v>23</v>
      </c>
      <c r="H311" s="51"/>
      <c r="I311" s="52"/>
      <c r="J311" s="73"/>
      <c r="K311" s="73"/>
      <c r="L311" s="73"/>
    </row>
    <row r="312" spans="1:12" ht="15" thickBot="1" x14ac:dyDescent="0.35">
      <c r="A312" s="881"/>
      <c r="B312" s="884" t="s">
        <v>623</v>
      </c>
      <c r="C312" s="23"/>
      <c r="D312" s="23"/>
      <c r="E312" s="23"/>
      <c r="F312" s="109"/>
      <c r="G312" s="108" t="s">
        <v>18</v>
      </c>
      <c r="H312" s="110">
        <v>288724610</v>
      </c>
      <c r="I312" s="108">
        <v>0</v>
      </c>
      <c r="J312" s="73"/>
      <c r="K312" s="73"/>
      <c r="L312" s="73"/>
    </row>
    <row r="313" spans="1:12" ht="15" thickBot="1" x14ac:dyDescent="0.35">
      <c r="A313" s="882"/>
      <c r="B313" s="885"/>
      <c r="C313" s="53"/>
      <c r="D313" s="44"/>
      <c r="E313" s="44"/>
      <c r="F313" s="109"/>
      <c r="G313" s="108" t="s">
        <v>21</v>
      </c>
      <c r="H313" s="111"/>
      <c r="I313" s="108"/>
      <c r="J313" s="73"/>
      <c r="K313" s="73"/>
      <c r="L313" s="73"/>
    </row>
    <row r="314" spans="1:12" ht="15" thickBot="1" x14ac:dyDescent="0.35">
      <c r="A314" s="882"/>
      <c r="B314" s="885"/>
      <c r="C314" s="44"/>
      <c r="D314" s="44"/>
      <c r="E314" s="44"/>
      <c r="F314" s="109"/>
      <c r="G314" s="108" t="s">
        <v>79</v>
      </c>
      <c r="H314" s="111"/>
      <c r="I314" s="108"/>
      <c r="J314" s="73"/>
      <c r="K314" s="73"/>
      <c r="L314" s="73"/>
    </row>
    <row r="315" spans="1:12" ht="15" thickBot="1" x14ac:dyDescent="0.35">
      <c r="A315" s="882"/>
      <c r="B315" s="885"/>
      <c r="C315" s="44"/>
      <c r="D315" s="53"/>
      <c r="E315" s="44"/>
      <c r="F315" s="109"/>
      <c r="G315" s="108" t="s">
        <v>19</v>
      </c>
      <c r="H315" s="111"/>
      <c r="I315" s="108"/>
      <c r="J315" s="73"/>
      <c r="K315" s="73"/>
      <c r="L315" s="73"/>
    </row>
    <row r="316" spans="1:12" ht="15" customHeight="1" thickBot="1" x14ac:dyDescent="0.35">
      <c r="A316" s="882"/>
      <c r="B316" s="885"/>
      <c r="C316" s="44"/>
      <c r="D316" s="44"/>
      <c r="E316" s="44"/>
      <c r="F316" s="109"/>
      <c r="G316" s="108" t="s">
        <v>80</v>
      </c>
      <c r="H316" s="111"/>
      <c r="I316" s="108"/>
      <c r="J316" s="73"/>
      <c r="K316" s="73"/>
      <c r="L316" s="73"/>
    </row>
    <row r="317" spans="1:12" ht="15" customHeight="1" thickBot="1" x14ac:dyDescent="0.35">
      <c r="A317" s="883"/>
      <c r="B317" s="886"/>
      <c r="C317" s="58">
        <f>SUM(C312:C316)</f>
        <v>0</v>
      </c>
      <c r="D317" s="49">
        <f>SUM(D312:D316)</f>
        <v>0</v>
      </c>
      <c r="E317" s="49">
        <f>SUM(E312:E316)</f>
        <v>0</v>
      </c>
      <c r="F317" s="50"/>
      <c r="G317" s="49" t="s">
        <v>23</v>
      </c>
      <c r="H317" s="51"/>
      <c r="I317" s="52"/>
      <c r="J317" s="73"/>
      <c r="K317" s="73"/>
      <c r="L317" s="73"/>
    </row>
    <row r="318" spans="1:12" ht="15" thickBot="1" x14ac:dyDescent="0.35">
      <c r="A318" s="881"/>
      <c r="B318" s="884" t="s">
        <v>594</v>
      </c>
      <c r="C318" s="23"/>
      <c r="D318" s="23"/>
      <c r="E318" s="23"/>
      <c r="F318" s="75"/>
      <c r="G318" s="23" t="s">
        <v>18</v>
      </c>
      <c r="H318" s="45">
        <v>288724610</v>
      </c>
      <c r="I318" s="44">
        <v>0</v>
      </c>
      <c r="J318" s="73"/>
      <c r="K318" s="73"/>
      <c r="L318" s="73"/>
    </row>
    <row r="319" spans="1:12" ht="13.2" customHeight="1" thickBot="1" x14ac:dyDescent="0.35">
      <c r="A319" s="882"/>
      <c r="B319" s="885"/>
      <c r="C319" s="107">
        <v>700</v>
      </c>
      <c r="D319" s="53">
        <v>26</v>
      </c>
      <c r="E319" s="44"/>
      <c r="F319" s="46"/>
      <c r="G319" s="44" t="s">
        <v>21</v>
      </c>
      <c r="H319" s="47"/>
      <c r="I319" s="44"/>
      <c r="J319" s="73"/>
      <c r="K319" s="73"/>
      <c r="L319" s="73"/>
    </row>
    <row r="320" spans="1:12" ht="13.95" customHeight="1" thickBot="1" x14ac:dyDescent="0.35">
      <c r="A320" s="882"/>
      <c r="B320" s="885"/>
      <c r="C320" s="108"/>
      <c r="D320" s="44"/>
      <c r="E320" s="44"/>
      <c r="F320" s="46"/>
      <c r="G320" s="44" t="s">
        <v>79</v>
      </c>
      <c r="H320" s="47"/>
      <c r="I320" s="44"/>
      <c r="J320" s="73"/>
      <c r="K320" s="73"/>
      <c r="L320" s="73"/>
    </row>
    <row r="321" spans="1:12" ht="15" thickBot="1" x14ac:dyDescent="0.35">
      <c r="A321" s="882"/>
      <c r="B321" s="885"/>
      <c r="C321" s="107">
        <v>290</v>
      </c>
      <c r="D321" s="53">
        <v>621</v>
      </c>
      <c r="E321" s="53">
        <v>621</v>
      </c>
      <c r="F321" s="46"/>
      <c r="G321" s="44" t="s">
        <v>19</v>
      </c>
      <c r="H321" s="47"/>
      <c r="I321" s="44"/>
      <c r="J321" s="73"/>
      <c r="K321" s="73"/>
      <c r="L321" s="73"/>
    </row>
    <row r="322" spans="1:12" ht="10.95" customHeight="1" thickBot="1" x14ac:dyDescent="0.35">
      <c r="A322" s="882"/>
      <c r="B322" s="885"/>
      <c r="C322" s="44"/>
      <c r="D322" s="44"/>
      <c r="E322" s="44"/>
      <c r="F322" s="46"/>
      <c r="G322" s="44" t="s">
        <v>80</v>
      </c>
      <c r="H322" s="47"/>
      <c r="I322" s="44"/>
      <c r="J322" s="73"/>
      <c r="K322" s="73"/>
      <c r="L322" s="73"/>
    </row>
    <row r="323" spans="1:12" ht="15" thickBot="1" x14ac:dyDescent="0.35">
      <c r="A323" s="883"/>
      <c r="B323" s="886"/>
      <c r="C323" s="49">
        <f>SUM(C318:C322)</f>
        <v>990</v>
      </c>
      <c r="D323" s="58">
        <f>SUM(D318:D322)</f>
        <v>647</v>
      </c>
      <c r="E323" s="49">
        <f>SUM(E318:E322)</f>
        <v>621</v>
      </c>
      <c r="F323" s="50"/>
      <c r="G323" s="49" t="s">
        <v>23</v>
      </c>
      <c r="H323" s="51"/>
      <c r="I323" s="52"/>
      <c r="J323" s="73"/>
      <c r="K323" s="73"/>
      <c r="L323" s="73"/>
    </row>
    <row r="324" spans="1:12" ht="15" thickBot="1" x14ac:dyDescent="0.35">
      <c r="A324" s="48"/>
      <c r="B324" s="55" t="s">
        <v>115</v>
      </c>
      <c r="C324" s="56"/>
      <c r="D324" s="56"/>
      <c r="E324" s="56"/>
      <c r="F324" s="56"/>
      <c r="G324" s="43"/>
      <c r="H324" s="45"/>
      <c r="I324" s="45"/>
      <c r="J324" s="73"/>
      <c r="K324" s="73"/>
      <c r="L324" s="73"/>
    </row>
    <row r="325" spans="1:12" ht="27" thickBot="1" x14ac:dyDescent="0.35">
      <c r="A325" s="34" t="s">
        <v>122</v>
      </c>
      <c r="B325" s="35" t="s">
        <v>126</v>
      </c>
      <c r="C325" s="36"/>
      <c r="D325" s="36"/>
      <c r="E325" s="36"/>
      <c r="F325" s="37" t="s">
        <v>125</v>
      </c>
      <c r="G325" s="35"/>
      <c r="H325" s="36"/>
      <c r="I325" s="36"/>
      <c r="J325" s="73"/>
      <c r="K325" s="73"/>
      <c r="L325" s="73"/>
    </row>
    <row r="326" spans="1:12" ht="28.95" customHeight="1" thickBot="1" x14ac:dyDescent="0.35">
      <c r="A326" s="38" t="s">
        <v>123</v>
      </c>
      <c r="B326" s="39" t="s">
        <v>128</v>
      </c>
      <c r="C326" s="40"/>
      <c r="D326" s="40"/>
      <c r="E326" s="40"/>
      <c r="F326" s="41" t="s">
        <v>127</v>
      </c>
      <c r="G326" s="39"/>
      <c r="H326" s="40"/>
      <c r="I326" s="40"/>
      <c r="J326" s="73"/>
      <c r="K326" s="73"/>
      <c r="L326" s="73"/>
    </row>
    <row r="327" spans="1:12" ht="15.6" customHeight="1" thickBot="1" x14ac:dyDescent="0.35">
      <c r="A327" s="882" t="s">
        <v>124</v>
      </c>
      <c r="B327" s="887" t="s">
        <v>130</v>
      </c>
      <c r="C327" s="42">
        <f>C334+C340+C346+C352+C358+C364+C371</f>
        <v>0</v>
      </c>
      <c r="D327" s="42">
        <f t="shared" ref="D327:E331" si="12">D334+D340+D346+D352+D358+D364</f>
        <v>0</v>
      </c>
      <c r="E327" s="42">
        <f t="shared" si="12"/>
        <v>0</v>
      </c>
      <c r="F327" s="12" t="s">
        <v>129</v>
      </c>
      <c r="G327" s="44" t="s">
        <v>18</v>
      </c>
      <c r="H327" s="45">
        <v>288724610</v>
      </c>
      <c r="I327" s="44">
        <v>0</v>
      </c>
      <c r="J327" s="73"/>
      <c r="K327" s="73"/>
      <c r="L327" s="73"/>
    </row>
    <row r="328" spans="1:12" ht="15" customHeight="1" thickBot="1" x14ac:dyDescent="0.35">
      <c r="A328" s="882"/>
      <c r="B328" s="888"/>
      <c r="C328" s="42">
        <f>C335+C341+C347+C353+C359+C365+C372</f>
        <v>9</v>
      </c>
      <c r="D328" s="42">
        <f t="shared" si="12"/>
        <v>7.8</v>
      </c>
      <c r="E328" s="42">
        <f t="shared" si="12"/>
        <v>7.2</v>
      </c>
      <c r="F328" s="46"/>
      <c r="G328" s="44" t="s">
        <v>21</v>
      </c>
      <c r="H328" s="47"/>
      <c r="I328" s="44"/>
      <c r="J328" s="73"/>
      <c r="K328" s="73"/>
      <c r="L328" s="73"/>
    </row>
    <row r="329" spans="1:12" ht="15" thickBot="1" x14ac:dyDescent="0.35">
      <c r="A329" s="882"/>
      <c r="B329" s="888"/>
      <c r="C329" s="42">
        <f>C336+C342+C348+C354+C360+C366+C373</f>
        <v>0</v>
      </c>
      <c r="D329" s="42">
        <f t="shared" si="12"/>
        <v>0</v>
      </c>
      <c r="E329" s="42">
        <f t="shared" si="12"/>
        <v>0</v>
      </c>
      <c r="F329" s="46"/>
      <c r="G329" s="44" t="s">
        <v>79</v>
      </c>
      <c r="H329" s="47"/>
      <c r="I329" s="44"/>
      <c r="J329" s="73"/>
      <c r="K329" s="73"/>
      <c r="L329" s="73"/>
    </row>
    <row r="330" spans="1:12" ht="15" thickBot="1" x14ac:dyDescent="0.35">
      <c r="A330" s="882"/>
      <c r="B330" s="888"/>
      <c r="C330" s="42">
        <f>C337+C343+C349+C355+C361+C367+C374</f>
        <v>56.8</v>
      </c>
      <c r="D330" s="42">
        <f t="shared" si="12"/>
        <v>31.2</v>
      </c>
      <c r="E330" s="42">
        <f t="shared" si="12"/>
        <v>28.8</v>
      </c>
      <c r="F330" s="46"/>
      <c r="G330" s="44" t="s">
        <v>19</v>
      </c>
      <c r="H330" s="47"/>
      <c r="I330" s="44"/>
      <c r="J330" s="73"/>
      <c r="K330" s="73"/>
      <c r="L330" s="73"/>
    </row>
    <row r="331" spans="1:12" ht="15" thickBot="1" x14ac:dyDescent="0.35">
      <c r="A331" s="882"/>
      <c r="B331" s="888"/>
      <c r="C331" s="42">
        <f>C338+C344+C350+C356+C362+C368+C375</f>
        <v>0</v>
      </c>
      <c r="D331" s="42">
        <f t="shared" si="12"/>
        <v>0</v>
      </c>
      <c r="E331" s="42">
        <f t="shared" si="12"/>
        <v>0</v>
      </c>
      <c r="F331" s="46"/>
      <c r="G331" s="44" t="s">
        <v>80</v>
      </c>
      <c r="H331" s="47"/>
      <c r="I331" s="44"/>
      <c r="J331" s="73"/>
      <c r="K331" s="73"/>
      <c r="L331" s="73"/>
    </row>
    <row r="332" spans="1:12" ht="15" thickBot="1" x14ac:dyDescent="0.35">
      <c r="A332" s="882"/>
      <c r="B332" s="888"/>
      <c r="C332" s="42">
        <f>C369*1</f>
        <v>0</v>
      </c>
      <c r="D332" s="42">
        <f>D369*1</f>
        <v>0</v>
      </c>
      <c r="E332" s="42">
        <f>E369*1</f>
        <v>0</v>
      </c>
      <c r="F332" s="46"/>
      <c r="G332" s="44" t="s">
        <v>588</v>
      </c>
      <c r="H332" s="47"/>
      <c r="I332" s="44"/>
      <c r="J332" s="73"/>
      <c r="K332" s="73"/>
      <c r="L332" s="73"/>
    </row>
    <row r="333" spans="1:12" ht="15" thickBot="1" x14ac:dyDescent="0.35">
      <c r="A333" s="883"/>
      <c r="B333" s="889"/>
      <c r="C333" s="58">
        <f>SUM(C327:C332)</f>
        <v>65.8</v>
      </c>
      <c r="D333" s="58">
        <f>SUM(D327:D332)</f>
        <v>39</v>
      </c>
      <c r="E333" s="58">
        <f>SUM(E327:E332)</f>
        <v>36</v>
      </c>
      <c r="F333" s="50"/>
      <c r="G333" s="49" t="s">
        <v>23</v>
      </c>
      <c r="H333" s="51"/>
      <c r="I333" s="52"/>
      <c r="J333" s="73"/>
      <c r="K333" s="73"/>
      <c r="L333" s="73"/>
    </row>
    <row r="334" spans="1:12" ht="15" thickBot="1" x14ac:dyDescent="0.35">
      <c r="A334" s="881"/>
      <c r="B334" s="884" t="s">
        <v>472</v>
      </c>
      <c r="C334" s="44"/>
      <c r="D334" s="44"/>
      <c r="E334" s="44"/>
      <c r="F334" s="46"/>
      <c r="G334" s="44" t="s">
        <v>18</v>
      </c>
      <c r="H334" s="45">
        <v>288724610</v>
      </c>
      <c r="I334" s="44">
        <v>0</v>
      </c>
      <c r="J334" s="73"/>
      <c r="K334" s="73"/>
      <c r="L334" s="73"/>
    </row>
    <row r="335" spans="1:12" ht="15" thickBot="1" x14ac:dyDescent="0.35">
      <c r="A335" s="882"/>
      <c r="B335" s="885"/>
      <c r="C335" s="53"/>
      <c r="D335" s="44"/>
      <c r="E335" s="44"/>
      <c r="F335" s="46"/>
      <c r="G335" s="44" t="s">
        <v>21</v>
      </c>
      <c r="H335" s="47"/>
      <c r="I335" s="44"/>
      <c r="J335" s="73"/>
      <c r="K335" s="73"/>
      <c r="L335" s="73"/>
    </row>
    <row r="336" spans="1:12" ht="15" customHeight="1" thickBot="1" x14ac:dyDescent="0.35">
      <c r="A336" s="882"/>
      <c r="B336" s="885"/>
      <c r="C336" s="44"/>
      <c r="D336" s="44"/>
      <c r="E336" s="44"/>
      <c r="F336" s="46"/>
      <c r="G336" s="44" t="s">
        <v>79</v>
      </c>
      <c r="H336" s="47"/>
      <c r="I336" s="44"/>
      <c r="J336" s="73"/>
      <c r="K336" s="73"/>
      <c r="L336" s="73"/>
    </row>
    <row r="337" spans="1:12" ht="15" thickBot="1" x14ac:dyDescent="0.35">
      <c r="A337" s="882"/>
      <c r="B337" s="885"/>
      <c r="C337" s="107">
        <v>12.8</v>
      </c>
      <c r="D337" s="44"/>
      <c r="E337" s="53"/>
      <c r="F337" s="46"/>
      <c r="G337" s="44" t="s">
        <v>19</v>
      </c>
      <c r="H337" s="47"/>
      <c r="I337" s="44"/>
      <c r="J337" s="73"/>
      <c r="K337" s="73"/>
      <c r="L337" s="73"/>
    </row>
    <row r="338" spans="1:12" ht="15" thickBot="1" x14ac:dyDescent="0.35">
      <c r="A338" s="882"/>
      <c r="B338" s="885"/>
      <c r="C338" s="44"/>
      <c r="D338" s="44"/>
      <c r="E338" s="44"/>
      <c r="F338" s="46"/>
      <c r="G338" s="44" t="s">
        <v>80</v>
      </c>
      <c r="H338" s="47"/>
      <c r="I338" s="44"/>
      <c r="J338" s="73"/>
      <c r="K338" s="73"/>
      <c r="L338" s="73"/>
    </row>
    <row r="339" spans="1:12" ht="15" thickBot="1" x14ac:dyDescent="0.35">
      <c r="A339" s="883"/>
      <c r="B339" s="886"/>
      <c r="C339" s="58">
        <f>SUM(C334:C338)</f>
        <v>12.8</v>
      </c>
      <c r="D339" s="49">
        <f>SUM(D334:D338)</f>
        <v>0</v>
      </c>
      <c r="E339" s="49">
        <f>SUM(E334:E338)</f>
        <v>0</v>
      </c>
      <c r="F339" s="50"/>
      <c r="G339" s="49" t="s">
        <v>23</v>
      </c>
      <c r="H339" s="51"/>
      <c r="I339" s="52"/>
      <c r="J339" s="73"/>
      <c r="K339" s="73"/>
      <c r="L339" s="73"/>
    </row>
    <row r="340" spans="1:12" ht="15" thickBot="1" x14ac:dyDescent="0.35">
      <c r="A340" s="881"/>
      <c r="B340" s="884" t="s">
        <v>473</v>
      </c>
      <c r="C340" s="44"/>
      <c r="D340" s="44"/>
      <c r="E340" s="44"/>
      <c r="F340" s="46"/>
      <c r="G340" s="44" t="s">
        <v>18</v>
      </c>
      <c r="H340" s="45">
        <v>288724610</v>
      </c>
      <c r="I340" s="44">
        <v>0</v>
      </c>
      <c r="J340" s="73"/>
      <c r="K340" s="73"/>
      <c r="L340" s="73"/>
    </row>
    <row r="341" spans="1:12" ht="12.6" customHeight="1" thickBot="1" x14ac:dyDescent="0.35">
      <c r="A341" s="882"/>
      <c r="B341" s="885"/>
      <c r="C341" s="44"/>
      <c r="D341" s="44"/>
      <c r="E341" s="44"/>
      <c r="F341" s="46"/>
      <c r="G341" s="44" t="s">
        <v>21</v>
      </c>
      <c r="H341" s="47"/>
      <c r="I341" s="44"/>
      <c r="J341" s="73"/>
      <c r="K341" s="73"/>
      <c r="L341" s="73"/>
    </row>
    <row r="342" spans="1:12" ht="15" thickBot="1" x14ac:dyDescent="0.35">
      <c r="A342" s="882"/>
      <c r="B342" s="885"/>
      <c r="C342" s="44"/>
      <c r="D342" s="44"/>
      <c r="E342" s="44"/>
      <c r="F342" s="46"/>
      <c r="G342" s="44" t="s">
        <v>79</v>
      </c>
      <c r="H342" s="47"/>
      <c r="I342" s="44"/>
      <c r="J342" s="73"/>
      <c r="K342" s="73"/>
      <c r="L342" s="73"/>
    </row>
    <row r="343" spans="1:12" ht="15" thickBot="1" x14ac:dyDescent="0.35">
      <c r="A343" s="882"/>
      <c r="B343" s="885"/>
      <c r="C343" s="53"/>
      <c r="D343" s="44"/>
      <c r="E343" s="44"/>
      <c r="F343" s="46"/>
      <c r="G343" s="44" t="s">
        <v>19</v>
      </c>
      <c r="H343" s="47"/>
      <c r="I343" s="44"/>
      <c r="J343" s="73"/>
      <c r="K343" s="73"/>
      <c r="L343" s="73"/>
    </row>
    <row r="344" spans="1:12" ht="15" customHeight="1" thickBot="1" x14ac:dyDescent="0.35">
      <c r="A344" s="882"/>
      <c r="B344" s="885"/>
      <c r="C344" s="44"/>
      <c r="D344" s="44"/>
      <c r="E344" s="44"/>
      <c r="F344" s="46"/>
      <c r="G344" s="44" t="s">
        <v>80</v>
      </c>
      <c r="H344" s="47"/>
      <c r="I344" s="44"/>
      <c r="J344" s="73"/>
      <c r="K344" s="73"/>
      <c r="L344" s="73"/>
    </row>
    <row r="345" spans="1:12" ht="15" customHeight="1" thickBot="1" x14ac:dyDescent="0.35">
      <c r="A345" s="883"/>
      <c r="B345" s="886"/>
      <c r="C345" s="58">
        <f>SUM(C340:C344)</f>
        <v>0</v>
      </c>
      <c r="D345" s="49">
        <f>SUM(D340:D344)</f>
        <v>0</v>
      </c>
      <c r="E345" s="49">
        <f>SUM(E340:E344)</f>
        <v>0</v>
      </c>
      <c r="F345" s="50"/>
      <c r="G345" s="49" t="s">
        <v>23</v>
      </c>
      <c r="H345" s="51"/>
      <c r="I345" s="52"/>
      <c r="J345" s="73"/>
      <c r="K345" s="73"/>
      <c r="L345" s="73"/>
    </row>
    <row r="346" spans="1:12" ht="18" customHeight="1" thickBot="1" x14ac:dyDescent="0.35">
      <c r="A346" s="881"/>
      <c r="B346" s="884" t="s">
        <v>547</v>
      </c>
      <c r="C346" s="44"/>
      <c r="D346" s="44"/>
      <c r="E346" s="44"/>
      <c r="F346" s="46"/>
      <c r="G346" s="44" t="s">
        <v>18</v>
      </c>
      <c r="H346" s="45">
        <v>288724610</v>
      </c>
      <c r="I346" s="44">
        <v>0</v>
      </c>
      <c r="J346" s="73"/>
      <c r="K346" s="73"/>
      <c r="L346" s="73"/>
    </row>
    <row r="347" spans="1:12" ht="15" customHeight="1" thickBot="1" x14ac:dyDescent="0.35">
      <c r="A347" s="882"/>
      <c r="B347" s="885"/>
      <c r="C347" s="44"/>
      <c r="D347" s="44"/>
      <c r="E347" s="44"/>
      <c r="F347" s="46"/>
      <c r="G347" s="44" t="s">
        <v>21</v>
      </c>
      <c r="H347" s="47"/>
      <c r="I347" s="44"/>
      <c r="J347" s="73"/>
      <c r="K347" s="73"/>
      <c r="L347" s="73"/>
    </row>
    <row r="348" spans="1:12" ht="15" thickBot="1" x14ac:dyDescent="0.35">
      <c r="A348" s="882"/>
      <c r="B348" s="885"/>
      <c r="C348" s="44"/>
      <c r="D348" s="44"/>
      <c r="E348" s="44"/>
      <c r="F348" s="46"/>
      <c r="G348" s="44" t="s">
        <v>79</v>
      </c>
      <c r="H348" s="47"/>
      <c r="I348" s="44"/>
      <c r="J348" s="73"/>
      <c r="K348" s="73"/>
      <c r="L348" s="73"/>
    </row>
    <row r="349" spans="1:12" ht="15" thickBot="1" x14ac:dyDescent="0.35">
      <c r="A349" s="882"/>
      <c r="B349" s="885"/>
      <c r="C349" s="44"/>
      <c r="D349" s="44"/>
      <c r="E349" s="44"/>
      <c r="F349" s="46"/>
      <c r="G349" s="44" t="s">
        <v>19</v>
      </c>
      <c r="H349" s="47"/>
      <c r="I349" s="44"/>
      <c r="J349" s="73"/>
      <c r="K349" s="73"/>
      <c r="L349" s="73"/>
    </row>
    <row r="350" spans="1:12" ht="15" thickBot="1" x14ac:dyDescent="0.35">
      <c r="A350" s="882"/>
      <c r="B350" s="885"/>
      <c r="C350" s="44"/>
      <c r="D350" s="44"/>
      <c r="E350" s="44"/>
      <c r="F350" s="46"/>
      <c r="G350" s="44" t="s">
        <v>80</v>
      </c>
      <c r="H350" s="47"/>
      <c r="I350" s="44"/>
      <c r="J350" s="73"/>
      <c r="K350" s="73"/>
      <c r="L350" s="73"/>
    </row>
    <row r="351" spans="1:12" ht="15" customHeight="1" thickBot="1" x14ac:dyDescent="0.35">
      <c r="A351" s="883"/>
      <c r="B351" s="886"/>
      <c r="C351" s="49">
        <f>SUM(C346:C350)</f>
        <v>0</v>
      </c>
      <c r="D351" s="49">
        <f>SUM(D346:D350)</f>
        <v>0</v>
      </c>
      <c r="E351" s="49">
        <f>SUM(E346:E350)</f>
        <v>0</v>
      </c>
      <c r="F351" s="50"/>
      <c r="G351" s="49" t="s">
        <v>23</v>
      </c>
      <c r="H351" s="51"/>
      <c r="I351" s="52"/>
      <c r="J351" s="73"/>
      <c r="K351" s="73"/>
      <c r="L351" s="73"/>
    </row>
    <row r="352" spans="1:12" ht="15" thickBot="1" x14ac:dyDescent="0.35">
      <c r="A352" s="881"/>
      <c r="B352" s="884" t="s">
        <v>548</v>
      </c>
      <c r="C352" s="44"/>
      <c r="D352" s="44"/>
      <c r="E352" s="44"/>
      <c r="F352" s="46"/>
      <c r="G352" s="44" t="s">
        <v>18</v>
      </c>
      <c r="H352" s="45">
        <v>288724610</v>
      </c>
      <c r="I352" s="44">
        <v>0</v>
      </c>
      <c r="J352" s="73"/>
      <c r="K352" s="73"/>
      <c r="L352" s="73"/>
    </row>
    <row r="353" spans="1:12" ht="15" customHeight="1" thickBot="1" x14ac:dyDescent="0.35">
      <c r="A353" s="882"/>
      <c r="B353" s="885"/>
      <c r="C353" s="53"/>
      <c r="D353" s="44"/>
      <c r="E353" s="44"/>
      <c r="F353" s="46"/>
      <c r="G353" s="44" t="s">
        <v>21</v>
      </c>
      <c r="H353" s="47"/>
      <c r="I353" s="44"/>
      <c r="J353" s="73"/>
      <c r="K353" s="73"/>
      <c r="L353" s="73"/>
    </row>
    <row r="354" spans="1:12" ht="15.6" customHeight="1" thickBot="1" x14ac:dyDescent="0.35">
      <c r="A354" s="882"/>
      <c r="B354" s="885"/>
      <c r="C354" s="44"/>
      <c r="D354" s="44"/>
      <c r="E354" s="44"/>
      <c r="F354" s="46"/>
      <c r="G354" s="44" t="s">
        <v>79</v>
      </c>
      <c r="H354" s="47"/>
      <c r="I354" s="44"/>
      <c r="J354" s="73"/>
      <c r="K354" s="73"/>
      <c r="L354" s="73"/>
    </row>
    <row r="355" spans="1:12" ht="15" customHeight="1" thickBot="1" x14ac:dyDescent="0.35">
      <c r="A355" s="882"/>
      <c r="B355" s="885"/>
      <c r="C355" s="44"/>
      <c r="D355" s="53"/>
      <c r="E355" s="53"/>
      <c r="F355" s="46"/>
      <c r="G355" s="44" t="s">
        <v>19</v>
      </c>
      <c r="H355" s="47"/>
      <c r="I355" s="44"/>
      <c r="J355" s="73"/>
      <c r="K355" s="73"/>
      <c r="L355" s="73"/>
    </row>
    <row r="356" spans="1:12" ht="15" thickBot="1" x14ac:dyDescent="0.35">
      <c r="A356" s="882"/>
      <c r="B356" s="885"/>
      <c r="C356" s="44"/>
      <c r="D356" s="44"/>
      <c r="E356" s="44"/>
      <c r="F356" s="46"/>
      <c r="G356" s="44" t="s">
        <v>80</v>
      </c>
      <c r="H356" s="47"/>
      <c r="I356" s="44"/>
      <c r="J356" s="73"/>
      <c r="K356" s="73"/>
      <c r="L356" s="73"/>
    </row>
    <row r="357" spans="1:12" ht="15" customHeight="1" thickBot="1" x14ac:dyDescent="0.35">
      <c r="A357" s="883"/>
      <c r="B357" s="886"/>
      <c r="C357" s="58">
        <f>SUM(C352:C356)</f>
        <v>0</v>
      </c>
      <c r="D357" s="58">
        <f>SUM(D352:D356)</f>
        <v>0</v>
      </c>
      <c r="E357" s="58">
        <f>SUM(E352:E356)</f>
        <v>0</v>
      </c>
      <c r="F357" s="50"/>
      <c r="G357" s="49" t="s">
        <v>23</v>
      </c>
      <c r="H357" s="51"/>
      <c r="I357" s="52"/>
      <c r="J357" s="73"/>
      <c r="K357" s="73"/>
      <c r="L357" s="73"/>
    </row>
    <row r="358" spans="1:12" ht="15" thickBot="1" x14ac:dyDescent="0.35">
      <c r="A358" s="882"/>
      <c r="B358" s="884" t="s">
        <v>549</v>
      </c>
      <c r="C358" s="44"/>
      <c r="D358" s="44"/>
      <c r="E358" s="44"/>
      <c r="F358" s="12"/>
      <c r="G358" s="44" t="s">
        <v>18</v>
      </c>
      <c r="H358" s="45">
        <v>288724610</v>
      </c>
      <c r="I358" s="44">
        <v>0</v>
      </c>
      <c r="J358" s="73"/>
      <c r="K358" s="73"/>
      <c r="L358" s="73"/>
    </row>
    <row r="359" spans="1:12" ht="15" thickBot="1" x14ac:dyDescent="0.35">
      <c r="A359" s="882"/>
      <c r="B359" s="885"/>
      <c r="C359" s="53"/>
      <c r="D359" s="44"/>
      <c r="E359" s="44"/>
      <c r="F359" s="46"/>
      <c r="G359" s="44" t="s">
        <v>21</v>
      </c>
      <c r="H359" s="47"/>
      <c r="I359" s="44"/>
      <c r="J359" s="73"/>
      <c r="K359" s="73"/>
      <c r="L359" s="73"/>
    </row>
    <row r="360" spans="1:12" ht="15" thickBot="1" x14ac:dyDescent="0.35">
      <c r="A360" s="882"/>
      <c r="B360" s="885"/>
      <c r="C360" s="44"/>
      <c r="D360" s="44"/>
      <c r="E360" s="44"/>
      <c r="F360" s="46"/>
      <c r="G360" s="44" t="s">
        <v>79</v>
      </c>
      <c r="H360" s="47"/>
      <c r="I360" s="44"/>
      <c r="J360" s="73"/>
      <c r="K360" s="73"/>
      <c r="L360" s="73"/>
    </row>
    <row r="361" spans="1:12" ht="15" customHeight="1" thickBot="1" x14ac:dyDescent="0.35">
      <c r="A361" s="882"/>
      <c r="B361" s="885"/>
      <c r="C361" s="44"/>
      <c r="D361" s="44"/>
      <c r="E361" s="53"/>
      <c r="F361" s="46"/>
      <c r="G361" s="44" t="s">
        <v>19</v>
      </c>
      <c r="H361" s="47"/>
      <c r="I361" s="44"/>
      <c r="J361" s="73"/>
      <c r="K361" s="73"/>
      <c r="L361" s="73"/>
    </row>
    <row r="362" spans="1:12" ht="15" thickBot="1" x14ac:dyDescent="0.35">
      <c r="A362" s="882"/>
      <c r="B362" s="885"/>
      <c r="C362" s="53"/>
      <c r="D362" s="53"/>
      <c r="E362" s="53"/>
      <c r="F362" s="46"/>
      <c r="G362" s="44" t="s">
        <v>80</v>
      </c>
      <c r="H362" s="47"/>
      <c r="I362" s="44"/>
      <c r="J362" s="73"/>
      <c r="K362" s="73"/>
      <c r="L362" s="73"/>
    </row>
    <row r="363" spans="1:12" ht="15" thickBot="1" x14ac:dyDescent="0.35">
      <c r="A363" s="883"/>
      <c r="B363" s="886"/>
      <c r="C363" s="58">
        <f>SUM(C358:C362)</f>
        <v>0</v>
      </c>
      <c r="D363" s="58">
        <f>SUM(D358:D362)</f>
        <v>0</v>
      </c>
      <c r="E363" s="58">
        <f>SUM(E358:E362)</f>
        <v>0</v>
      </c>
      <c r="F363" s="50"/>
      <c r="G363" s="49" t="s">
        <v>23</v>
      </c>
      <c r="H363" s="51"/>
      <c r="I363" s="52"/>
      <c r="J363" s="73"/>
      <c r="K363" s="73"/>
      <c r="L363" s="73"/>
    </row>
    <row r="364" spans="1:12" ht="15" thickBot="1" x14ac:dyDescent="0.35">
      <c r="A364" s="882"/>
      <c r="B364" s="884" t="s">
        <v>1708</v>
      </c>
      <c r="C364" s="44"/>
      <c r="D364" s="44"/>
      <c r="E364" s="44"/>
      <c r="F364" s="12"/>
      <c r="G364" s="44" t="s">
        <v>18</v>
      </c>
      <c r="H364" s="45">
        <v>288724610</v>
      </c>
      <c r="I364" s="44">
        <v>0</v>
      </c>
      <c r="J364" s="73"/>
      <c r="K364" s="73"/>
      <c r="L364" s="73"/>
    </row>
    <row r="365" spans="1:12" ht="15" thickBot="1" x14ac:dyDescent="0.35">
      <c r="A365" s="882"/>
      <c r="B365" s="885"/>
      <c r="C365" s="107">
        <v>9</v>
      </c>
      <c r="D365" s="44">
        <v>7.8</v>
      </c>
      <c r="E365" s="44">
        <v>7.2</v>
      </c>
      <c r="F365" s="46"/>
      <c r="G365" s="44" t="s">
        <v>21</v>
      </c>
      <c r="H365" s="47"/>
      <c r="I365" s="44"/>
      <c r="J365" s="73"/>
      <c r="K365" s="73"/>
      <c r="L365" s="73"/>
    </row>
    <row r="366" spans="1:12" ht="19.95" customHeight="1" thickBot="1" x14ac:dyDescent="0.35">
      <c r="A366" s="882"/>
      <c r="B366" s="885"/>
      <c r="C366" s="108"/>
      <c r="D366" s="44"/>
      <c r="E366" s="44"/>
      <c r="F366" s="46"/>
      <c r="G366" s="44" t="s">
        <v>79</v>
      </c>
      <c r="H366" s="47"/>
      <c r="I366" s="44"/>
      <c r="J366" s="73"/>
      <c r="K366" s="73"/>
      <c r="L366" s="73"/>
    </row>
    <row r="367" spans="1:12" ht="13.95" customHeight="1" thickBot="1" x14ac:dyDescent="0.35">
      <c r="A367" s="882"/>
      <c r="B367" s="885"/>
      <c r="C367" s="107">
        <v>36</v>
      </c>
      <c r="D367" s="44">
        <v>31.2</v>
      </c>
      <c r="E367" s="53">
        <v>28.8</v>
      </c>
      <c r="F367" s="46"/>
      <c r="G367" s="44" t="s">
        <v>19</v>
      </c>
      <c r="H367" s="47"/>
      <c r="I367" s="44"/>
      <c r="J367" s="73"/>
      <c r="K367" s="73"/>
      <c r="L367" s="73"/>
    </row>
    <row r="368" spans="1:12" ht="15.6" customHeight="1" thickBot="1" x14ac:dyDescent="0.35">
      <c r="A368" s="882"/>
      <c r="B368" s="885"/>
      <c r="C368" s="53"/>
      <c r="D368" s="53"/>
      <c r="E368" s="53"/>
      <c r="F368" s="46"/>
      <c r="G368" s="44" t="s">
        <v>80</v>
      </c>
      <c r="H368" s="47"/>
      <c r="I368" s="44"/>
      <c r="J368" s="73"/>
      <c r="K368" s="73"/>
      <c r="L368" s="73"/>
    </row>
    <row r="369" spans="1:12" ht="18" customHeight="1" thickBot="1" x14ac:dyDescent="0.35">
      <c r="A369" s="882"/>
      <c r="B369" s="885"/>
      <c r="C369" s="53"/>
      <c r="D369" s="53"/>
      <c r="E369" s="53"/>
      <c r="F369" s="46"/>
      <c r="G369" s="44" t="s">
        <v>588</v>
      </c>
      <c r="H369" s="47"/>
      <c r="I369" s="44"/>
      <c r="J369" s="73"/>
      <c r="K369" s="73"/>
      <c r="L369" s="73"/>
    </row>
    <row r="370" spans="1:12" ht="18" customHeight="1" thickBot="1" x14ac:dyDescent="0.35">
      <c r="A370" s="883"/>
      <c r="B370" s="886"/>
      <c r="C370" s="58">
        <f>SUM(C364:C369)</f>
        <v>45</v>
      </c>
      <c r="D370" s="58">
        <f>SUM(D364:D369)</f>
        <v>39</v>
      </c>
      <c r="E370" s="58">
        <f>SUM(E364:E369)</f>
        <v>36</v>
      </c>
      <c r="F370" s="50"/>
      <c r="G370" s="49" t="s">
        <v>23</v>
      </c>
      <c r="H370" s="51"/>
      <c r="I370" s="52"/>
      <c r="J370" s="73"/>
      <c r="K370" s="73"/>
      <c r="L370" s="73"/>
    </row>
    <row r="371" spans="1:12" ht="18" customHeight="1" thickBot="1" x14ac:dyDescent="0.35">
      <c r="A371" s="882"/>
      <c r="B371" s="910" t="s">
        <v>668</v>
      </c>
      <c r="C371" s="44"/>
      <c r="D371" s="44"/>
      <c r="E371" s="44"/>
      <c r="F371" s="46"/>
      <c r="G371" s="44" t="s">
        <v>18</v>
      </c>
      <c r="H371" s="45">
        <v>288724610</v>
      </c>
      <c r="I371" s="44">
        <v>0</v>
      </c>
      <c r="J371" s="73"/>
      <c r="K371" s="73"/>
      <c r="L371" s="73"/>
    </row>
    <row r="372" spans="1:12" ht="18" customHeight="1" thickBot="1" x14ac:dyDescent="0.35">
      <c r="A372" s="882"/>
      <c r="B372" s="911"/>
      <c r="C372" s="53">
        <v>0</v>
      </c>
      <c r="D372" s="44">
        <v>10.5</v>
      </c>
      <c r="E372" s="44"/>
      <c r="F372" s="46"/>
      <c r="G372" s="44" t="s">
        <v>21</v>
      </c>
      <c r="H372" s="47"/>
      <c r="I372" s="44"/>
      <c r="J372" s="73"/>
      <c r="K372" s="73"/>
      <c r="L372" s="73"/>
    </row>
    <row r="373" spans="1:12" ht="18" customHeight="1" thickBot="1" x14ac:dyDescent="0.35">
      <c r="A373" s="882"/>
      <c r="B373" s="911"/>
      <c r="C373" s="44"/>
      <c r="D373" s="44"/>
      <c r="E373" s="44"/>
      <c r="F373" s="46"/>
      <c r="G373" s="44" t="s">
        <v>79</v>
      </c>
      <c r="H373" s="47"/>
      <c r="I373" s="44"/>
      <c r="J373" s="73"/>
      <c r="K373" s="73"/>
      <c r="L373" s="73"/>
    </row>
    <row r="374" spans="1:12" ht="18" customHeight="1" thickBot="1" x14ac:dyDescent="0.35">
      <c r="A374" s="882"/>
      <c r="B374" s="911"/>
      <c r="C374" s="107">
        <v>8</v>
      </c>
      <c r="D374" s="53">
        <v>5</v>
      </c>
      <c r="E374" s="53">
        <v>10.5</v>
      </c>
      <c r="F374" s="46"/>
      <c r="G374" s="44" t="s">
        <v>19</v>
      </c>
      <c r="H374" s="47"/>
      <c r="I374" s="44"/>
      <c r="J374" s="73"/>
      <c r="K374" s="73"/>
      <c r="L374" s="73"/>
    </row>
    <row r="375" spans="1:12" ht="18" customHeight="1" thickBot="1" x14ac:dyDescent="0.35">
      <c r="A375" s="882"/>
      <c r="B375" s="911"/>
      <c r="C375" s="44"/>
      <c r="D375" s="44"/>
      <c r="E375" s="44"/>
      <c r="F375" s="46"/>
      <c r="G375" s="44" t="s">
        <v>80</v>
      </c>
      <c r="H375" s="47"/>
      <c r="I375" s="44"/>
      <c r="J375" s="73"/>
      <c r="K375" s="73"/>
      <c r="L375" s="73"/>
    </row>
    <row r="376" spans="1:12" ht="15" thickBot="1" x14ac:dyDescent="0.35">
      <c r="A376" s="883"/>
      <c r="B376" s="912"/>
      <c r="C376" s="58">
        <f>SUM(C371:C375)</f>
        <v>8</v>
      </c>
      <c r="D376" s="58">
        <f>SUM(D371:D375)</f>
        <v>15.5</v>
      </c>
      <c r="E376" s="58">
        <f>SUM(E371:E375)</f>
        <v>10.5</v>
      </c>
      <c r="F376" s="50"/>
      <c r="G376" s="49" t="s">
        <v>23</v>
      </c>
      <c r="H376" s="51"/>
      <c r="I376" s="52"/>
      <c r="J376" s="73"/>
      <c r="K376" s="73"/>
      <c r="L376" s="73"/>
    </row>
    <row r="377" spans="1:12" ht="15" thickBot="1" x14ac:dyDescent="0.35">
      <c r="A377" s="48"/>
      <c r="B377" s="55" t="s">
        <v>131</v>
      </c>
      <c r="C377" s="56"/>
      <c r="D377" s="56"/>
      <c r="E377" s="56"/>
      <c r="F377" s="56"/>
      <c r="G377" s="43"/>
      <c r="H377" s="45"/>
      <c r="I377" s="45"/>
      <c r="J377" s="73"/>
      <c r="K377" s="73"/>
      <c r="L377" s="73"/>
    </row>
    <row r="378" spans="1:12" ht="27" thickBot="1" x14ac:dyDescent="0.35">
      <c r="A378" s="80" t="s">
        <v>132</v>
      </c>
      <c r="B378" s="81" t="s">
        <v>137</v>
      </c>
      <c r="C378" s="82"/>
      <c r="D378" s="82"/>
      <c r="E378" s="82"/>
      <c r="F378" s="83" t="s">
        <v>136</v>
      </c>
      <c r="G378" s="81"/>
      <c r="H378" s="82"/>
      <c r="I378" s="82"/>
      <c r="J378" s="73"/>
      <c r="K378" s="73"/>
      <c r="L378" s="73"/>
    </row>
    <row r="379" spans="1:12" ht="33.6" customHeight="1" thickBot="1" x14ac:dyDescent="0.35">
      <c r="A379" s="38" t="s">
        <v>133</v>
      </c>
      <c r="B379" s="39" t="s">
        <v>139</v>
      </c>
      <c r="C379" s="40"/>
      <c r="D379" s="40"/>
      <c r="E379" s="40"/>
      <c r="F379" s="41" t="s">
        <v>138</v>
      </c>
      <c r="G379" s="39"/>
      <c r="H379" s="40"/>
      <c r="I379" s="40"/>
      <c r="J379" s="73"/>
      <c r="K379" s="73"/>
      <c r="L379" s="73"/>
    </row>
    <row r="380" spans="1:12" ht="17.399999999999999" customHeight="1" thickBot="1" x14ac:dyDescent="0.35">
      <c r="A380" s="882" t="s">
        <v>134</v>
      </c>
      <c r="B380" s="887" t="s">
        <v>474</v>
      </c>
      <c r="C380" s="42">
        <f>C387+C393+C400+C406+C413+C419+C425</f>
        <v>0</v>
      </c>
      <c r="D380" s="42">
        <f>D387+D393+D400+D406+D413+D419+D425</f>
        <v>0</v>
      </c>
      <c r="E380" s="42">
        <f t="shared" ref="D380:E384" si="13">E387+E393+E400+E406+E413+E419+E425</f>
        <v>0</v>
      </c>
      <c r="F380" s="12" t="s">
        <v>358</v>
      </c>
      <c r="G380" s="44" t="s">
        <v>18</v>
      </c>
      <c r="H380" s="45">
        <v>288724610</v>
      </c>
      <c r="I380" s="44">
        <v>0</v>
      </c>
      <c r="J380" s="73"/>
      <c r="K380" s="73"/>
      <c r="L380" s="73"/>
    </row>
    <row r="381" spans="1:12" ht="15" customHeight="1" thickBot="1" x14ac:dyDescent="0.35">
      <c r="A381" s="882"/>
      <c r="B381" s="888"/>
      <c r="C381" s="42">
        <f>C388+C394+C401+C407+C414+C420+C426</f>
        <v>92</v>
      </c>
      <c r="D381" s="42">
        <f t="shared" si="13"/>
        <v>3945</v>
      </c>
      <c r="E381" s="42">
        <f t="shared" si="13"/>
        <v>750</v>
      </c>
      <c r="F381" s="46"/>
      <c r="G381" s="44" t="s">
        <v>21</v>
      </c>
      <c r="H381" s="47"/>
      <c r="I381" s="44"/>
      <c r="J381" s="73"/>
      <c r="K381" s="73"/>
      <c r="L381" s="73"/>
    </row>
    <row r="382" spans="1:12" ht="16.2" customHeight="1" thickBot="1" x14ac:dyDescent="0.35">
      <c r="A382" s="882"/>
      <c r="B382" s="888"/>
      <c r="C382" s="42">
        <f>C389+C395+C402+C408+C415+C421+C427</f>
        <v>0</v>
      </c>
      <c r="D382" s="42">
        <f t="shared" si="13"/>
        <v>0</v>
      </c>
      <c r="E382" s="42">
        <f t="shared" si="13"/>
        <v>0</v>
      </c>
      <c r="F382" s="46"/>
      <c r="G382" s="44" t="s">
        <v>79</v>
      </c>
      <c r="H382" s="47"/>
      <c r="I382" s="44"/>
      <c r="J382" s="73"/>
      <c r="K382" s="73"/>
      <c r="L382" s="73"/>
    </row>
    <row r="383" spans="1:12" ht="15" thickBot="1" x14ac:dyDescent="0.35">
      <c r="A383" s="882"/>
      <c r="B383" s="888"/>
      <c r="C383" s="42">
        <f>C390+C396+C403+C409+C416+C422+C428</f>
        <v>2391</v>
      </c>
      <c r="D383" s="42">
        <f t="shared" si="13"/>
        <v>5225</v>
      </c>
      <c r="E383" s="42">
        <f t="shared" si="13"/>
        <v>550</v>
      </c>
      <c r="F383" s="46"/>
      <c r="G383" s="44" t="s">
        <v>19</v>
      </c>
      <c r="H383" s="47"/>
      <c r="I383" s="44"/>
      <c r="J383" s="73"/>
      <c r="K383" s="73"/>
      <c r="L383" s="73"/>
    </row>
    <row r="384" spans="1:12" ht="15" thickBot="1" x14ac:dyDescent="0.35">
      <c r="A384" s="882"/>
      <c r="B384" s="888"/>
      <c r="C384" s="42">
        <f>C391+C397+C404+C410+C417+C423+C429</f>
        <v>0</v>
      </c>
      <c r="D384" s="42">
        <f t="shared" si="13"/>
        <v>0</v>
      </c>
      <c r="E384" s="42">
        <f t="shared" si="13"/>
        <v>0</v>
      </c>
      <c r="F384" s="46"/>
      <c r="G384" s="44" t="s">
        <v>80</v>
      </c>
      <c r="H384" s="47"/>
      <c r="I384" s="44"/>
      <c r="J384" s="73"/>
      <c r="K384" s="73"/>
      <c r="L384" s="73"/>
    </row>
    <row r="385" spans="1:12" ht="15" thickBot="1" x14ac:dyDescent="0.35">
      <c r="A385" s="882"/>
      <c r="B385" s="888"/>
      <c r="C385" s="133">
        <f>C398+C411</f>
        <v>0</v>
      </c>
      <c r="D385" s="133">
        <f>D398+D411</f>
        <v>0</v>
      </c>
      <c r="E385" s="133">
        <f>E398+E411</f>
        <v>0</v>
      </c>
      <c r="F385" s="46"/>
      <c r="G385" s="44" t="s">
        <v>588</v>
      </c>
      <c r="H385" s="47"/>
      <c r="I385" s="44"/>
      <c r="J385" s="73"/>
      <c r="K385" s="73"/>
      <c r="L385" s="73"/>
    </row>
    <row r="386" spans="1:12" ht="18" customHeight="1" thickBot="1" x14ac:dyDescent="0.35">
      <c r="A386" s="883"/>
      <c r="B386" s="889"/>
      <c r="C386" s="58">
        <f>SUM(C380:C385)</f>
        <v>2483</v>
      </c>
      <c r="D386" s="58">
        <f>SUM(D380:D385)</f>
        <v>9170</v>
      </c>
      <c r="E386" s="58">
        <f>SUM(E380:E385)</f>
        <v>1300</v>
      </c>
      <c r="F386" s="50"/>
      <c r="G386" s="49" t="s">
        <v>23</v>
      </c>
      <c r="H386" s="51"/>
      <c r="I386" s="52"/>
      <c r="J386" s="73"/>
      <c r="K386" s="73"/>
      <c r="L386" s="73"/>
    </row>
    <row r="387" spans="1:12" ht="15" customHeight="1" thickBot="1" x14ac:dyDescent="0.35">
      <c r="A387" s="881"/>
      <c r="B387" s="884" t="s">
        <v>624</v>
      </c>
      <c r="C387" s="44"/>
      <c r="D387" s="44"/>
      <c r="E387" s="44"/>
      <c r="F387" s="46"/>
      <c r="G387" s="44" t="s">
        <v>18</v>
      </c>
      <c r="H387" s="45">
        <v>288724610</v>
      </c>
      <c r="I387" s="44">
        <v>0</v>
      </c>
      <c r="J387" s="73"/>
      <c r="K387" s="73"/>
      <c r="L387" s="73"/>
    </row>
    <row r="388" spans="1:12" ht="12.6" customHeight="1" thickBot="1" x14ac:dyDescent="0.35">
      <c r="A388" s="882"/>
      <c r="B388" s="885"/>
      <c r="C388" s="107">
        <v>10</v>
      </c>
      <c r="D388" s="53"/>
      <c r="E388" s="44"/>
      <c r="F388" s="46"/>
      <c r="G388" s="44" t="s">
        <v>21</v>
      </c>
      <c r="H388" s="47"/>
      <c r="I388" s="44"/>
      <c r="J388" s="73"/>
      <c r="K388" s="73"/>
      <c r="L388" s="73"/>
    </row>
    <row r="389" spans="1:12" ht="15" thickBot="1" x14ac:dyDescent="0.35">
      <c r="A389" s="882"/>
      <c r="B389" s="885"/>
      <c r="C389" s="108"/>
      <c r="D389" s="44"/>
      <c r="E389" s="44"/>
      <c r="F389" s="46"/>
      <c r="G389" s="44" t="s">
        <v>79</v>
      </c>
      <c r="H389" s="47"/>
      <c r="I389" s="44"/>
      <c r="J389" s="73"/>
      <c r="K389" s="73"/>
      <c r="L389" s="73"/>
    </row>
    <row r="390" spans="1:12" ht="15" thickBot="1" x14ac:dyDescent="0.35">
      <c r="A390" s="882"/>
      <c r="B390" s="885"/>
      <c r="C390" s="107">
        <v>165</v>
      </c>
      <c r="D390" s="53"/>
      <c r="E390" s="44"/>
      <c r="F390" s="46"/>
      <c r="G390" s="44" t="s">
        <v>19</v>
      </c>
      <c r="H390" s="47"/>
      <c r="I390" s="44"/>
      <c r="J390" s="73"/>
      <c r="K390" s="73"/>
      <c r="L390" s="73"/>
    </row>
    <row r="391" spans="1:12" ht="15" thickBot="1" x14ac:dyDescent="0.35">
      <c r="A391" s="882"/>
      <c r="B391" s="885"/>
      <c r="C391" s="44"/>
      <c r="D391" s="44"/>
      <c r="E391" s="44"/>
      <c r="F391" s="46"/>
      <c r="G391" s="44" t="s">
        <v>80</v>
      </c>
      <c r="H391" s="47"/>
      <c r="I391" s="44"/>
      <c r="J391" s="73"/>
      <c r="K391" s="73"/>
      <c r="L391" s="73"/>
    </row>
    <row r="392" spans="1:12" ht="18.600000000000001" customHeight="1" thickBot="1" x14ac:dyDescent="0.35">
      <c r="A392" s="883"/>
      <c r="B392" s="886"/>
      <c r="C392" s="58">
        <f>SUM(C387:C391)</f>
        <v>175</v>
      </c>
      <c r="D392" s="58">
        <f>SUM(D387:D391)</f>
        <v>0</v>
      </c>
      <c r="E392" s="58">
        <f>SUM(E387:E391)</f>
        <v>0</v>
      </c>
      <c r="F392" s="50"/>
      <c r="G392" s="49" t="s">
        <v>23</v>
      </c>
      <c r="H392" s="51"/>
      <c r="I392" s="52"/>
      <c r="J392" s="73"/>
      <c r="K392" s="73"/>
      <c r="L392" s="73"/>
    </row>
    <row r="393" spans="1:12" ht="15" customHeight="1" thickBot="1" x14ac:dyDescent="0.35">
      <c r="A393" s="881"/>
      <c r="B393" s="884" t="s">
        <v>1709</v>
      </c>
      <c r="C393" s="44"/>
      <c r="D393" s="44"/>
      <c r="E393" s="44"/>
      <c r="F393" s="46"/>
      <c r="G393" s="44" t="s">
        <v>18</v>
      </c>
      <c r="H393" s="45">
        <v>288724610</v>
      </c>
      <c r="I393" s="44">
        <v>0</v>
      </c>
      <c r="J393" s="73"/>
      <c r="K393" s="73"/>
      <c r="L393" s="73"/>
    </row>
    <row r="394" spans="1:12" ht="15" thickBot="1" x14ac:dyDescent="0.35">
      <c r="A394" s="882"/>
      <c r="B394" s="885"/>
      <c r="C394" s="53">
        <v>0</v>
      </c>
      <c r="D394" s="53">
        <v>300</v>
      </c>
      <c r="E394" s="44"/>
      <c r="F394" s="46"/>
      <c r="G394" s="44" t="s">
        <v>21</v>
      </c>
      <c r="H394" s="47"/>
      <c r="I394" s="44"/>
      <c r="J394" s="73"/>
      <c r="K394" s="73"/>
      <c r="L394" s="73"/>
    </row>
    <row r="395" spans="1:12" ht="15" thickBot="1" x14ac:dyDescent="0.35">
      <c r="A395" s="882"/>
      <c r="B395" s="885"/>
      <c r="C395" s="44"/>
      <c r="D395" s="44"/>
      <c r="E395" s="44"/>
      <c r="F395" s="46"/>
      <c r="G395" s="44" t="s">
        <v>79</v>
      </c>
      <c r="H395" s="47"/>
      <c r="I395" s="44"/>
      <c r="J395" s="73"/>
      <c r="K395" s="73"/>
      <c r="L395" s="73"/>
    </row>
    <row r="396" spans="1:12" ht="15" thickBot="1" x14ac:dyDescent="0.35">
      <c r="A396" s="882"/>
      <c r="B396" s="885"/>
      <c r="C396" s="107">
        <v>984</v>
      </c>
      <c r="D396" s="53">
        <v>983</v>
      </c>
      <c r="E396" s="53"/>
      <c r="F396" s="46"/>
      <c r="G396" s="44" t="s">
        <v>19</v>
      </c>
      <c r="H396" s="47"/>
      <c r="I396" s="44"/>
      <c r="J396" s="73"/>
      <c r="K396" s="73"/>
      <c r="L396" s="73"/>
    </row>
    <row r="397" spans="1:12" ht="17.399999999999999" customHeight="1" thickBot="1" x14ac:dyDescent="0.35">
      <c r="A397" s="882"/>
      <c r="B397" s="885"/>
      <c r="C397" s="44"/>
      <c r="D397" s="44"/>
      <c r="E397" s="44"/>
      <c r="F397" s="46"/>
      <c r="G397" s="44" t="s">
        <v>80</v>
      </c>
      <c r="H397" s="47"/>
      <c r="I397" s="44"/>
      <c r="J397" s="73"/>
      <c r="K397" s="73"/>
      <c r="L397" s="73"/>
    </row>
    <row r="398" spans="1:12" ht="20.399999999999999" customHeight="1" thickBot="1" x14ac:dyDescent="0.35">
      <c r="A398" s="882"/>
      <c r="B398" s="885"/>
      <c r="C398" s="108"/>
      <c r="D398" s="44"/>
      <c r="E398" s="44"/>
      <c r="F398" s="46"/>
      <c r="G398" s="44" t="s">
        <v>588</v>
      </c>
      <c r="H398" s="47"/>
      <c r="I398" s="44"/>
      <c r="J398" s="73"/>
      <c r="K398" s="73"/>
      <c r="L398" s="73"/>
    </row>
    <row r="399" spans="1:12" ht="15" customHeight="1" thickBot="1" x14ac:dyDescent="0.35">
      <c r="A399" s="883"/>
      <c r="B399" s="886"/>
      <c r="C399" s="58">
        <f>SUM(C393:C398)</f>
        <v>984</v>
      </c>
      <c r="D399" s="58">
        <f>SUM(D393:D398)</f>
        <v>1283</v>
      </c>
      <c r="E399" s="49">
        <f>SUM(E393:E398)</f>
        <v>0</v>
      </c>
      <c r="F399" s="50"/>
      <c r="G399" s="49" t="s">
        <v>23</v>
      </c>
      <c r="H399" s="51"/>
      <c r="I399" s="52"/>
      <c r="J399" s="73"/>
      <c r="K399" s="73"/>
      <c r="L399" s="73"/>
    </row>
    <row r="400" spans="1:12" ht="15" thickBot="1" x14ac:dyDescent="0.35">
      <c r="A400" s="881" t="s">
        <v>577</v>
      </c>
      <c r="B400" s="884" t="s">
        <v>1710</v>
      </c>
      <c r="C400" s="44"/>
      <c r="D400" s="44"/>
      <c r="E400" s="44"/>
      <c r="F400" s="46"/>
      <c r="G400" s="44" t="s">
        <v>18</v>
      </c>
      <c r="H400" s="45">
        <v>288724610</v>
      </c>
      <c r="I400" s="44">
        <v>0</v>
      </c>
      <c r="J400" s="73"/>
      <c r="K400" s="73"/>
      <c r="L400" s="73"/>
    </row>
    <row r="401" spans="1:12" ht="15" thickBot="1" x14ac:dyDescent="0.35">
      <c r="A401" s="882"/>
      <c r="B401" s="885"/>
      <c r="C401" s="53">
        <v>0</v>
      </c>
      <c r="D401" s="53">
        <v>200</v>
      </c>
      <c r="E401" s="44"/>
      <c r="F401" s="46"/>
      <c r="G401" s="44" t="s">
        <v>21</v>
      </c>
      <c r="H401" s="47"/>
      <c r="I401" s="44"/>
      <c r="J401" s="73"/>
      <c r="K401" s="73"/>
      <c r="L401" s="73"/>
    </row>
    <row r="402" spans="1:12" ht="15" thickBot="1" x14ac:dyDescent="0.35">
      <c r="A402" s="882"/>
      <c r="B402" s="885"/>
      <c r="C402" s="44"/>
      <c r="D402" s="44"/>
      <c r="E402" s="44"/>
      <c r="F402" s="46"/>
      <c r="G402" s="44" t="s">
        <v>79</v>
      </c>
      <c r="H402" s="47"/>
      <c r="I402" s="44"/>
      <c r="J402" s="73"/>
      <c r="K402" s="73"/>
      <c r="L402" s="73"/>
    </row>
    <row r="403" spans="1:12" ht="15" thickBot="1" x14ac:dyDescent="0.35">
      <c r="A403" s="882"/>
      <c r="B403" s="885"/>
      <c r="C403" s="107"/>
      <c r="D403" s="53">
        <v>1977</v>
      </c>
      <c r="E403" s="53"/>
      <c r="F403" s="46"/>
      <c r="G403" s="44" t="s">
        <v>19</v>
      </c>
      <c r="H403" s="47"/>
      <c r="I403" s="44"/>
      <c r="J403" s="73"/>
      <c r="K403" s="73"/>
      <c r="L403" s="73"/>
    </row>
    <row r="404" spans="1:12" ht="18" customHeight="1" thickBot="1" x14ac:dyDescent="0.35">
      <c r="A404" s="882"/>
      <c r="B404" s="885"/>
      <c r="C404" s="44"/>
      <c r="D404" s="44"/>
      <c r="E404" s="44"/>
      <c r="F404" s="46"/>
      <c r="G404" s="44" t="s">
        <v>80</v>
      </c>
      <c r="H404" s="47"/>
      <c r="I404" s="44"/>
      <c r="J404" s="73"/>
      <c r="K404" s="73"/>
      <c r="L404" s="73"/>
    </row>
    <row r="405" spans="1:12" ht="15" customHeight="1" thickBot="1" x14ac:dyDescent="0.35">
      <c r="A405" s="883"/>
      <c r="B405" s="886"/>
      <c r="C405" s="58">
        <f>SUM(C400:C404)</f>
        <v>0</v>
      </c>
      <c r="D405" s="49">
        <f>SUM(D400:D404)</f>
        <v>2177</v>
      </c>
      <c r="E405" s="49">
        <f>SUM(E400:E404)</f>
        <v>0</v>
      </c>
      <c r="F405" s="50"/>
      <c r="G405" s="49" t="s">
        <v>23</v>
      </c>
      <c r="H405" s="51"/>
      <c r="I405" s="52"/>
      <c r="J405" s="73"/>
      <c r="K405" s="73"/>
      <c r="L405" s="73"/>
    </row>
    <row r="406" spans="1:12" ht="15" thickBot="1" x14ac:dyDescent="0.35">
      <c r="A406" s="881"/>
      <c r="B406" s="884" t="s">
        <v>1711</v>
      </c>
      <c r="C406" s="44"/>
      <c r="D406" s="44"/>
      <c r="E406" s="44"/>
      <c r="F406" s="46"/>
      <c r="G406" s="44" t="s">
        <v>18</v>
      </c>
      <c r="H406" s="45">
        <v>288724610</v>
      </c>
      <c r="I406" s="44">
        <v>0</v>
      </c>
      <c r="J406" s="73"/>
      <c r="K406" s="73"/>
      <c r="L406" s="73"/>
    </row>
    <row r="407" spans="1:12" ht="15" thickBot="1" x14ac:dyDescent="0.35">
      <c r="A407" s="882"/>
      <c r="B407" s="885"/>
      <c r="C407" s="53">
        <v>0</v>
      </c>
      <c r="D407" s="53">
        <v>1500</v>
      </c>
      <c r="E407" s="44"/>
      <c r="F407" s="46"/>
      <c r="G407" s="44" t="s">
        <v>21</v>
      </c>
      <c r="H407" s="47"/>
      <c r="I407" s="44"/>
      <c r="J407" s="73"/>
      <c r="K407" s="73"/>
      <c r="L407" s="73"/>
    </row>
    <row r="408" spans="1:12" ht="15" thickBot="1" x14ac:dyDescent="0.35">
      <c r="A408" s="882"/>
      <c r="B408" s="885"/>
      <c r="C408" s="44"/>
      <c r="D408" s="44"/>
      <c r="E408" s="44"/>
      <c r="F408" s="46"/>
      <c r="G408" s="44" t="s">
        <v>79</v>
      </c>
      <c r="H408" s="47"/>
      <c r="I408" s="44"/>
      <c r="J408" s="73"/>
      <c r="K408" s="73"/>
      <c r="L408" s="73"/>
    </row>
    <row r="409" spans="1:12" ht="15" thickBot="1" x14ac:dyDescent="0.35">
      <c r="A409" s="882"/>
      <c r="B409" s="885"/>
      <c r="C409" s="107">
        <v>750</v>
      </c>
      <c r="D409" s="53">
        <v>750</v>
      </c>
      <c r="E409" s="53"/>
      <c r="F409" s="46"/>
      <c r="G409" s="44" t="s">
        <v>19</v>
      </c>
      <c r="H409" s="47"/>
      <c r="I409" s="44"/>
      <c r="J409" s="73"/>
      <c r="K409" s="73"/>
      <c r="L409" s="73"/>
    </row>
    <row r="410" spans="1:12" ht="18.600000000000001" customHeight="1" thickBot="1" x14ac:dyDescent="0.35">
      <c r="A410" s="882"/>
      <c r="B410" s="885"/>
      <c r="C410" s="44"/>
      <c r="D410" s="44"/>
      <c r="E410" s="44"/>
      <c r="F410" s="46"/>
      <c r="G410" s="44" t="s">
        <v>80</v>
      </c>
      <c r="H410" s="47"/>
      <c r="I410" s="44"/>
      <c r="J410" s="73"/>
      <c r="K410" s="73"/>
      <c r="L410" s="73"/>
    </row>
    <row r="411" spans="1:12" ht="21.6" customHeight="1" thickBot="1" x14ac:dyDescent="0.35">
      <c r="A411" s="882"/>
      <c r="B411" s="885"/>
      <c r="C411" s="108"/>
      <c r="D411" s="108"/>
      <c r="E411" s="108"/>
      <c r="F411" s="46"/>
      <c r="G411" s="44" t="s">
        <v>588</v>
      </c>
      <c r="H411" s="47"/>
      <c r="I411" s="44"/>
      <c r="J411" s="73"/>
      <c r="K411" s="73"/>
      <c r="L411" s="73"/>
    </row>
    <row r="412" spans="1:12" ht="19.95" customHeight="1" thickBot="1" x14ac:dyDescent="0.35">
      <c r="A412" s="883"/>
      <c r="B412" s="886"/>
      <c r="C412" s="58">
        <f>SUM(C406:C411)</f>
        <v>750</v>
      </c>
      <c r="D412" s="58">
        <f>SUM(D406:D411)</f>
        <v>2250</v>
      </c>
      <c r="E412" s="49">
        <f>SUM(E406:E411)</f>
        <v>0</v>
      </c>
      <c r="F412" s="50"/>
      <c r="G412" s="49" t="s">
        <v>23</v>
      </c>
      <c r="H412" s="51"/>
      <c r="I412" s="52"/>
      <c r="J412" s="73"/>
      <c r="K412" s="73"/>
      <c r="L412" s="73"/>
    </row>
    <row r="413" spans="1:12" ht="19.95" customHeight="1" thickBot="1" x14ac:dyDescent="0.35">
      <c r="A413" s="881"/>
      <c r="B413" s="884" t="s">
        <v>1712</v>
      </c>
      <c r="C413" s="44"/>
      <c r="D413" s="44"/>
      <c r="E413" s="44"/>
      <c r="F413" s="46"/>
      <c r="G413" s="44" t="s">
        <v>18</v>
      </c>
      <c r="H413" s="45">
        <v>288724610</v>
      </c>
      <c r="I413" s="44">
        <v>0</v>
      </c>
      <c r="J413" s="73"/>
      <c r="K413" s="73"/>
      <c r="L413" s="73"/>
    </row>
    <row r="414" spans="1:12" ht="15" customHeight="1" thickBot="1" x14ac:dyDescent="0.35">
      <c r="A414" s="882"/>
      <c r="B414" s="885"/>
      <c r="C414" s="53">
        <v>0</v>
      </c>
      <c r="D414" s="53">
        <v>1045</v>
      </c>
      <c r="E414" s="53"/>
      <c r="F414" s="46"/>
      <c r="G414" s="44" t="s">
        <v>21</v>
      </c>
      <c r="H414" s="47"/>
      <c r="I414" s="44"/>
      <c r="J414" s="73"/>
      <c r="K414" s="73"/>
      <c r="L414" s="73"/>
    </row>
    <row r="415" spans="1:12" ht="15" thickBot="1" x14ac:dyDescent="0.35">
      <c r="A415" s="882"/>
      <c r="B415" s="885"/>
      <c r="C415" s="44"/>
      <c r="D415" s="44"/>
      <c r="E415" s="44"/>
      <c r="F415" s="46"/>
      <c r="G415" s="44" t="s">
        <v>79</v>
      </c>
      <c r="H415" s="47"/>
      <c r="I415" s="44"/>
      <c r="J415" s="73"/>
      <c r="K415" s="73"/>
      <c r="L415" s="73"/>
    </row>
    <row r="416" spans="1:12" ht="15" thickBot="1" x14ac:dyDescent="0.35">
      <c r="A416" s="882"/>
      <c r="B416" s="885"/>
      <c r="C416" s="107">
        <v>400</v>
      </c>
      <c r="D416" s="53">
        <v>600</v>
      </c>
      <c r="E416" s="53"/>
      <c r="F416" s="46"/>
      <c r="G416" s="44" t="s">
        <v>19</v>
      </c>
      <c r="H416" s="47"/>
      <c r="I416" s="44"/>
      <c r="J416" s="73"/>
      <c r="K416" s="73"/>
      <c r="L416" s="73"/>
    </row>
    <row r="417" spans="1:12" ht="15" thickBot="1" x14ac:dyDescent="0.35">
      <c r="A417" s="882"/>
      <c r="B417" s="885"/>
      <c r="C417" s="44"/>
      <c r="D417" s="44"/>
      <c r="E417" s="44"/>
      <c r="F417" s="46"/>
      <c r="G417" s="44" t="s">
        <v>80</v>
      </c>
      <c r="H417" s="47"/>
      <c r="I417" s="44"/>
      <c r="J417" s="73"/>
      <c r="K417" s="73"/>
      <c r="L417" s="73"/>
    </row>
    <row r="418" spans="1:12" ht="15" customHeight="1" thickBot="1" x14ac:dyDescent="0.35">
      <c r="A418" s="883"/>
      <c r="B418" s="886"/>
      <c r="C418" s="49">
        <f>SUM(C413:C417)</f>
        <v>400</v>
      </c>
      <c r="D418" s="58">
        <f>SUM(D413:D417)</f>
        <v>1645</v>
      </c>
      <c r="E418" s="58">
        <f>SUM(E413:E417)</f>
        <v>0</v>
      </c>
      <c r="F418" s="50"/>
      <c r="G418" s="49" t="s">
        <v>23</v>
      </c>
      <c r="H418" s="51"/>
      <c r="I418" s="52"/>
      <c r="J418" s="73"/>
      <c r="K418" s="73"/>
      <c r="L418" s="73"/>
    </row>
    <row r="419" spans="1:12" ht="15" thickBot="1" x14ac:dyDescent="0.35">
      <c r="A419" s="881"/>
      <c r="B419" s="884" t="s">
        <v>550</v>
      </c>
      <c r="C419" s="713"/>
      <c r="D419" s="74"/>
      <c r="E419" s="74"/>
      <c r="F419" s="75"/>
      <c r="G419" s="23" t="s">
        <v>18</v>
      </c>
      <c r="H419" s="76">
        <v>288724610</v>
      </c>
      <c r="I419" s="23">
        <v>0</v>
      </c>
      <c r="J419" s="73"/>
      <c r="K419" s="73"/>
      <c r="L419" s="73"/>
    </row>
    <row r="420" spans="1:12" ht="15" customHeight="1" thickBot="1" x14ac:dyDescent="0.35">
      <c r="A420" s="882"/>
      <c r="B420" s="885"/>
      <c r="C420" s="107">
        <v>22</v>
      </c>
      <c r="D420" s="53"/>
      <c r="E420" s="44"/>
      <c r="F420" s="46"/>
      <c r="G420" s="44" t="s">
        <v>21</v>
      </c>
      <c r="H420" s="47"/>
      <c r="I420" s="44"/>
      <c r="J420" s="73"/>
      <c r="K420" s="73"/>
      <c r="L420" s="73"/>
    </row>
    <row r="421" spans="1:12" ht="15" thickBot="1" x14ac:dyDescent="0.35">
      <c r="A421" s="882"/>
      <c r="B421" s="885"/>
      <c r="C421" s="108"/>
      <c r="D421" s="44"/>
      <c r="E421" s="44"/>
      <c r="F421" s="46"/>
      <c r="G421" s="44" t="s">
        <v>79</v>
      </c>
      <c r="H421" s="47"/>
      <c r="I421" s="44"/>
      <c r="J421" s="73"/>
      <c r="K421" s="73"/>
      <c r="L421" s="73"/>
    </row>
    <row r="422" spans="1:12" ht="15" thickBot="1" x14ac:dyDescent="0.35">
      <c r="A422" s="882"/>
      <c r="B422" s="885"/>
      <c r="C422" s="107">
        <v>92</v>
      </c>
      <c r="D422" s="53">
        <v>65</v>
      </c>
      <c r="E422" s="44"/>
      <c r="F422" s="46"/>
      <c r="G422" s="44" t="s">
        <v>19</v>
      </c>
      <c r="H422" s="47"/>
      <c r="I422" s="44"/>
      <c r="J422" s="73"/>
      <c r="K422" s="73"/>
      <c r="L422" s="73"/>
    </row>
    <row r="423" spans="1:12" ht="15" thickBot="1" x14ac:dyDescent="0.35">
      <c r="A423" s="882"/>
      <c r="B423" s="885"/>
      <c r="C423" s="44"/>
      <c r="D423" s="44"/>
      <c r="E423" s="44"/>
      <c r="F423" s="46"/>
      <c r="G423" s="44" t="s">
        <v>80</v>
      </c>
      <c r="H423" s="47"/>
      <c r="I423" s="44"/>
      <c r="J423" s="73"/>
      <c r="K423" s="73"/>
      <c r="L423" s="73"/>
    </row>
    <row r="424" spans="1:12" ht="15" customHeight="1" thickBot="1" x14ac:dyDescent="0.35">
      <c r="A424" s="883"/>
      <c r="B424" s="886"/>
      <c r="C424" s="58">
        <f>SUM(C419:C423)</f>
        <v>114</v>
      </c>
      <c r="D424" s="58">
        <f>SUM(D419:D423)</f>
        <v>65</v>
      </c>
      <c r="E424" s="52">
        <f>SUM(E419:E423)</f>
        <v>0</v>
      </c>
      <c r="F424" s="50"/>
      <c r="G424" s="49" t="s">
        <v>23</v>
      </c>
      <c r="H424" s="51"/>
      <c r="I424" s="52"/>
      <c r="J424" s="73"/>
      <c r="K424" s="73"/>
      <c r="L424" s="73"/>
    </row>
    <row r="425" spans="1:12" ht="15" thickBot="1" x14ac:dyDescent="0.35">
      <c r="A425" s="899"/>
      <c r="B425" s="904" t="s">
        <v>1713</v>
      </c>
      <c r="C425" s="108"/>
      <c r="D425" s="108"/>
      <c r="E425" s="108"/>
      <c r="F425" s="109"/>
      <c r="G425" s="108" t="s">
        <v>18</v>
      </c>
      <c r="H425" s="110">
        <v>288724610</v>
      </c>
      <c r="I425" s="108">
        <v>0</v>
      </c>
      <c r="J425" s="73"/>
      <c r="K425" s="73"/>
      <c r="L425" s="73"/>
    </row>
    <row r="426" spans="1:12" ht="15" thickBot="1" x14ac:dyDescent="0.35">
      <c r="A426" s="900"/>
      <c r="B426" s="905"/>
      <c r="C426" s="107">
        <v>60</v>
      </c>
      <c r="D426" s="107">
        <v>900</v>
      </c>
      <c r="E426" s="107">
        <v>750</v>
      </c>
      <c r="F426" s="109"/>
      <c r="G426" s="108" t="s">
        <v>21</v>
      </c>
      <c r="H426" s="110"/>
      <c r="I426" s="108"/>
      <c r="J426" s="73"/>
      <c r="K426" s="73"/>
      <c r="L426" s="73"/>
    </row>
    <row r="427" spans="1:12" ht="15" customHeight="1" thickBot="1" x14ac:dyDescent="0.35">
      <c r="A427" s="900"/>
      <c r="B427" s="905"/>
      <c r="C427" s="108"/>
      <c r="D427" s="108"/>
      <c r="E427" s="108"/>
      <c r="F427" s="109"/>
      <c r="G427" s="108" t="s">
        <v>79</v>
      </c>
      <c r="H427" s="110"/>
      <c r="I427" s="108"/>
      <c r="J427" s="73"/>
      <c r="K427" s="73"/>
      <c r="L427" s="73"/>
    </row>
    <row r="428" spans="1:12" ht="15.6" customHeight="1" thickBot="1" x14ac:dyDescent="0.35">
      <c r="A428" s="900"/>
      <c r="B428" s="905"/>
      <c r="C428" s="108"/>
      <c r="D428" s="107">
        <v>850</v>
      </c>
      <c r="E428" s="107">
        <v>550</v>
      </c>
      <c r="F428" s="109"/>
      <c r="G428" s="108" t="s">
        <v>19</v>
      </c>
      <c r="H428" s="110"/>
      <c r="I428" s="108"/>
      <c r="J428" s="73"/>
      <c r="K428" s="73"/>
      <c r="L428" s="73"/>
    </row>
    <row r="429" spans="1:12" ht="15" customHeight="1" thickBot="1" x14ac:dyDescent="0.35">
      <c r="A429" s="900"/>
      <c r="B429" s="905"/>
      <c r="C429" s="108"/>
      <c r="D429" s="108"/>
      <c r="E429" s="108"/>
      <c r="F429" s="109"/>
      <c r="G429" s="108" t="s">
        <v>80</v>
      </c>
      <c r="H429" s="110"/>
      <c r="I429" s="108"/>
      <c r="J429" s="73"/>
      <c r="K429" s="73"/>
      <c r="L429" s="73"/>
    </row>
    <row r="430" spans="1:12" ht="15" thickBot="1" x14ac:dyDescent="0.35">
      <c r="A430" s="901"/>
      <c r="B430" s="906"/>
      <c r="C430" s="54">
        <f>SUM(C425:C429)</f>
        <v>60</v>
      </c>
      <c r="D430" s="54">
        <f>SUM(D425:D429)</f>
        <v>1750</v>
      </c>
      <c r="E430" s="54">
        <f>SUM(E425:E429)</f>
        <v>1300</v>
      </c>
      <c r="F430" s="52">
        <f>SUM(F425:F429)</f>
        <v>0</v>
      </c>
      <c r="G430" s="49" t="s">
        <v>23</v>
      </c>
      <c r="H430" s="115"/>
      <c r="I430" s="52"/>
      <c r="J430" s="73"/>
      <c r="K430" s="73"/>
      <c r="L430" s="73"/>
    </row>
    <row r="431" spans="1:12" ht="27" thickBot="1" x14ac:dyDescent="0.35">
      <c r="A431" s="34" t="s">
        <v>132</v>
      </c>
      <c r="B431" s="35" t="s">
        <v>137</v>
      </c>
      <c r="C431" s="36"/>
      <c r="D431" s="36"/>
      <c r="E431" s="36"/>
      <c r="F431" s="37" t="s">
        <v>136</v>
      </c>
      <c r="G431" s="35"/>
      <c r="H431" s="36"/>
      <c r="I431" s="36"/>
      <c r="J431" s="73"/>
      <c r="K431" s="73"/>
      <c r="L431" s="73"/>
    </row>
    <row r="432" spans="1:12" ht="15" customHeight="1" thickBot="1" x14ac:dyDescent="0.35">
      <c r="A432" s="38" t="s">
        <v>140</v>
      </c>
      <c r="B432" s="39" t="s">
        <v>142</v>
      </c>
      <c r="C432" s="40"/>
      <c r="D432" s="40"/>
      <c r="E432" s="40"/>
      <c r="F432" s="41" t="s">
        <v>141</v>
      </c>
      <c r="G432" s="39"/>
      <c r="H432" s="40"/>
      <c r="I432" s="40"/>
      <c r="J432" s="73"/>
      <c r="K432" s="73"/>
      <c r="L432" s="73"/>
    </row>
    <row r="433" spans="1:12" ht="15" thickBot="1" x14ac:dyDescent="0.35">
      <c r="A433" s="881" t="s">
        <v>143</v>
      </c>
      <c r="B433" s="913" t="s">
        <v>145</v>
      </c>
      <c r="C433" s="84">
        <f>C439+C445+C451</f>
        <v>0</v>
      </c>
      <c r="D433" s="84">
        <f t="shared" ref="D433:E437" si="14">D439+D445+D451</f>
        <v>0</v>
      </c>
      <c r="E433" s="84">
        <f t="shared" si="14"/>
        <v>0</v>
      </c>
      <c r="F433" s="75" t="s">
        <v>354</v>
      </c>
      <c r="G433" s="23" t="s">
        <v>18</v>
      </c>
      <c r="H433" s="76">
        <v>288724610</v>
      </c>
      <c r="I433" s="23">
        <v>0</v>
      </c>
      <c r="J433" s="73"/>
      <c r="K433" s="73"/>
      <c r="L433" s="73"/>
    </row>
    <row r="434" spans="1:12" ht="15" thickBot="1" x14ac:dyDescent="0.35">
      <c r="A434" s="882"/>
      <c r="B434" s="914"/>
      <c r="C434" s="84">
        <f>C440+C446+C452</f>
        <v>400</v>
      </c>
      <c r="D434" s="84">
        <f t="shared" si="14"/>
        <v>70.599999999999994</v>
      </c>
      <c r="E434" s="84">
        <f t="shared" si="14"/>
        <v>0</v>
      </c>
      <c r="F434" s="46"/>
      <c r="G434" s="44" t="s">
        <v>21</v>
      </c>
      <c r="H434" s="47"/>
      <c r="I434" s="44"/>
      <c r="J434" s="73"/>
      <c r="K434" s="73"/>
      <c r="L434" s="73"/>
    </row>
    <row r="435" spans="1:12" ht="15" customHeight="1" thickBot="1" x14ac:dyDescent="0.35">
      <c r="A435" s="882"/>
      <c r="B435" s="914"/>
      <c r="C435" s="84">
        <f>C441+C447+C453</f>
        <v>0</v>
      </c>
      <c r="D435" s="84">
        <f t="shared" si="14"/>
        <v>0</v>
      </c>
      <c r="E435" s="84">
        <f t="shared" si="14"/>
        <v>0</v>
      </c>
      <c r="F435" s="46"/>
      <c r="G435" s="44" t="s">
        <v>79</v>
      </c>
      <c r="H435" s="47"/>
      <c r="I435" s="44"/>
      <c r="J435" s="73"/>
      <c r="K435" s="73"/>
      <c r="L435" s="73"/>
    </row>
    <row r="436" spans="1:12" ht="15" thickBot="1" x14ac:dyDescent="0.35">
      <c r="A436" s="882"/>
      <c r="B436" s="914"/>
      <c r="C436" s="84">
        <f>C442+C448+C454</f>
        <v>2899.6</v>
      </c>
      <c r="D436" s="84">
        <f t="shared" si="14"/>
        <v>1100</v>
      </c>
      <c r="E436" s="84">
        <f t="shared" si="14"/>
        <v>0</v>
      </c>
      <c r="F436" s="46"/>
      <c r="G436" s="44" t="s">
        <v>19</v>
      </c>
      <c r="H436" s="47"/>
      <c r="I436" s="44"/>
      <c r="J436" s="73"/>
      <c r="K436" s="73"/>
      <c r="L436" s="73"/>
    </row>
    <row r="437" spans="1:12" ht="15" thickBot="1" x14ac:dyDescent="0.35">
      <c r="A437" s="882"/>
      <c r="B437" s="914"/>
      <c r="C437" s="84">
        <f>C443+C449+C455</f>
        <v>0</v>
      </c>
      <c r="D437" s="84">
        <f t="shared" si="14"/>
        <v>0</v>
      </c>
      <c r="E437" s="84">
        <f t="shared" si="14"/>
        <v>0</v>
      </c>
      <c r="F437" s="46"/>
      <c r="G437" s="44" t="s">
        <v>80</v>
      </c>
      <c r="H437" s="47"/>
      <c r="I437" s="44"/>
      <c r="J437" s="73"/>
      <c r="K437" s="73"/>
      <c r="L437" s="73"/>
    </row>
    <row r="438" spans="1:12" ht="15" customHeight="1" thickBot="1" x14ac:dyDescent="0.35">
      <c r="A438" s="883"/>
      <c r="B438" s="915"/>
      <c r="C438" s="58">
        <f>SUM(C433:C437)</f>
        <v>3299.6</v>
      </c>
      <c r="D438" s="58">
        <f>SUM(D433:D437)</f>
        <v>1170.5999999999999</v>
      </c>
      <c r="E438" s="58">
        <f>SUM(E433:E437)</f>
        <v>0</v>
      </c>
      <c r="F438" s="50"/>
      <c r="G438" s="49" t="s">
        <v>23</v>
      </c>
      <c r="H438" s="51"/>
      <c r="I438" s="52"/>
      <c r="J438" s="73"/>
      <c r="K438" s="73"/>
      <c r="L438" s="73"/>
    </row>
    <row r="439" spans="1:12" ht="15" thickBot="1" x14ac:dyDescent="0.35">
      <c r="A439" s="899"/>
      <c r="B439" s="884" t="s">
        <v>627</v>
      </c>
      <c r="C439" s="116"/>
      <c r="D439" s="137"/>
      <c r="E439" s="116"/>
      <c r="F439" s="109"/>
      <c r="G439" s="108" t="s">
        <v>18</v>
      </c>
      <c r="H439" s="110">
        <v>288724610</v>
      </c>
      <c r="I439" s="108">
        <v>0</v>
      </c>
      <c r="J439" s="73"/>
      <c r="K439" s="73"/>
      <c r="L439" s="73"/>
    </row>
    <row r="440" spans="1:12" ht="15" thickBot="1" x14ac:dyDescent="0.35">
      <c r="A440" s="900"/>
      <c r="B440" s="885"/>
      <c r="C440" s="107">
        <v>0</v>
      </c>
      <c r="D440" s="108"/>
      <c r="E440" s="116"/>
      <c r="F440" s="109"/>
      <c r="G440" s="108" t="s">
        <v>21</v>
      </c>
      <c r="H440" s="111"/>
      <c r="I440" s="108"/>
      <c r="J440" s="73"/>
      <c r="K440" s="73"/>
      <c r="L440" s="73"/>
    </row>
    <row r="441" spans="1:12" ht="15" customHeight="1" thickBot="1" x14ac:dyDescent="0.35">
      <c r="A441" s="900"/>
      <c r="B441" s="885"/>
      <c r="C441" s="116"/>
      <c r="D441" s="137"/>
      <c r="E441" s="116"/>
      <c r="F441" s="109"/>
      <c r="G441" s="108" t="s">
        <v>79</v>
      </c>
      <c r="H441" s="111"/>
      <c r="I441" s="108"/>
      <c r="J441" s="73"/>
      <c r="K441" s="73"/>
      <c r="L441" s="73"/>
    </row>
    <row r="442" spans="1:12" ht="15" thickBot="1" x14ac:dyDescent="0.35">
      <c r="A442" s="900"/>
      <c r="B442" s="885"/>
      <c r="C442" s="108">
        <v>1449.6</v>
      </c>
      <c r="D442" s="108"/>
      <c r="E442" s="116"/>
      <c r="F442" s="109"/>
      <c r="G442" s="108" t="s">
        <v>19</v>
      </c>
      <c r="H442" s="111"/>
      <c r="I442" s="108"/>
      <c r="J442" s="73"/>
      <c r="K442" s="73"/>
      <c r="L442" s="73"/>
    </row>
    <row r="443" spans="1:12" ht="15" thickBot="1" x14ac:dyDescent="0.35">
      <c r="A443" s="900"/>
      <c r="B443" s="885"/>
      <c r="C443" s="116"/>
      <c r="D443" s="137"/>
      <c r="E443" s="116"/>
      <c r="F443" s="109"/>
      <c r="G443" s="108" t="s">
        <v>80</v>
      </c>
      <c r="H443" s="111"/>
      <c r="I443" s="108"/>
      <c r="J443" s="73"/>
      <c r="K443" s="73"/>
      <c r="L443" s="73"/>
    </row>
    <row r="444" spans="1:12" ht="15" customHeight="1" thickBot="1" x14ac:dyDescent="0.35">
      <c r="A444" s="901"/>
      <c r="B444" s="886"/>
      <c r="C444" s="49">
        <f>SUM(C439:C443)</f>
        <v>1449.6</v>
      </c>
      <c r="D444" s="49">
        <f>SUM(D439:D443)</f>
        <v>0</v>
      </c>
      <c r="E444" s="49">
        <f>SUM(E439:E443)</f>
        <v>0</v>
      </c>
      <c r="F444" s="50"/>
      <c r="G444" s="49"/>
      <c r="H444" s="51"/>
      <c r="I444" s="52"/>
      <c r="J444" s="73"/>
      <c r="K444" s="73"/>
      <c r="L444" s="73"/>
    </row>
    <row r="445" spans="1:12" ht="15" thickBot="1" x14ac:dyDescent="0.35">
      <c r="A445" s="881"/>
      <c r="B445" s="884" t="s">
        <v>625</v>
      </c>
      <c r="C445" s="116"/>
      <c r="D445" s="116"/>
      <c r="E445" s="116"/>
      <c r="F445" s="109"/>
      <c r="G445" s="108" t="s">
        <v>18</v>
      </c>
      <c r="H445" s="110">
        <v>288724610</v>
      </c>
      <c r="I445" s="108">
        <v>0</v>
      </c>
      <c r="J445" s="73"/>
      <c r="K445" s="73"/>
      <c r="L445" s="73"/>
    </row>
    <row r="446" spans="1:12" ht="15" thickBot="1" x14ac:dyDescent="0.35">
      <c r="A446" s="882"/>
      <c r="B446" s="885"/>
      <c r="C446" s="107">
        <v>0</v>
      </c>
      <c r="D446" s="107">
        <v>70.599999999999994</v>
      </c>
      <c r="E446" s="116"/>
      <c r="F446" s="109"/>
      <c r="G446" s="108" t="s">
        <v>21</v>
      </c>
      <c r="H446" s="110"/>
      <c r="I446" s="108"/>
      <c r="J446" s="73"/>
      <c r="K446" s="73"/>
      <c r="L446" s="73"/>
    </row>
    <row r="447" spans="1:12" ht="15" customHeight="1" thickBot="1" x14ac:dyDescent="0.35">
      <c r="A447" s="882"/>
      <c r="B447" s="885"/>
      <c r="C447" s="107"/>
      <c r="D447" s="107"/>
      <c r="E447" s="116"/>
      <c r="F447" s="109"/>
      <c r="G447" s="108" t="s">
        <v>79</v>
      </c>
      <c r="H447" s="110"/>
      <c r="I447" s="108"/>
      <c r="J447" s="73"/>
      <c r="K447" s="73"/>
      <c r="L447" s="73"/>
    </row>
    <row r="448" spans="1:12" ht="15" thickBot="1" x14ac:dyDescent="0.35">
      <c r="A448" s="882"/>
      <c r="B448" s="885"/>
      <c r="C448" s="107"/>
      <c r="D448" s="107">
        <v>1100</v>
      </c>
      <c r="E448" s="715"/>
      <c r="F448" s="109"/>
      <c r="G448" s="108" t="s">
        <v>19</v>
      </c>
      <c r="H448" s="110"/>
      <c r="I448" s="108"/>
      <c r="J448" s="73"/>
      <c r="K448" s="73"/>
      <c r="L448" s="73"/>
    </row>
    <row r="449" spans="1:12" ht="15" thickBot="1" x14ac:dyDescent="0.35">
      <c r="A449" s="882"/>
      <c r="B449" s="885"/>
      <c r="C449" s="116"/>
      <c r="D449" s="116"/>
      <c r="E449" s="116"/>
      <c r="F449" s="109"/>
      <c r="G449" s="108" t="s">
        <v>80</v>
      </c>
      <c r="H449" s="110"/>
      <c r="I449" s="108"/>
      <c r="J449" s="73"/>
      <c r="K449" s="73"/>
      <c r="L449" s="73"/>
    </row>
    <row r="450" spans="1:12" ht="15" customHeight="1" thickBot="1" x14ac:dyDescent="0.35">
      <c r="A450" s="883"/>
      <c r="B450" s="886"/>
      <c r="C450" s="58">
        <f>SUM(C445:C449)</f>
        <v>0</v>
      </c>
      <c r="D450" s="58">
        <f>SUM(D445:D449)</f>
        <v>1170.5999999999999</v>
      </c>
      <c r="E450" s="49">
        <f>SUM(E445:E449)</f>
        <v>0</v>
      </c>
      <c r="F450" s="50"/>
      <c r="G450" s="52"/>
      <c r="H450" s="115"/>
      <c r="I450" s="52"/>
      <c r="J450" s="73"/>
      <c r="K450" s="73"/>
      <c r="L450" s="73"/>
    </row>
    <row r="451" spans="1:12" ht="15" thickBot="1" x14ac:dyDescent="0.35">
      <c r="A451" s="899"/>
      <c r="B451" s="884" t="s">
        <v>626</v>
      </c>
      <c r="C451" s="116"/>
      <c r="D451" s="116"/>
      <c r="E451" s="116"/>
      <c r="F451" s="109"/>
      <c r="G451" s="108" t="s">
        <v>18</v>
      </c>
      <c r="H451" s="110">
        <v>288724610</v>
      </c>
      <c r="I451" s="108">
        <v>0</v>
      </c>
      <c r="J451" s="73"/>
      <c r="K451" s="73"/>
      <c r="L451" s="73"/>
    </row>
    <row r="452" spans="1:12" ht="15" thickBot="1" x14ac:dyDescent="0.35">
      <c r="A452" s="900"/>
      <c r="B452" s="885"/>
      <c r="C452" s="107">
        <v>400</v>
      </c>
      <c r="D452" s="116"/>
      <c r="E452" s="116"/>
      <c r="F452" s="109"/>
      <c r="G452" s="108" t="s">
        <v>21</v>
      </c>
      <c r="H452" s="111"/>
      <c r="I452" s="108"/>
      <c r="J452" s="73"/>
      <c r="K452" s="73"/>
      <c r="L452" s="73"/>
    </row>
    <row r="453" spans="1:12" ht="15" customHeight="1" thickBot="1" x14ac:dyDescent="0.35">
      <c r="A453" s="900"/>
      <c r="B453" s="885"/>
      <c r="C453" s="107"/>
      <c r="D453" s="116"/>
      <c r="E453" s="116"/>
      <c r="F453" s="109"/>
      <c r="G453" s="108" t="s">
        <v>79</v>
      </c>
      <c r="H453" s="111"/>
      <c r="I453" s="108"/>
      <c r="J453" s="73"/>
      <c r="K453" s="73"/>
      <c r="L453" s="73"/>
    </row>
    <row r="454" spans="1:12" ht="15" thickBot="1" x14ac:dyDescent="0.35">
      <c r="A454" s="900"/>
      <c r="B454" s="885"/>
      <c r="C454" s="107">
        <v>1450</v>
      </c>
      <c r="D454" s="116"/>
      <c r="E454" s="116"/>
      <c r="F454" s="109"/>
      <c r="G454" s="108" t="s">
        <v>19</v>
      </c>
      <c r="H454" s="111"/>
      <c r="I454" s="108"/>
      <c r="J454" s="73"/>
      <c r="K454" s="73"/>
      <c r="L454" s="73"/>
    </row>
    <row r="455" spans="1:12" ht="15" thickBot="1" x14ac:dyDescent="0.35">
      <c r="A455" s="900"/>
      <c r="B455" s="885"/>
      <c r="C455" s="116"/>
      <c r="D455" s="116"/>
      <c r="E455" s="116"/>
      <c r="F455" s="109"/>
      <c r="G455" s="108" t="s">
        <v>80</v>
      </c>
      <c r="H455" s="111"/>
      <c r="I455" s="108"/>
      <c r="J455" s="73"/>
      <c r="K455" s="73"/>
      <c r="L455" s="73"/>
    </row>
    <row r="456" spans="1:12" ht="15" thickBot="1" x14ac:dyDescent="0.35">
      <c r="A456" s="901"/>
      <c r="B456" s="886"/>
      <c r="C456" s="58">
        <f>SUM(C451:C455)</f>
        <v>1850</v>
      </c>
      <c r="D456" s="49">
        <f>SUM(D451:D455)</f>
        <v>0</v>
      </c>
      <c r="E456" s="49">
        <f>SUM(E451:E455)</f>
        <v>0</v>
      </c>
      <c r="F456" s="50"/>
      <c r="G456" s="49"/>
      <c r="H456" s="51"/>
      <c r="I456" s="52"/>
      <c r="J456" s="73"/>
      <c r="K456" s="73"/>
      <c r="L456" s="73"/>
    </row>
    <row r="457" spans="1:12" ht="27" thickBot="1" x14ac:dyDescent="0.35">
      <c r="A457" s="34" t="s">
        <v>132</v>
      </c>
      <c r="B457" s="35" t="s">
        <v>137</v>
      </c>
      <c r="C457" s="36"/>
      <c r="D457" s="36"/>
      <c r="E457" s="36"/>
      <c r="F457" s="37" t="s">
        <v>136</v>
      </c>
      <c r="G457" s="35"/>
      <c r="H457" s="36"/>
      <c r="I457" s="36"/>
      <c r="J457" s="73"/>
      <c r="K457" s="73"/>
      <c r="L457" s="73"/>
    </row>
    <row r="458" spans="1:12" ht="15" customHeight="1" thickBot="1" x14ac:dyDescent="0.35">
      <c r="A458" s="38" t="s">
        <v>146</v>
      </c>
      <c r="B458" s="39" t="s">
        <v>148</v>
      </c>
      <c r="C458" s="40"/>
      <c r="D458" s="40"/>
      <c r="E458" s="40"/>
      <c r="F458" s="41" t="s">
        <v>147</v>
      </c>
      <c r="G458" s="39"/>
      <c r="H458" s="40"/>
      <c r="I458" s="40"/>
      <c r="J458" s="73"/>
      <c r="K458" s="73"/>
      <c r="L458" s="73"/>
    </row>
    <row r="459" spans="1:12" ht="15" customHeight="1" thickBot="1" x14ac:dyDescent="0.35">
      <c r="A459" s="882" t="s">
        <v>149</v>
      </c>
      <c r="B459" s="887" t="s">
        <v>150</v>
      </c>
      <c r="C459" s="42">
        <f>C465*1</f>
        <v>0</v>
      </c>
      <c r="D459" s="43">
        <f t="shared" ref="D459:E463" si="15">D465*1</f>
        <v>0</v>
      </c>
      <c r="E459" s="43">
        <f t="shared" si="15"/>
        <v>0</v>
      </c>
      <c r="F459" s="12" t="s">
        <v>488</v>
      </c>
      <c r="G459" s="44" t="s">
        <v>18</v>
      </c>
      <c r="H459" s="45">
        <v>288724610</v>
      </c>
      <c r="I459" s="44">
        <v>0</v>
      </c>
      <c r="J459" s="73"/>
      <c r="K459" s="73"/>
      <c r="L459" s="73"/>
    </row>
    <row r="460" spans="1:12" ht="15" thickBot="1" x14ac:dyDescent="0.35">
      <c r="A460" s="882"/>
      <c r="B460" s="888"/>
      <c r="C460" s="42">
        <f>C466*1</f>
        <v>0</v>
      </c>
      <c r="D460" s="43">
        <f t="shared" si="15"/>
        <v>0</v>
      </c>
      <c r="E460" s="43">
        <f t="shared" si="15"/>
        <v>0</v>
      </c>
      <c r="F460" s="46"/>
      <c r="G460" s="44" t="s">
        <v>21</v>
      </c>
      <c r="H460" s="47"/>
      <c r="I460" s="44"/>
      <c r="J460" s="73"/>
      <c r="K460" s="73"/>
      <c r="L460" s="73"/>
    </row>
    <row r="461" spans="1:12" ht="15" thickBot="1" x14ac:dyDescent="0.35">
      <c r="A461" s="882"/>
      <c r="B461" s="888"/>
      <c r="C461" s="42">
        <f>C467*1</f>
        <v>0</v>
      </c>
      <c r="D461" s="43">
        <f t="shared" si="15"/>
        <v>0</v>
      </c>
      <c r="E461" s="43">
        <f t="shared" si="15"/>
        <v>0</v>
      </c>
      <c r="F461" s="46"/>
      <c r="G461" s="44" t="s">
        <v>79</v>
      </c>
      <c r="H461" s="47"/>
      <c r="I461" s="44"/>
      <c r="J461" s="73"/>
      <c r="K461" s="73"/>
      <c r="L461" s="73"/>
    </row>
    <row r="462" spans="1:12" ht="15" thickBot="1" x14ac:dyDescent="0.35">
      <c r="A462" s="882"/>
      <c r="B462" s="888"/>
      <c r="C462" s="42">
        <f>C468*1</f>
        <v>0</v>
      </c>
      <c r="D462" s="43">
        <f t="shared" si="15"/>
        <v>0</v>
      </c>
      <c r="E462" s="43">
        <f t="shared" si="15"/>
        <v>0</v>
      </c>
      <c r="F462" s="46"/>
      <c r="G462" s="44" t="s">
        <v>19</v>
      </c>
      <c r="H462" s="47"/>
      <c r="I462" s="44"/>
      <c r="J462" s="73"/>
      <c r="K462" s="73"/>
      <c r="L462" s="73"/>
    </row>
    <row r="463" spans="1:12" ht="15" thickBot="1" x14ac:dyDescent="0.35">
      <c r="A463" s="882"/>
      <c r="B463" s="888"/>
      <c r="C463" s="42">
        <f>C469*1</f>
        <v>0</v>
      </c>
      <c r="D463" s="43">
        <f t="shared" si="15"/>
        <v>0</v>
      </c>
      <c r="E463" s="43">
        <f t="shared" si="15"/>
        <v>0</v>
      </c>
      <c r="F463" s="46"/>
      <c r="G463" s="44" t="s">
        <v>80</v>
      </c>
      <c r="H463" s="47"/>
      <c r="I463" s="44"/>
      <c r="J463" s="73"/>
      <c r="K463" s="73"/>
      <c r="L463" s="73"/>
    </row>
    <row r="464" spans="1:12" ht="15" thickBot="1" x14ac:dyDescent="0.35">
      <c r="A464" s="883"/>
      <c r="B464" s="889"/>
      <c r="C464" s="58">
        <f>SUM(C459:C463)</f>
        <v>0</v>
      </c>
      <c r="D464" s="49">
        <f>SUM(D459:D463)</f>
        <v>0</v>
      </c>
      <c r="E464" s="49">
        <f>SUM(E459:E463)</f>
        <v>0</v>
      </c>
      <c r="F464" s="50"/>
      <c r="G464" s="49" t="s">
        <v>23</v>
      </c>
      <c r="H464" s="51"/>
      <c r="I464" s="52"/>
      <c r="J464" s="73"/>
      <c r="K464" s="73"/>
      <c r="L464" s="73"/>
    </row>
    <row r="465" spans="1:12" ht="15" customHeight="1" thickBot="1" x14ac:dyDescent="0.35">
      <c r="A465" s="882"/>
      <c r="B465" s="896"/>
      <c r="C465" s="44"/>
      <c r="D465" s="44"/>
      <c r="E465" s="44"/>
      <c r="F465" s="12"/>
      <c r="G465" s="44" t="s">
        <v>18</v>
      </c>
      <c r="H465" s="45">
        <v>288724610</v>
      </c>
      <c r="I465" s="44">
        <v>0</v>
      </c>
      <c r="J465" s="73"/>
      <c r="K465" s="73"/>
      <c r="L465" s="73"/>
    </row>
    <row r="466" spans="1:12" ht="15" thickBot="1" x14ac:dyDescent="0.35">
      <c r="A466" s="882"/>
      <c r="B466" s="897"/>
      <c r="C466" s="44"/>
      <c r="D466" s="44"/>
      <c r="E466" s="44"/>
      <c r="F466" s="46"/>
      <c r="G466" s="44" t="s">
        <v>21</v>
      </c>
      <c r="H466" s="47"/>
      <c r="I466" s="44"/>
      <c r="J466" s="73"/>
      <c r="K466" s="73"/>
      <c r="L466" s="73"/>
    </row>
    <row r="467" spans="1:12" ht="15" thickBot="1" x14ac:dyDescent="0.35">
      <c r="A467" s="882"/>
      <c r="B467" s="897"/>
      <c r="C467" s="44"/>
      <c r="D467" s="44"/>
      <c r="E467" s="44"/>
      <c r="F467" s="46"/>
      <c r="G467" s="44" t="s">
        <v>79</v>
      </c>
      <c r="H467" s="47"/>
      <c r="I467" s="44"/>
      <c r="J467" s="73"/>
      <c r="K467" s="73"/>
      <c r="L467" s="73"/>
    </row>
    <row r="468" spans="1:12" ht="15" thickBot="1" x14ac:dyDescent="0.35">
      <c r="A468" s="882"/>
      <c r="B468" s="897"/>
      <c r="C468" s="53"/>
      <c r="D468" s="44"/>
      <c r="E468" s="44"/>
      <c r="F468" s="46"/>
      <c r="G468" s="44" t="s">
        <v>19</v>
      </c>
      <c r="H468" s="47"/>
      <c r="I468" s="44"/>
      <c r="J468" s="73"/>
      <c r="K468" s="73"/>
      <c r="L468" s="73"/>
    </row>
    <row r="469" spans="1:12" ht="15" thickBot="1" x14ac:dyDescent="0.35">
      <c r="A469" s="882"/>
      <c r="B469" s="897"/>
      <c r="C469" s="44"/>
      <c r="D469" s="44"/>
      <c r="E469" s="44"/>
      <c r="F469" s="46"/>
      <c r="G469" s="44" t="s">
        <v>80</v>
      </c>
      <c r="H469" s="47"/>
      <c r="I469" s="44"/>
      <c r="J469" s="73"/>
      <c r="K469" s="73"/>
      <c r="L469" s="73"/>
    </row>
    <row r="470" spans="1:12" ht="15" thickBot="1" x14ac:dyDescent="0.35">
      <c r="A470" s="883"/>
      <c r="B470" s="898"/>
      <c r="C470" s="52">
        <f>SUM(C465:C469)</f>
        <v>0</v>
      </c>
      <c r="D470" s="52">
        <f>SUM(D465:D469)</f>
        <v>0</v>
      </c>
      <c r="E470" s="52">
        <f>SUM(E465:E469)</f>
        <v>0</v>
      </c>
      <c r="F470" s="50"/>
      <c r="G470" s="49" t="s">
        <v>23</v>
      </c>
      <c r="H470" s="51"/>
      <c r="I470" s="52"/>
      <c r="J470" s="73"/>
      <c r="K470" s="73"/>
      <c r="L470" s="73"/>
    </row>
    <row r="471" spans="1:12" ht="29.4" customHeight="1" thickBot="1" x14ac:dyDescent="0.35">
      <c r="A471" s="48"/>
      <c r="B471" s="55" t="s">
        <v>135</v>
      </c>
      <c r="C471" s="56"/>
      <c r="D471" s="56"/>
      <c r="E471" s="56"/>
      <c r="F471" s="56"/>
      <c r="G471" s="43"/>
      <c r="H471" s="45"/>
      <c r="I471" s="45"/>
      <c r="J471" s="73"/>
      <c r="K471" s="73"/>
      <c r="L471" s="73"/>
    </row>
    <row r="472" spans="1:12" ht="37.200000000000003" customHeight="1" thickBot="1" x14ac:dyDescent="0.35">
      <c r="A472" s="34" t="s">
        <v>151</v>
      </c>
      <c r="B472" s="35" t="s">
        <v>155</v>
      </c>
      <c r="C472" s="36"/>
      <c r="D472" s="36"/>
      <c r="E472" s="36"/>
      <c r="F472" s="37" t="s">
        <v>154</v>
      </c>
      <c r="G472" s="35"/>
      <c r="H472" s="36"/>
      <c r="I472" s="36"/>
      <c r="J472" s="73"/>
      <c r="K472" s="73"/>
      <c r="L472" s="73"/>
    </row>
    <row r="473" spans="1:12" ht="27.6" customHeight="1" thickBot="1" x14ac:dyDescent="0.35">
      <c r="A473" s="38" t="s">
        <v>152</v>
      </c>
      <c r="B473" s="39" t="s">
        <v>157</v>
      </c>
      <c r="C473" s="40"/>
      <c r="D473" s="40"/>
      <c r="E473" s="40"/>
      <c r="F473" s="41" t="s">
        <v>156</v>
      </c>
      <c r="G473" s="39"/>
      <c r="H473" s="40"/>
      <c r="I473" s="40"/>
      <c r="J473" s="73"/>
      <c r="K473" s="73"/>
      <c r="L473" s="73"/>
    </row>
    <row r="474" spans="1:12" ht="15" thickBot="1" x14ac:dyDescent="0.35">
      <c r="A474" s="881" t="s">
        <v>153</v>
      </c>
      <c r="B474" s="887" t="s">
        <v>158</v>
      </c>
      <c r="C474" s="84">
        <f>C480+C486</f>
        <v>0</v>
      </c>
      <c r="D474" s="84">
        <f>D480+D486</f>
        <v>0</v>
      </c>
      <c r="E474" s="84">
        <f>E480+E486</f>
        <v>0</v>
      </c>
      <c r="F474" s="75" t="s">
        <v>475</v>
      </c>
      <c r="G474" s="23" t="s">
        <v>18</v>
      </c>
      <c r="H474" s="76">
        <v>288724610</v>
      </c>
      <c r="I474" s="23">
        <v>0</v>
      </c>
      <c r="J474" s="73"/>
      <c r="K474" s="73"/>
      <c r="L474" s="73"/>
    </row>
    <row r="475" spans="1:12" ht="15" thickBot="1" x14ac:dyDescent="0.35">
      <c r="A475" s="882"/>
      <c r="B475" s="888"/>
      <c r="C475" s="84">
        <f t="shared" ref="C475:E478" si="16">C481+C487</f>
        <v>5</v>
      </c>
      <c r="D475" s="84">
        <f t="shared" si="16"/>
        <v>0</v>
      </c>
      <c r="E475" s="84">
        <f t="shared" si="16"/>
        <v>0</v>
      </c>
      <c r="F475" s="46"/>
      <c r="G475" s="44" t="s">
        <v>21</v>
      </c>
      <c r="H475" s="47"/>
      <c r="I475" s="44"/>
      <c r="J475" s="73"/>
      <c r="K475" s="73"/>
      <c r="L475" s="73"/>
    </row>
    <row r="476" spans="1:12" ht="15" thickBot="1" x14ac:dyDescent="0.35">
      <c r="A476" s="882"/>
      <c r="B476" s="888"/>
      <c r="C476" s="84">
        <f t="shared" si="16"/>
        <v>0</v>
      </c>
      <c r="D476" s="84">
        <f t="shared" si="16"/>
        <v>0</v>
      </c>
      <c r="E476" s="84">
        <f t="shared" si="16"/>
        <v>0</v>
      </c>
      <c r="F476" s="46"/>
      <c r="G476" s="44" t="s">
        <v>79</v>
      </c>
      <c r="H476" s="47"/>
      <c r="I476" s="44"/>
      <c r="J476" s="73"/>
      <c r="K476" s="73"/>
      <c r="L476" s="73"/>
    </row>
    <row r="477" spans="1:12" ht="15" thickBot="1" x14ac:dyDescent="0.35">
      <c r="A477" s="882"/>
      <c r="B477" s="888"/>
      <c r="C477" s="84">
        <f t="shared" si="16"/>
        <v>5</v>
      </c>
      <c r="D477" s="84">
        <f>D483+D489</f>
        <v>0</v>
      </c>
      <c r="E477" s="84">
        <f t="shared" si="16"/>
        <v>0</v>
      </c>
      <c r="F477" s="46"/>
      <c r="G477" s="44" t="s">
        <v>19</v>
      </c>
      <c r="H477" s="47"/>
      <c r="I477" s="44"/>
      <c r="J477" s="73"/>
      <c r="K477" s="73"/>
      <c r="L477" s="73"/>
    </row>
    <row r="478" spans="1:12" ht="15" customHeight="1" thickBot="1" x14ac:dyDescent="0.35">
      <c r="A478" s="882"/>
      <c r="B478" s="888"/>
      <c r="C478" s="84">
        <f>C484+C490</f>
        <v>0</v>
      </c>
      <c r="D478" s="84">
        <f t="shared" si="16"/>
        <v>0</v>
      </c>
      <c r="E478" s="84">
        <f t="shared" si="16"/>
        <v>0</v>
      </c>
      <c r="F478" s="46"/>
      <c r="G478" s="44" t="s">
        <v>80</v>
      </c>
      <c r="H478" s="47"/>
      <c r="I478" s="44"/>
      <c r="J478" s="73"/>
      <c r="K478" s="73"/>
      <c r="L478" s="73"/>
    </row>
    <row r="479" spans="1:12" ht="15" customHeight="1" thickBot="1" x14ac:dyDescent="0.35">
      <c r="A479" s="883"/>
      <c r="B479" s="889"/>
      <c r="C479" s="58">
        <f>SUM(C474:C478)</f>
        <v>10</v>
      </c>
      <c r="D479" s="58">
        <f>SUM(D474:D478)</f>
        <v>0</v>
      </c>
      <c r="E479" s="58">
        <f>SUM(E474:E478)</f>
        <v>0</v>
      </c>
      <c r="F479" s="50"/>
      <c r="G479" s="49" t="s">
        <v>23</v>
      </c>
      <c r="H479" s="51"/>
      <c r="I479" s="52"/>
      <c r="J479" s="73"/>
      <c r="K479" s="73"/>
      <c r="L479" s="73"/>
    </row>
    <row r="480" spans="1:12" ht="15" customHeight="1" thickBot="1" x14ac:dyDescent="0.35">
      <c r="A480" s="882"/>
      <c r="B480" s="884" t="s">
        <v>476</v>
      </c>
      <c r="C480" s="44"/>
      <c r="D480" s="44"/>
      <c r="E480" s="44"/>
      <c r="F480" s="12"/>
      <c r="G480" s="44" t="s">
        <v>18</v>
      </c>
      <c r="H480" s="45">
        <v>288724610</v>
      </c>
      <c r="I480" s="44">
        <v>0</v>
      </c>
      <c r="J480" s="73"/>
      <c r="K480" s="73"/>
      <c r="L480" s="73"/>
    </row>
    <row r="481" spans="1:12" ht="15" thickBot="1" x14ac:dyDescent="0.35">
      <c r="A481" s="882"/>
      <c r="B481" s="885"/>
      <c r="C481" s="53">
        <v>0</v>
      </c>
      <c r="D481" s="44"/>
      <c r="E481" s="44"/>
      <c r="F481" s="46"/>
      <c r="G481" s="44" t="s">
        <v>21</v>
      </c>
      <c r="H481" s="47"/>
      <c r="I481" s="44"/>
      <c r="J481" s="73"/>
      <c r="K481" s="73"/>
      <c r="L481" s="73"/>
    </row>
    <row r="482" spans="1:12" ht="15" thickBot="1" x14ac:dyDescent="0.35">
      <c r="A482" s="882"/>
      <c r="B482" s="885"/>
      <c r="C482" s="44"/>
      <c r="D482" s="44"/>
      <c r="E482" s="44"/>
      <c r="F482" s="46"/>
      <c r="G482" s="44" t="s">
        <v>79</v>
      </c>
      <c r="H482" s="47"/>
      <c r="I482" s="44"/>
      <c r="J482" s="73"/>
      <c r="K482" s="73"/>
      <c r="L482" s="73"/>
    </row>
    <row r="483" spans="1:12" ht="15" thickBot="1" x14ac:dyDescent="0.35">
      <c r="A483" s="882"/>
      <c r="B483" s="885"/>
      <c r="C483" s="44"/>
      <c r="D483" s="44"/>
      <c r="E483" s="44"/>
      <c r="F483" s="46"/>
      <c r="G483" s="44" t="s">
        <v>19</v>
      </c>
      <c r="H483" s="47"/>
      <c r="I483" s="44"/>
      <c r="J483" s="73"/>
      <c r="K483" s="73"/>
      <c r="L483" s="73"/>
    </row>
    <row r="484" spans="1:12" ht="15" thickBot="1" x14ac:dyDescent="0.35">
      <c r="A484" s="882"/>
      <c r="B484" s="885"/>
      <c r="C484" s="44"/>
      <c r="D484" s="44"/>
      <c r="E484" s="44"/>
      <c r="F484" s="46"/>
      <c r="G484" s="44" t="s">
        <v>80</v>
      </c>
      <c r="H484" s="47"/>
      <c r="I484" s="44"/>
      <c r="J484" s="73"/>
      <c r="K484" s="73"/>
      <c r="L484" s="73"/>
    </row>
    <row r="485" spans="1:12" ht="15" customHeight="1" thickBot="1" x14ac:dyDescent="0.35">
      <c r="A485" s="883"/>
      <c r="B485" s="886"/>
      <c r="C485" s="49">
        <f>SUM(C480:C484)</f>
        <v>0</v>
      </c>
      <c r="D485" s="49">
        <f>SUM(D480:D484)</f>
        <v>0</v>
      </c>
      <c r="E485" s="49">
        <f>SUM(E480:E484)</f>
        <v>0</v>
      </c>
      <c r="F485" s="50"/>
      <c r="G485" s="49" t="s">
        <v>23</v>
      </c>
      <c r="H485" s="51"/>
      <c r="I485" s="52"/>
      <c r="J485" s="73"/>
      <c r="K485" s="73"/>
      <c r="L485" s="73"/>
    </row>
    <row r="486" spans="1:12" ht="15" thickBot="1" x14ac:dyDescent="0.35">
      <c r="A486" s="882"/>
      <c r="B486" s="904" t="s">
        <v>660</v>
      </c>
      <c r="C486" s="44"/>
      <c r="D486" s="44"/>
      <c r="E486" s="44"/>
      <c r="F486" s="12"/>
      <c r="G486" s="44" t="s">
        <v>18</v>
      </c>
      <c r="H486" s="45">
        <v>288724610</v>
      </c>
      <c r="I486" s="44">
        <v>0</v>
      </c>
      <c r="J486" s="73"/>
      <c r="K486" s="73"/>
      <c r="L486" s="73"/>
    </row>
    <row r="487" spans="1:12" ht="15" thickBot="1" x14ac:dyDescent="0.35">
      <c r="A487" s="882"/>
      <c r="B487" s="905"/>
      <c r="C487" s="107">
        <v>5</v>
      </c>
      <c r="D487" s="44"/>
      <c r="E487" s="44"/>
      <c r="F487" s="46"/>
      <c r="G487" s="44" t="s">
        <v>21</v>
      </c>
      <c r="H487" s="47"/>
      <c r="I487" s="44"/>
      <c r="J487" s="73"/>
      <c r="K487" s="73"/>
      <c r="L487" s="73"/>
    </row>
    <row r="488" spans="1:12" ht="15" thickBot="1" x14ac:dyDescent="0.35">
      <c r="A488" s="882"/>
      <c r="B488" s="905"/>
      <c r="C488" s="108"/>
      <c r="D488" s="44"/>
      <c r="E488" s="44"/>
      <c r="F488" s="46"/>
      <c r="G488" s="44" t="s">
        <v>79</v>
      </c>
      <c r="H488" s="47"/>
      <c r="I488" s="44"/>
      <c r="J488" s="73"/>
      <c r="K488" s="73"/>
      <c r="L488" s="73"/>
    </row>
    <row r="489" spans="1:12" ht="15" thickBot="1" x14ac:dyDescent="0.35">
      <c r="A489" s="882"/>
      <c r="B489" s="905"/>
      <c r="C489" s="107">
        <v>5</v>
      </c>
      <c r="D489" s="44"/>
      <c r="E489" s="44"/>
      <c r="F489" s="46"/>
      <c r="G489" s="44" t="s">
        <v>19</v>
      </c>
      <c r="H489" s="47"/>
      <c r="I489" s="44"/>
      <c r="J489" s="73"/>
      <c r="K489" s="73"/>
      <c r="L489" s="73"/>
    </row>
    <row r="490" spans="1:12" ht="15" thickBot="1" x14ac:dyDescent="0.35">
      <c r="A490" s="882"/>
      <c r="B490" s="905"/>
      <c r="C490" s="44"/>
      <c r="D490" s="44"/>
      <c r="E490" s="44"/>
      <c r="F490" s="46"/>
      <c r="G490" s="44" t="s">
        <v>80</v>
      </c>
      <c r="H490" s="47"/>
      <c r="I490" s="44"/>
      <c r="J490" s="73"/>
      <c r="K490" s="73"/>
      <c r="L490" s="73"/>
    </row>
    <row r="491" spans="1:12" ht="33" customHeight="1" thickBot="1" x14ac:dyDescent="0.35">
      <c r="A491" s="883"/>
      <c r="B491" s="906"/>
      <c r="C491" s="58">
        <f>SUM(C486:C490)</f>
        <v>10</v>
      </c>
      <c r="D491" s="58">
        <f>SUM(D486:D490)</f>
        <v>0</v>
      </c>
      <c r="E491" s="58">
        <f>SUM(E486:E490)</f>
        <v>0</v>
      </c>
      <c r="F491" s="50"/>
      <c r="G491" s="49" t="s">
        <v>23</v>
      </c>
      <c r="H491" s="51"/>
      <c r="I491" s="52"/>
      <c r="J491" s="73"/>
      <c r="K491" s="73"/>
      <c r="L491" s="73"/>
    </row>
    <row r="492" spans="1:12" ht="39.6" customHeight="1" thickBot="1" x14ac:dyDescent="0.35">
      <c r="A492" s="34" t="s">
        <v>151</v>
      </c>
      <c r="B492" s="35" t="s">
        <v>155</v>
      </c>
      <c r="C492" s="36"/>
      <c r="D492" s="36"/>
      <c r="E492" s="36"/>
      <c r="F492" s="37" t="s">
        <v>154</v>
      </c>
      <c r="G492" s="35"/>
      <c r="H492" s="36"/>
      <c r="I492" s="36"/>
      <c r="J492" s="73"/>
      <c r="K492" s="73"/>
      <c r="L492" s="73"/>
    </row>
    <row r="493" spans="1:12" ht="46.95" customHeight="1" thickBot="1" x14ac:dyDescent="0.35">
      <c r="A493" s="38" t="s">
        <v>159</v>
      </c>
      <c r="B493" s="39" t="s">
        <v>162</v>
      </c>
      <c r="C493" s="40"/>
      <c r="D493" s="40"/>
      <c r="E493" s="40"/>
      <c r="F493" s="41" t="s">
        <v>161</v>
      </c>
      <c r="G493" s="39"/>
      <c r="H493" s="40"/>
      <c r="I493" s="40"/>
      <c r="J493" s="73"/>
      <c r="K493" s="73"/>
      <c r="L493" s="73"/>
    </row>
    <row r="494" spans="1:12" ht="15" thickBot="1" x14ac:dyDescent="0.35">
      <c r="A494" s="882" t="s">
        <v>160</v>
      </c>
      <c r="B494" s="887" t="s">
        <v>477</v>
      </c>
      <c r="C494" s="42">
        <f>C500+C506</f>
        <v>0</v>
      </c>
      <c r="D494" s="42">
        <f t="shared" ref="D494:E494" si="17">D500+D506</f>
        <v>0</v>
      </c>
      <c r="E494" s="42">
        <f t="shared" si="17"/>
        <v>0</v>
      </c>
      <c r="F494" s="12" t="s">
        <v>239</v>
      </c>
      <c r="G494" s="44" t="s">
        <v>18</v>
      </c>
      <c r="H494" s="45">
        <v>288724610</v>
      </c>
      <c r="I494" s="44">
        <v>0</v>
      </c>
      <c r="J494" s="73"/>
      <c r="K494" s="73"/>
      <c r="L494" s="73"/>
    </row>
    <row r="495" spans="1:12" ht="15" thickBot="1" x14ac:dyDescent="0.35">
      <c r="A495" s="882"/>
      <c r="B495" s="888"/>
      <c r="C495" s="42">
        <f t="shared" ref="C495:E498" si="18">C501+C507</f>
        <v>6</v>
      </c>
      <c r="D495" s="42">
        <f t="shared" si="18"/>
        <v>0</v>
      </c>
      <c r="E495" s="42">
        <f t="shared" si="18"/>
        <v>0</v>
      </c>
      <c r="F495" s="46"/>
      <c r="G495" s="44" t="s">
        <v>21</v>
      </c>
      <c r="H495" s="47"/>
      <c r="I495" s="44"/>
      <c r="J495" s="73"/>
      <c r="K495" s="73"/>
      <c r="L495" s="73"/>
    </row>
    <row r="496" spans="1:12" ht="15" thickBot="1" x14ac:dyDescent="0.35">
      <c r="A496" s="882"/>
      <c r="B496" s="888"/>
      <c r="C496" s="42">
        <f t="shared" si="18"/>
        <v>0</v>
      </c>
      <c r="D496" s="42">
        <f t="shared" si="18"/>
        <v>0</v>
      </c>
      <c r="E496" s="42">
        <f t="shared" si="18"/>
        <v>0</v>
      </c>
      <c r="F496" s="46"/>
      <c r="G496" s="44" t="s">
        <v>79</v>
      </c>
      <c r="H496" s="47"/>
      <c r="I496" s="44"/>
      <c r="J496" s="73"/>
      <c r="K496" s="73"/>
      <c r="L496" s="73"/>
    </row>
    <row r="497" spans="1:12" ht="15" thickBot="1" x14ac:dyDescent="0.35">
      <c r="A497" s="882"/>
      <c r="B497" s="888"/>
      <c r="C497" s="42">
        <f t="shared" si="18"/>
        <v>630</v>
      </c>
      <c r="D497" s="42">
        <f t="shared" si="18"/>
        <v>70</v>
      </c>
      <c r="E497" s="42">
        <f t="shared" si="18"/>
        <v>0</v>
      </c>
      <c r="F497" s="46"/>
      <c r="G497" s="44" t="s">
        <v>19</v>
      </c>
      <c r="H497" s="47"/>
      <c r="I497" s="44"/>
      <c r="J497" s="73"/>
      <c r="K497" s="73"/>
      <c r="L497" s="73"/>
    </row>
    <row r="498" spans="1:12" ht="15" customHeight="1" thickBot="1" x14ac:dyDescent="0.35">
      <c r="A498" s="882"/>
      <c r="B498" s="888"/>
      <c r="C498" s="42">
        <f>C504+C510</f>
        <v>0</v>
      </c>
      <c r="D498" s="42">
        <f t="shared" si="18"/>
        <v>0</v>
      </c>
      <c r="E498" s="42">
        <f t="shared" si="18"/>
        <v>0</v>
      </c>
      <c r="F498" s="46"/>
      <c r="G498" s="44" t="s">
        <v>80</v>
      </c>
      <c r="H498" s="47"/>
      <c r="I498" s="44"/>
      <c r="J498" s="73"/>
      <c r="K498" s="73"/>
      <c r="L498" s="73"/>
    </row>
    <row r="499" spans="1:12" ht="15" customHeight="1" thickBot="1" x14ac:dyDescent="0.35">
      <c r="A499" s="883"/>
      <c r="B499" s="889"/>
      <c r="C499" s="58">
        <f>SUM(C494:C498)</f>
        <v>636</v>
      </c>
      <c r="D499" s="58">
        <f t="shared" ref="D499:E499" si="19">SUM(D494:D498)</f>
        <v>70</v>
      </c>
      <c r="E499" s="58">
        <f t="shared" si="19"/>
        <v>0</v>
      </c>
      <c r="F499" s="50"/>
      <c r="G499" s="49" t="s">
        <v>23</v>
      </c>
      <c r="H499" s="51"/>
      <c r="I499" s="52"/>
      <c r="J499" s="73"/>
      <c r="K499" s="73"/>
      <c r="L499" s="73"/>
    </row>
    <row r="500" spans="1:12" ht="15" thickBot="1" x14ac:dyDescent="0.35">
      <c r="A500" s="899"/>
      <c r="B500" s="884" t="s">
        <v>628</v>
      </c>
      <c r="C500" s="107"/>
      <c r="D500" s="107"/>
      <c r="E500" s="107"/>
      <c r="F500" s="109"/>
      <c r="G500" s="108" t="s">
        <v>18</v>
      </c>
      <c r="H500" s="110">
        <v>288724610</v>
      </c>
      <c r="I500" s="108">
        <v>0</v>
      </c>
      <c r="J500" s="73"/>
      <c r="K500" s="73"/>
      <c r="L500" s="73"/>
    </row>
    <row r="501" spans="1:12" ht="15" thickBot="1" x14ac:dyDescent="0.35">
      <c r="A501" s="900"/>
      <c r="B501" s="885"/>
      <c r="C501" s="107">
        <v>0</v>
      </c>
      <c r="D501" s="107"/>
      <c r="E501" s="107"/>
      <c r="F501" s="109"/>
      <c r="G501" s="108" t="s">
        <v>21</v>
      </c>
      <c r="H501" s="111"/>
      <c r="I501" s="108"/>
      <c r="J501" s="73"/>
      <c r="K501" s="73"/>
      <c r="L501" s="73"/>
    </row>
    <row r="502" spans="1:12" ht="15" thickBot="1" x14ac:dyDescent="0.35">
      <c r="A502" s="900"/>
      <c r="B502" s="885"/>
      <c r="C502" s="107"/>
      <c r="D502" s="107"/>
      <c r="E502" s="107"/>
      <c r="F502" s="109"/>
      <c r="G502" s="108" t="s">
        <v>79</v>
      </c>
      <c r="H502" s="111"/>
      <c r="I502" s="108"/>
      <c r="J502" s="73"/>
      <c r="K502" s="73"/>
      <c r="L502" s="73"/>
    </row>
    <row r="503" spans="1:12" ht="13.2" customHeight="1" thickBot="1" x14ac:dyDescent="0.35">
      <c r="A503" s="900"/>
      <c r="B503" s="885"/>
      <c r="C503" s="107">
        <v>630</v>
      </c>
      <c r="D503" s="107">
        <v>70</v>
      </c>
      <c r="E503" s="107"/>
      <c r="F503" s="109"/>
      <c r="G503" s="108" t="s">
        <v>19</v>
      </c>
      <c r="H503" s="111"/>
      <c r="I503" s="108"/>
      <c r="J503" s="73"/>
      <c r="K503" s="73"/>
      <c r="L503" s="73"/>
    </row>
    <row r="504" spans="1:12" ht="15" thickBot="1" x14ac:dyDescent="0.35">
      <c r="A504" s="900"/>
      <c r="B504" s="885"/>
      <c r="C504" s="107"/>
      <c r="D504" s="107"/>
      <c r="E504" s="107"/>
      <c r="F504" s="109"/>
      <c r="G504" s="108" t="s">
        <v>80</v>
      </c>
      <c r="H504" s="111"/>
      <c r="I504" s="108"/>
      <c r="J504" s="73"/>
      <c r="K504" s="73"/>
      <c r="L504" s="73"/>
    </row>
    <row r="505" spans="1:12" ht="15" customHeight="1" thickBot="1" x14ac:dyDescent="0.35">
      <c r="A505" s="901"/>
      <c r="B505" s="886"/>
      <c r="C505" s="54">
        <f>SUM(C500:C504)</f>
        <v>630</v>
      </c>
      <c r="D505" s="54">
        <f>SUM(D500:D504)</f>
        <v>70</v>
      </c>
      <c r="E505" s="54">
        <f>SUM(E500:E504)</f>
        <v>0</v>
      </c>
      <c r="F505" s="54">
        <f>SUM(F500:F504)</f>
        <v>0</v>
      </c>
      <c r="G505" s="49" t="s">
        <v>23</v>
      </c>
      <c r="H505" s="51"/>
      <c r="I505" s="52"/>
      <c r="J505" s="73"/>
      <c r="K505" s="73"/>
      <c r="L505" s="73"/>
    </row>
    <row r="506" spans="1:12" ht="15" thickBot="1" x14ac:dyDescent="0.35">
      <c r="A506" s="899"/>
      <c r="B506" s="884" t="s">
        <v>1607</v>
      </c>
      <c r="C506" s="107"/>
      <c r="D506" s="107"/>
      <c r="E506" s="107"/>
      <c r="F506" s="109"/>
      <c r="G506" s="108" t="s">
        <v>18</v>
      </c>
      <c r="H506" s="110">
        <v>288724610</v>
      </c>
      <c r="I506" s="108">
        <v>0</v>
      </c>
      <c r="J506" s="73"/>
      <c r="K506" s="73"/>
      <c r="L506" s="73"/>
    </row>
    <row r="507" spans="1:12" ht="15" thickBot="1" x14ac:dyDescent="0.35">
      <c r="A507" s="900"/>
      <c r="B507" s="885"/>
      <c r="C507" s="107">
        <v>6</v>
      </c>
      <c r="D507" s="107"/>
      <c r="E507" s="107"/>
      <c r="F507" s="109"/>
      <c r="G507" s="108" t="s">
        <v>21</v>
      </c>
      <c r="H507" s="111"/>
      <c r="I507" s="108"/>
      <c r="J507" s="73"/>
      <c r="K507" s="73"/>
      <c r="L507" s="73"/>
    </row>
    <row r="508" spans="1:12" ht="15" thickBot="1" x14ac:dyDescent="0.35">
      <c r="A508" s="900"/>
      <c r="B508" s="885"/>
      <c r="C508" s="107"/>
      <c r="D508" s="107"/>
      <c r="E508" s="107"/>
      <c r="F508" s="109"/>
      <c r="G508" s="108" t="s">
        <v>79</v>
      </c>
      <c r="H508" s="111"/>
      <c r="I508" s="108"/>
      <c r="J508" s="73"/>
      <c r="K508" s="73"/>
      <c r="L508" s="73"/>
    </row>
    <row r="509" spans="1:12" ht="15" thickBot="1" x14ac:dyDescent="0.35">
      <c r="A509" s="900"/>
      <c r="B509" s="885"/>
      <c r="C509" s="107"/>
      <c r="D509" s="107"/>
      <c r="E509" s="107"/>
      <c r="F509" s="109"/>
      <c r="G509" s="108" t="s">
        <v>19</v>
      </c>
      <c r="H509" s="111"/>
      <c r="I509" s="108"/>
      <c r="J509" s="73"/>
      <c r="K509" s="73"/>
      <c r="L509" s="73"/>
    </row>
    <row r="510" spans="1:12" ht="15" thickBot="1" x14ac:dyDescent="0.35">
      <c r="A510" s="900"/>
      <c r="B510" s="885"/>
      <c r="C510" s="107"/>
      <c r="D510" s="107"/>
      <c r="E510" s="107"/>
      <c r="F510" s="109"/>
      <c r="G510" s="108" t="s">
        <v>80</v>
      </c>
      <c r="H510" s="111"/>
      <c r="I510" s="108"/>
      <c r="J510" s="73"/>
      <c r="K510" s="73"/>
      <c r="L510" s="73"/>
    </row>
    <row r="511" spans="1:12" ht="15" thickBot="1" x14ac:dyDescent="0.35">
      <c r="A511" s="901"/>
      <c r="B511" s="886"/>
      <c r="C511" s="54">
        <f>SUM(C506:C510)</f>
        <v>6</v>
      </c>
      <c r="D511" s="54">
        <f>SUM(D506:D510)</f>
        <v>0</v>
      </c>
      <c r="E511" s="54">
        <f>SUM(E506:E510)</f>
        <v>0</v>
      </c>
      <c r="F511" s="54">
        <f>SUM(F506:F510)</f>
        <v>0</v>
      </c>
      <c r="G511" s="49" t="s">
        <v>23</v>
      </c>
      <c r="H511" s="51"/>
      <c r="I511" s="52"/>
      <c r="J511" s="73"/>
      <c r="K511" s="73"/>
      <c r="L511" s="73"/>
    </row>
    <row r="512" spans="1:12" ht="27" thickBot="1" x14ac:dyDescent="0.35">
      <c r="A512" s="34" t="s">
        <v>151</v>
      </c>
      <c r="B512" s="35" t="s">
        <v>155</v>
      </c>
      <c r="C512" s="36"/>
      <c r="D512" s="36"/>
      <c r="E512" s="36"/>
      <c r="F512" s="37" t="s">
        <v>154</v>
      </c>
      <c r="G512" s="35"/>
      <c r="H512" s="36"/>
      <c r="I512" s="36"/>
      <c r="J512" s="73"/>
      <c r="K512" s="73"/>
      <c r="L512" s="73"/>
    </row>
    <row r="513" spans="1:12" ht="34.200000000000003" customHeight="1" thickBot="1" x14ac:dyDescent="0.35">
      <c r="A513" s="38" t="s">
        <v>163</v>
      </c>
      <c r="B513" s="39" t="s">
        <v>551</v>
      </c>
      <c r="C513" s="40"/>
      <c r="D513" s="40"/>
      <c r="E513" s="40"/>
      <c r="F513" s="41" t="s">
        <v>165</v>
      </c>
      <c r="G513" s="39"/>
      <c r="H513" s="40"/>
      <c r="I513" s="40"/>
      <c r="J513" s="73"/>
      <c r="K513" s="73"/>
      <c r="L513" s="73"/>
    </row>
    <row r="514" spans="1:12" ht="15" thickBot="1" x14ac:dyDescent="0.35">
      <c r="A514" s="881" t="s">
        <v>164</v>
      </c>
      <c r="B514" s="887" t="s">
        <v>552</v>
      </c>
      <c r="C514" s="84">
        <f>C521+C527+C534+C540+C546+C552+C558+C564+C570</f>
        <v>0</v>
      </c>
      <c r="D514" s="84">
        <f>D521+D527+D534+D540+D546+D552+D558+D564+D570</f>
        <v>0</v>
      </c>
      <c r="E514" s="84">
        <f>E521+E527+E534+E540+E546+E552+E558+E564+E570</f>
        <v>0</v>
      </c>
      <c r="F514" s="75" t="s">
        <v>166</v>
      </c>
      <c r="G514" s="23" t="s">
        <v>18</v>
      </c>
      <c r="H514" s="76">
        <v>288724610</v>
      </c>
      <c r="I514" s="23">
        <v>0</v>
      </c>
      <c r="J514" s="73"/>
      <c r="K514" s="73"/>
      <c r="L514" s="73"/>
    </row>
    <row r="515" spans="1:12" ht="17.399999999999999" customHeight="1" thickBot="1" x14ac:dyDescent="0.35">
      <c r="A515" s="882"/>
      <c r="B515" s="888"/>
      <c r="C515" s="84">
        <f t="shared" ref="C515:E518" si="20">C522+C528+C535+C541+C547+C553+C559+C565+C571</f>
        <v>897</v>
      </c>
      <c r="D515" s="84">
        <f t="shared" si="20"/>
        <v>1954.4</v>
      </c>
      <c r="E515" s="84">
        <f t="shared" si="20"/>
        <v>610</v>
      </c>
      <c r="F515" s="46"/>
      <c r="G515" s="44" t="s">
        <v>21</v>
      </c>
      <c r="H515" s="47"/>
      <c r="I515" s="44"/>
      <c r="J515" s="73"/>
      <c r="K515" s="73"/>
      <c r="L515" s="73"/>
    </row>
    <row r="516" spans="1:12" ht="15" customHeight="1" thickBot="1" x14ac:dyDescent="0.35">
      <c r="A516" s="882"/>
      <c r="B516" s="888"/>
      <c r="C516" s="84">
        <f t="shared" si="20"/>
        <v>0</v>
      </c>
      <c r="D516" s="84">
        <f t="shared" si="20"/>
        <v>0</v>
      </c>
      <c r="E516" s="84">
        <f t="shared" si="20"/>
        <v>0</v>
      </c>
      <c r="F516" s="46"/>
      <c r="G516" s="44" t="s">
        <v>79</v>
      </c>
      <c r="H516" s="47"/>
      <c r="I516" s="44"/>
      <c r="J516" s="73"/>
      <c r="K516" s="73"/>
      <c r="L516" s="73"/>
    </row>
    <row r="517" spans="1:12" ht="15" thickBot="1" x14ac:dyDescent="0.35">
      <c r="A517" s="882"/>
      <c r="B517" s="888"/>
      <c r="C517" s="84">
        <f t="shared" si="20"/>
        <v>110</v>
      </c>
      <c r="D517" s="84">
        <f t="shared" si="20"/>
        <v>9750</v>
      </c>
      <c r="E517" s="84">
        <f t="shared" si="20"/>
        <v>8250</v>
      </c>
      <c r="F517" s="46"/>
      <c r="G517" s="44" t="s">
        <v>19</v>
      </c>
      <c r="H517" s="47"/>
      <c r="I517" s="44"/>
      <c r="J517" s="73"/>
      <c r="K517" s="73"/>
      <c r="L517" s="73"/>
    </row>
    <row r="518" spans="1:12" ht="15" thickBot="1" x14ac:dyDescent="0.35">
      <c r="A518" s="882"/>
      <c r="B518" s="888"/>
      <c r="C518" s="84">
        <f>C525+C531+C538+C544+C550+C556+C562+C568+C574</f>
        <v>0</v>
      </c>
      <c r="D518" s="84">
        <f t="shared" si="20"/>
        <v>0</v>
      </c>
      <c r="E518" s="84">
        <f t="shared" si="20"/>
        <v>0</v>
      </c>
      <c r="F518" s="46"/>
      <c r="G518" s="44" t="s">
        <v>80</v>
      </c>
      <c r="H518" s="47"/>
      <c r="I518" s="44"/>
      <c r="J518" s="73"/>
      <c r="K518" s="73"/>
      <c r="L518" s="73"/>
    </row>
    <row r="519" spans="1:12" ht="15" thickBot="1" x14ac:dyDescent="0.35">
      <c r="A519" s="882"/>
      <c r="B519" s="888"/>
      <c r="C519" s="42">
        <f>C532*1</f>
        <v>0</v>
      </c>
      <c r="D519" s="42">
        <f>D532*1</f>
        <v>0</v>
      </c>
      <c r="E519" s="42">
        <f>E532*1</f>
        <v>0</v>
      </c>
      <c r="F519" s="46"/>
      <c r="G519" s="44" t="s">
        <v>588</v>
      </c>
      <c r="H519" s="47"/>
      <c r="I519" s="44"/>
      <c r="J519" s="73"/>
      <c r="K519" s="73"/>
      <c r="L519" s="73"/>
    </row>
    <row r="520" spans="1:12" ht="15" customHeight="1" thickBot="1" x14ac:dyDescent="0.35">
      <c r="A520" s="883"/>
      <c r="B520" s="889"/>
      <c r="C520" s="58">
        <f>SUM(C514:C519)</f>
        <v>1007</v>
      </c>
      <c r="D520" s="58">
        <f>SUM(D514:D519)</f>
        <v>11704.4</v>
      </c>
      <c r="E520" s="58">
        <f>SUM(E514:E519)</f>
        <v>8860</v>
      </c>
      <c r="F520" s="50"/>
      <c r="G520" s="49" t="s">
        <v>23</v>
      </c>
      <c r="H520" s="51"/>
      <c r="I520" s="52"/>
      <c r="J520" s="73"/>
      <c r="K520" s="73"/>
      <c r="L520" s="73"/>
    </row>
    <row r="521" spans="1:12" ht="15" thickBot="1" x14ac:dyDescent="0.35">
      <c r="A521" s="907"/>
      <c r="B521" s="884" t="s">
        <v>480</v>
      </c>
      <c r="C521" s="44"/>
      <c r="D521" s="44"/>
      <c r="E521" s="44"/>
      <c r="F521" s="46"/>
      <c r="G521" s="44" t="s">
        <v>18</v>
      </c>
      <c r="H521" s="45">
        <v>288724610</v>
      </c>
      <c r="I521" s="44">
        <v>0</v>
      </c>
      <c r="J521" s="73"/>
      <c r="K521" s="73"/>
      <c r="L521" s="73"/>
    </row>
    <row r="522" spans="1:12" ht="15" thickBot="1" x14ac:dyDescent="0.35">
      <c r="A522" s="908"/>
      <c r="B522" s="885"/>
      <c r="C522" s="53"/>
      <c r="D522" s="44"/>
      <c r="E522" s="44"/>
      <c r="F522" s="46"/>
      <c r="G522" s="44" t="s">
        <v>21</v>
      </c>
      <c r="H522" s="47"/>
      <c r="I522" s="44"/>
      <c r="J522" s="73"/>
      <c r="K522" s="73"/>
      <c r="L522" s="73"/>
    </row>
    <row r="523" spans="1:12" ht="15" thickBot="1" x14ac:dyDescent="0.35">
      <c r="A523" s="908"/>
      <c r="B523" s="885"/>
      <c r="C523" s="44"/>
      <c r="D523" s="44"/>
      <c r="E523" s="44"/>
      <c r="F523" s="46"/>
      <c r="G523" s="44" t="s">
        <v>79</v>
      </c>
      <c r="H523" s="47"/>
      <c r="I523" s="44"/>
      <c r="J523" s="73"/>
      <c r="K523" s="73"/>
      <c r="L523" s="73"/>
    </row>
    <row r="524" spans="1:12" ht="15" thickBot="1" x14ac:dyDescent="0.35">
      <c r="A524" s="908"/>
      <c r="B524" s="885"/>
      <c r="C524" s="53"/>
      <c r="D524" s="44"/>
      <c r="E524" s="44"/>
      <c r="F524" s="46"/>
      <c r="G524" s="44" t="s">
        <v>19</v>
      </c>
      <c r="H524" s="47"/>
      <c r="I524" s="44"/>
      <c r="J524" s="73"/>
      <c r="K524" s="73"/>
      <c r="L524" s="73"/>
    </row>
    <row r="525" spans="1:12" ht="15" customHeight="1" thickBot="1" x14ac:dyDescent="0.35">
      <c r="A525" s="908"/>
      <c r="B525" s="885"/>
      <c r="C525" s="44"/>
      <c r="D525" s="44"/>
      <c r="E525" s="44"/>
      <c r="F525" s="46"/>
      <c r="G525" s="44" t="s">
        <v>80</v>
      </c>
      <c r="H525" s="47"/>
      <c r="I525" s="44"/>
      <c r="J525" s="73"/>
      <c r="K525" s="73"/>
      <c r="L525" s="73"/>
    </row>
    <row r="526" spans="1:12" ht="15" customHeight="1" thickBot="1" x14ac:dyDescent="0.35">
      <c r="A526" s="909"/>
      <c r="B526" s="886"/>
      <c r="C526" s="58">
        <f>SUM(C521:C525)</f>
        <v>0</v>
      </c>
      <c r="D526" s="58">
        <f>SUM(D521:D525)</f>
        <v>0</v>
      </c>
      <c r="E526" s="58">
        <f>SUM(E521:E525)</f>
        <v>0</v>
      </c>
      <c r="F526" s="50"/>
      <c r="G526" s="49" t="s">
        <v>23</v>
      </c>
      <c r="H526" s="51"/>
      <c r="I526" s="52"/>
      <c r="J526" s="73"/>
      <c r="K526" s="73"/>
      <c r="L526" s="73"/>
    </row>
    <row r="527" spans="1:12" ht="15" thickBot="1" x14ac:dyDescent="0.35">
      <c r="A527" s="934"/>
      <c r="B527" s="884" t="s">
        <v>478</v>
      </c>
      <c r="C527" s="44"/>
      <c r="D527" s="44"/>
      <c r="E527" s="44"/>
      <c r="F527" s="46"/>
      <c r="G527" s="44" t="s">
        <v>18</v>
      </c>
      <c r="H527" s="45">
        <v>288724610</v>
      </c>
      <c r="I527" s="44">
        <v>0</v>
      </c>
      <c r="J527" s="73"/>
      <c r="K527" s="73"/>
      <c r="L527" s="73"/>
    </row>
    <row r="528" spans="1:12" ht="15" thickBot="1" x14ac:dyDescent="0.35">
      <c r="A528" s="935"/>
      <c r="B528" s="885"/>
      <c r="C528" s="53">
        <v>0</v>
      </c>
      <c r="D528" s="44"/>
      <c r="E528" s="44"/>
      <c r="F528" s="46"/>
      <c r="G528" s="44" t="s">
        <v>21</v>
      </c>
      <c r="H528" s="47"/>
      <c r="I528" s="44"/>
      <c r="J528" s="73"/>
      <c r="K528" s="73"/>
      <c r="L528" s="73"/>
    </row>
    <row r="529" spans="1:12" ht="15" thickBot="1" x14ac:dyDescent="0.35">
      <c r="A529" s="935"/>
      <c r="B529" s="885"/>
      <c r="C529" s="44"/>
      <c r="D529" s="44"/>
      <c r="E529" s="44"/>
      <c r="F529" s="46"/>
      <c r="G529" s="44" t="s">
        <v>79</v>
      </c>
      <c r="H529" s="47"/>
      <c r="I529" s="44"/>
      <c r="J529" s="73"/>
      <c r="K529" s="73"/>
      <c r="L529" s="73"/>
    </row>
    <row r="530" spans="1:12" ht="15" thickBot="1" x14ac:dyDescent="0.35">
      <c r="A530" s="935"/>
      <c r="B530" s="885"/>
      <c r="C530" s="44"/>
      <c r="D530" s="44"/>
      <c r="E530" s="44"/>
      <c r="F530" s="46"/>
      <c r="G530" s="44" t="s">
        <v>19</v>
      </c>
      <c r="H530" s="47"/>
      <c r="I530" s="44"/>
      <c r="J530" s="73"/>
      <c r="K530" s="73"/>
      <c r="L530" s="73"/>
    </row>
    <row r="531" spans="1:12" ht="15" thickBot="1" x14ac:dyDescent="0.35">
      <c r="A531" s="935"/>
      <c r="B531" s="885"/>
      <c r="C531" s="44"/>
      <c r="D531" s="44"/>
      <c r="E531" s="44"/>
      <c r="F531" s="46"/>
      <c r="G531" s="44" t="s">
        <v>80</v>
      </c>
      <c r="H531" s="47"/>
      <c r="I531" s="44"/>
      <c r="J531" s="73"/>
      <c r="K531" s="73"/>
      <c r="L531" s="73"/>
    </row>
    <row r="532" spans="1:12" ht="15" thickBot="1" x14ac:dyDescent="0.35">
      <c r="A532" s="935"/>
      <c r="B532" s="885"/>
      <c r="C532" s="53"/>
      <c r="D532" s="44"/>
      <c r="E532" s="44"/>
      <c r="F532" s="46"/>
      <c r="G532" s="44" t="s">
        <v>588</v>
      </c>
      <c r="H532" s="47"/>
      <c r="I532" s="44"/>
      <c r="J532" s="73"/>
      <c r="K532" s="73"/>
      <c r="L532" s="73"/>
    </row>
    <row r="533" spans="1:12" ht="15" customHeight="1" thickBot="1" x14ac:dyDescent="0.35">
      <c r="A533" s="936"/>
      <c r="B533" s="886"/>
      <c r="C533" s="58">
        <f>SUM(C527:C532)</f>
        <v>0</v>
      </c>
      <c r="D533" s="49">
        <f>SUM(D527:D531)</f>
        <v>0</v>
      </c>
      <c r="E533" s="49">
        <f>SUM(E527:E531)</f>
        <v>0</v>
      </c>
      <c r="F533" s="50"/>
      <c r="G533" s="49" t="s">
        <v>23</v>
      </c>
      <c r="H533" s="51"/>
      <c r="I533" s="52"/>
      <c r="J533" s="73"/>
      <c r="K533" s="73"/>
      <c r="L533" s="73"/>
    </row>
    <row r="534" spans="1:12" ht="15" thickBot="1" x14ac:dyDescent="0.35">
      <c r="A534" s="934"/>
      <c r="B534" s="884" t="s">
        <v>479</v>
      </c>
      <c r="C534" s="44"/>
      <c r="D534" s="44"/>
      <c r="E534" s="44"/>
      <c r="F534" s="46"/>
      <c r="G534" s="44" t="s">
        <v>18</v>
      </c>
      <c r="H534" s="45">
        <v>288724610</v>
      </c>
      <c r="I534" s="44">
        <v>0</v>
      </c>
      <c r="J534" s="73"/>
      <c r="K534" s="73"/>
      <c r="L534" s="73"/>
    </row>
    <row r="535" spans="1:12" ht="15" thickBot="1" x14ac:dyDescent="0.35">
      <c r="A535" s="935"/>
      <c r="B535" s="885"/>
      <c r="C535" s="44"/>
      <c r="D535" s="44"/>
      <c r="E535" s="44"/>
      <c r="F535" s="46"/>
      <c r="G535" s="44" t="s">
        <v>21</v>
      </c>
      <c r="H535" s="47"/>
      <c r="I535" s="44"/>
      <c r="J535" s="73"/>
      <c r="K535" s="73"/>
      <c r="L535" s="73"/>
    </row>
    <row r="536" spans="1:12" ht="15" thickBot="1" x14ac:dyDescent="0.35">
      <c r="A536" s="935"/>
      <c r="B536" s="885"/>
      <c r="C536" s="44"/>
      <c r="D536" s="44"/>
      <c r="E536" s="44"/>
      <c r="F536" s="46"/>
      <c r="G536" s="44" t="s">
        <v>79</v>
      </c>
      <c r="H536" s="47"/>
      <c r="I536" s="44"/>
      <c r="J536" s="73"/>
      <c r="K536" s="73"/>
      <c r="L536" s="73"/>
    </row>
    <row r="537" spans="1:12" ht="15.6" customHeight="1" thickBot="1" x14ac:dyDescent="0.35">
      <c r="A537" s="935"/>
      <c r="B537" s="885"/>
      <c r="C537" s="44"/>
      <c r="D537" s="44"/>
      <c r="E537" s="44"/>
      <c r="F537" s="46"/>
      <c r="G537" s="44" t="s">
        <v>19</v>
      </c>
      <c r="H537" s="47"/>
      <c r="I537" s="44"/>
      <c r="J537" s="73"/>
      <c r="K537" s="73"/>
      <c r="L537" s="73"/>
    </row>
    <row r="538" spans="1:12" ht="22.2" customHeight="1" thickBot="1" x14ac:dyDescent="0.35">
      <c r="A538" s="935"/>
      <c r="B538" s="885"/>
      <c r="C538" s="44"/>
      <c r="D538" s="44"/>
      <c r="E538" s="44"/>
      <c r="F538" s="46"/>
      <c r="G538" s="44" t="s">
        <v>80</v>
      </c>
      <c r="H538" s="47"/>
      <c r="I538" s="44"/>
      <c r="J538" s="73"/>
      <c r="K538" s="73"/>
      <c r="L538" s="73"/>
    </row>
    <row r="539" spans="1:12" ht="15" customHeight="1" thickBot="1" x14ac:dyDescent="0.35">
      <c r="A539" s="936"/>
      <c r="B539" s="886"/>
      <c r="C539" s="49">
        <f>SUM(C534:C538)</f>
        <v>0</v>
      </c>
      <c r="D539" s="49">
        <f>SUM(D534:D538)</f>
        <v>0</v>
      </c>
      <c r="E539" s="49">
        <f>SUM(E534:E538)</f>
        <v>0</v>
      </c>
      <c r="F539" s="50"/>
      <c r="G539" s="49" t="s">
        <v>23</v>
      </c>
      <c r="H539" s="51"/>
      <c r="I539" s="52"/>
      <c r="J539" s="73"/>
      <c r="K539" s="73"/>
      <c r="L539" s="73"/>
    </row>
    <row r="540" spans="1:12" ht="15" thickBot="1" x14ac:dyDescent="0.35">
      <c r="A540" s="899"/>
      <c r="B540" s="884" t="s">
        <v>629</v>
      </c>
      <c r="C540" s="107"/>
      <c r="D540" s="107"/>
      <c r="E540" s="107"/>
      <c r="F540" s="109"/>
      <c r="G540" s="108" t="s">
        <v>18</v>
      </c>
      <c r="H540" s="110">
        <v>288724610</v>
      </c>
      <c r="I540" s="108">
        <v>0</v>
      </c>
      <c r="J540" s="73"/>
      <c r="K540" s="73"/>
      <c r="L540" s="73"/>
    </row>
    <row r="541" spans="1:12" ht="15" customHeight="1" thickBot="1" x14ac:dyDescent="0.35">
      <c r="A541" s="900"/>
      <c r="B541" s="885"/>
      <c r="C541" s="107">
        <v>150</v>
      </c>
      <c r="D541" s="107">
        <v>600</v>
      </c>
      <c r="E541" s="107">
        <v>500</v>
      </c>
      <c r="F541" s="109"/>
      <c r="G541" s="108" t="s">
        <v>21</v>
      </c>
      <c r="H541" s="111"/>
      <c r="I541" s="108"/>
      <c r="J541" s="171"/>
      <c r="K541" s="73"/>
      <c r="L541" s="73"/>
    </row>
    <row r="542" spans="1:12" ht="15" thickBot="1" x14ac:dyDescent="0.35">
      <c r="A542" s="900"/>
      <c r="B542" s="885"/>
      <c r="C542" s="107"/>
      <c r="D542" s="107"/>
      <c r="E542" s="107"/>
      <c r="F542" s="109"/>
      <c r="G542" s="108" t="s">
        <v>79</v>
      </c>
      <c r="H542" s="111"/>
      <c r="I542" s="108"/>
      <c r="J542" s="73"/>
      <c r="K542" s="73"/>
      <c r="L542" s="73"/>
    </row>
    <row r="543" spans="1:12" ht="15" thickBot="1" x14ac:dyDescent="0.35">
      <c r="A543" s="900"/>
      <c r="B543" s="885"/>
      <c r="C543" s="107"/>
      <c r="D543" s="107">
        <v>2000</v>
      </c>
      <c r="E543" s="107">
        <v>1000</v>
      </c>
      <c r="F543" s="109"/>
      <c r="G543" s="108" t="s">
        <v>19</v>
      </c>
      <c r="H543" s="111"/>
      <c r="I543" s="108"/>
      <c r="J543" s="73"/>
      <c r="K543" s="73"/>
      <c r="L543" s="73"/>
    </row>
    <row r="544" spans="1:12" ht="15" thickBot="1" x14ac:dyDescent="0.35">
      <c r="A544" s="900"/>
      <c r="B544" s="885"/>
      <c r="C544" s="107"/>
      <c r="D544" s="107"/>
      <c r="E544" s="107"/>
      <c r="F544" s="109"/>
      <c r="G544" s="108" t="s">
        <v>80</v>
      </c>
      <c r="H544" s="111"/>
      <c r="I544" s="108"/>
      <c r="J544" s="73"/>
      <c r="K544" s="73"/>
      <c r="L544" s="73"/>
    </row>
    <row r="545" spans="1:12" ht="15" customHeight="1" thickBot="1" x14ac:dyDescent="0.35">
      <c r="A545" s="901"/>
      <c r="B545" s="886"/>
      <c r="C545" s="54">
        <f>SUM(C540:C544)</f>
        <v>150</v>
      </c>
      <c r="D545" s="54">
        <f>SUM(D540:D544)</f>
        <v>2600</v>
      </c>
      <c r="E545" s="54">
        <f>SUM(E540:E544)</f>
        <v>1500</v>
      </c>
      <c r="F545" s="50"/>
      <c r="G545" s="49" t="s">
        <v>23</v>
      </c>
      <c r="H545" s="51"/>
      <c r="I545" s="52"/>
      <c r="J545" s="73"/>
      <c r="K545" s="73"/>
      <c r="L545" s="73"/>
    </row>
    <row r="546" spans="1:12" ht="15" thickBot="1" x14ac:dyDescent="0.35">
      <c r="A546" s="899"/>
      <c r="B546" s="884" t="s">
        <v>630</v>
      </c>
      <c r="C546" s="107"/>
      <c r="D546" s="107"/>
      <c r="E546" s="107"/>
      <c r="F546" s="109"/>
      <c r="G546" s="108" t="s">
        <v>18</v>
      </c>
      <c r="H546" s="110">
        <v>288724610</v>
      </c>
      <c r="I546" s="108">
        <v>0</v>
      </c>
      <c r="J546" s="73"/>
      <c r="K546" s="73"/>
      <c r="L546" s="73"/>
    </row>
    <row r="547" spans="1:12" ht="15" thickBot="1" x14ac:dyDescent="0.35">
      <c r="A547" s="900"/>
      <c r="B547" s="885"/>
      <c r="C547" s="107">
        <v>350</v>
      </c>
      <c r="D547" s="107">
        <v>500</v>
      </c>
      <c r="E547" s="107"/>
      <c r="F547" s="109"/>
      <c r="G547" s="108" t="s">
        <v>21</v>
      </c>
      <c r="H547" s="111"/>
      <c r="I547" s="108"/>
      <c r="J547" s="73"/>
      <c r="K547" s="73"/>
      <c r="L547" s="73"/>
    </row>
    <row r="548" spans="1:12" ht="20.399999999999999" customHeight="1" thickBot="1" x14ac:dyDescent="0.35">
      <c r="A548" s="900"/>
      <c r="B548" s="885"/>
      <c r="C548" s="107"/>
      <c r="D548" s="107"/>
      <c r="E548" s="107"/>
      <c r="F548" s="109"/>
      <c r="G548" s="108" t="s">
        <v>79</v>
      </c>
      <c r="H548" s="111"/>
      <c r="I548" s="108"/>
      <c r="J548" s="73"/>
      <c r="K548" s="73"/>
      <c r="L548" s="73"/>
    </row>
    <row r="549" spans="1:12" ht="15" customHeight="1" thickBot="1" x14ac:dyDescent="0.35">
      <c r="A549" s="900"/>
      <c r="B549" s="885"/>
      <c r="C549" s="107"/>
      <c r="D549" s="107">
        <v>3000</v>
      </c>
      <c r="E549" s="107">
        <v>5000</v>
      </c>
      <c r="F549" s="109"/>
      <c r="G549" s="108" t="s">
        <v>19</v>
      </c>
      <c r="H549" s="111"/>
      <c r="I549" s="108"/>
      <c r="J549" s="73"/>
      <c r="K549" s="73"/>
      <c r="L549" s="73"/>
    </row>
    <row r="550" spans="1:12" ht="15" thickBot="1" x14ac:dyDescent="0.35">
      <c r="A550" s="900"/>
      <c r="B550" s="885"/>
      <c r="C550" s="107"/>
      <c r="D550" s="107"/>
      <c r="E550" s="107"/>
      <c r="F550" s="109"/>
      <c r="G550" s="108" t="s">
        <v>80</v>
      </c>
      <c r="H550" s="111"/>
      <c r="I550" s="108"/>
      <c r="J550" s="73"/>
      <c r="K550" s="73"/>
      <c r="L550" s="73"/>
    </row>
    <row r="551" spans="1:12" ht="15" customHeight="1" thickBot="1" x14ac:dyDescent="0.35">
      <c r="A551" s="901"/>
      <c r="B551" s="886"/>
      <c r="C551" s="54">
        <f>SUM(C546:C550)</f>
        <v>350</v>
      </c>
      <c r="D551" s="54">
        <f>SUM(D546:D550)</f>
        <v>3500</v>
      </c>
      <c r="E551" s="54">
        <f>SUM(E546:E550)</f>
        <v>5000</v>
      </c>
      <c r="F551" s="50"/>
      <c r="G551" s="49" t="s">
        <v>23</v>
      </c>
      <c r="H551" s="51"/>
      <c r="I551" s="52"/>
      <c r="J551" s="73"/>
      <c r="K551" s="73"/>
      <c r="L551" s="73"/>
    </row>
    <row r="552" spans="1:12" ht="15" thickBot="1" x14ac:dyDescent="0.35">
      <c r="A552" s="899"/>
      <c r="B552" s="884" t="s">
        <v>631</v>
      </c>
      <c r="C552" s="107"/>
      <c r="D552" s="107"/>
      <c r="E552" s="107"/>
      <c r="F552" s="109"/>
      <c r="G552" s="108" t="s">
        <v>18</v>
      </c>
      <c r="H552" s="110">
        <v>288724610</v>
      </c>
      <c r="I552" s="108">
        <v>0</v>
      </c>
      <c r="J552" s="73"/>
      <c r="K552" s="73"/>
      <c r="L552" s="73"/>
    </row>
    <row r="553" spans="1:12" ht="15" customHeight="1" thickBot="1" x14ac:dyDescent="0.35">
      <c r="A553" s="900"/>
      <c r="B553" s="885"/>
      <c r="C553" s="107">
        <v>172</v>
      </c>
      <c r="D553" s="107">
        <v>200</v>
      </c>
      <c r="E553" s="107">
        <v>110</v>
      </c>
      <c r="F553" s="109"/>
      <c r="G553" s="108" t="s">
        <v>21</v>
      </c>
      <c r="H553" s="111"/>
      <c r="I553" s="108"/>
      <c r="J553" s="73"/>
      <c r="K553" s="73"/>
      <c r="L553" s="73"/>
    </row>
    <row r="554" spans="1:12" ht="15" thickBot="1" x14ac:dyDescent="0.35">
      <c r="A554" s="900"/>
      <c r="B554" s="885"/>
      <c r="C554" s="107"/>
      <c r="D554" s="107"/>
      <c r="E554" s="107"/>
      <c r="F554" s="109"/>
      <c r="G554" s="108" t="s">
        <v>79</v>
      </c>
      <c r="H554" s="111"/>
      <c r="I554" s="108"/>
      <c r="J554" s="73"/>
      <c r="K554" s="73"/>
      <c r="L554" s="73"/>
    </row>
    <row r="555" spans="1:12" ht="15" customHeight="1" thickBot="1" x14ac:dyDescent="0.35">
      <c r="A555" s="900"/>
      <c r="B555" s="885"/>
      <c r="C555" s="107"/>
      <c r="D555" s="107">
        <v>1000</v>
      </c>
      <c r="E555" s="107">
        <v>1900</v>
      </c>
      <c r="F555" s="109"/>
      <c r="G555" s="108" t="s">
        <v>19</v>
      </c>
      <c r="H555" s="111"/>
      <c r="I555" s="108"/>
      <c r="J555" s="73"/>
      <c r="K555" s="73"/>
      <c r="L555" s="73"/>
    </row>
    <row r="556" spans="1:12" ht="19.2" customHeight="1" thickBot="1" x14ac:dyDescent="0.35">
      <c r="A556" s="900"/>
      <c r="B556" s="885"/>
      <c r="C556" s="107"/>
      <c r="D556" s="107"/>
      <c r="E556" s="107"/>
      <c r="F556" s="109"/>
      <c r="G556" s="108" t="s">
        <v>80</v>
      </c>
      <c r="H556" s="111"/>
      <c r="I556" s="108"/>
      <c r="J556" s="73"/>
      <c r="K556" s="73"/>
      <c r="L556" s="73"/>
    </row>
    <row r="557" spans="1:12" ht="15" customHeight="1" thickBot="1" x14ac:dyDescent="0.35">
      <c r="A557" s="901"/>
      <c r="B557" s="886"/>
      <c r="C557" s="54">
        <f>SUM(C552:C556)</f>
        <v>172</v>
      </c>
      <c r="D557" s="54">
        <f>SUM(D552:D556)</f>
        <v>1200</v>
      </c>
      <c r="E557" s="54">
        <f>SUM(E552:E556)</f>
        <v>2010</v>
      </c>
      <c r="F557" s="50"/>
      <c r="G557" s="49" t="s">
        <v>23</v>
      </c>
      <c r="H557" s="51"/>
      <c r="I557" s="52"/>
      <c r="J557" s="73"/>
      <c r="K557" s="73"/>
      <c r="L557" s="73"/>
    </row>
    <row r="558" spans="1:12" ht="15" thickBot="1" x14ac:dyDescent="0.35">
      <c r="A558" s="899"/>
      <c r="B558" s="884" t="s">
        <v>632</v>
      </c>
      <c r="C558" s="107"/>
      <c r="D558" s="107"/>
      <c r="E558" s="107"/>
      <c r="F558" s="109"/>
      <c r="G558" s="108" t="s">
        <v>18</v>
      </c>
      <c r="H558" s="110">
        <v>288724610</v>
      </c>
      <c r="I558" s="108">
        <v>0</v>
      </c>
      <c r="J558" s="73"/>
      <c r="K558" s="73"/>
      <c r="L558" s="73"/>
    </row>
    <row r="559" spans="1:12" ht="15" thickBot="1" x14ac:dyDescent="0.35">
      <c r="A559" s="900"/>
      <c r="B559" s="885"/>
      <c r="C559" s="107">
        <v>70</v>
      </c>
      <c r="D559" s="107">
        <v>421.5</v>
      </c>
      <c r="E559" s="107"/>
      <c r="F559" s="109"/>
      <c r="G559" s="108" t="s">
        <v>21</v>
      </c>
      <c r="H559" s="110"/>
      <c r="I559" s="108"/>
      <c r="J559" s="73"/>
      <c r="K559" s="73"/>
      <c r="L559" s="73"/>
    </row>
    <row r="560" spans="1:12" ht="15" thickBot="1" x14ac:dyDescent="0.35">
      <c r="A560" s="900"/>
      <c r="B560" s="885"/>
      <c r="C560" s="107"/>
      <c r="D560" s="107"/>
      <c r="E560" s="107"/>
      <c r="F560" s="109"/>
      <c r="G560" s="108" t="s">
        <v>79</v>
      </c>
      <c r="H560" s="110"/>
      <c r="I560" s="108"/>
      <c r="J560" s="73"/>
      <c r="K560" s="73"/>
      <c r="L560" s="73"/>
    </row>
    <row r="561" spans="1:12" ht="15" thickBot="1" x14ac:dyDescent="0.35">
      <c r="A561" s="900"/>
      <c r="B561" s="885"/>
      <c r="C561" s="107"/>
      <c r="D561" s="107">
        <v>2000</v>
      </c>
      <c r="E561" s="107"/>
      <c r="F561" s="109"/>
      <c r="G561" s="108" t="s">
        <v>19</v>
      </c>
      <c r="H561" s="110"/>
      <c r="I561" s="108"/>
      <c r="J561" s="73"/>
      <c r="K561" s="73"/>
      <c r="L561" s="73"/>
    </row>
    <row r="562" spans="1:12" ht="15" thickBot="1" x14ac:dyDescent="0.35">
      <c r="A562" s="900"/>
      <c r="B562" s="885"/>
      <c r="C562" s="107"/>
      <c r="D562" s="107"/>
      <c r="E562" s="107"/>
      <c r="F562" s="109"/>
      <c r="G562" s="108" t="s">
        <v>80</v>
      </c>
      <c r="H562" s="110"/>
      <c r="I562" s="108"/>
      <c r="J562" s="73"/>
      <c r="K562" s="73"/>
      <c r="L562" s="73"/>
    </row>
    <row r="563" spans="1:12" ht="21.6" customHeight="1" thickBot="1" x14ac:dyDescent="0.35">
      <c r="A563" s="901"/>
      <c r="B563" s="886"/>
      <c r="C563" s="54">
        <f>SUM(C558:C562)</f>
        <v>70</v>
      </c>
      <c r="D563" s="54">
        <f>SUM(D558:D562)</f>
        <v>2421.5</v>
      </c>
      <c r="E563" s="54">
        <f>SUM(E558:E562)</f>
        <v>0</v>
      </c>
      <c r="F563" s="50"/>
      <c r="G563" s="49" t="s">
        <v>23</v>
      </c>
      <c r="H563" s="115"/>
      <c r="I563" s="52"/>
      <c r="J563" s="73"/>
      <c r="K563" s="73"/>
      <c r="L563" s="73"/>
    </row>
    <row r="564" spans="1:12" ht="17.399999999999999" customHeight="1" thickBot="1" x14ac:dyDescent="0.35">
      <c r="A564" s="899"/>
      <c r="B564" s="884" t="s">
        <v>633</v>
      </c>
      <c r="C564" s="107"/>
      <c r="D564" s="107"/>
      <c r="E564" s="107"/>
      <c r="F564" s="109"/>
      <c r="G564" s="108" t="s">
        <v>18</v>
      </c>
      <c r="H564" s="110">
        <v>288724610</v>
      </c>
      <c r="I564" s="108">
        <v>0</v>
      </c>
      <c r="J564" s="73"/>
      <c r="K564" s="73"/>
      <c r="L564" s="73"/>
    </row>
    <row r="565" spans="1:12" ht="15" thickBot="1" x14ac:dyDescent="0.35">
      <c r="A565" s="900"/>
      <c r="B565" s="885"/>
      <c r="C565" s="107">
        <v>20</v>
      </c>
      <c r="D565" s="107">
        <v>30</v>
      </c>
      <c r="E565" s="107"/>
      <c r="F565" s="109"/>
      <c r="G565" s="108" t="s">
        <v>21</v>
      </c>
      <c r="H565" s="110"/>
      <c r="I565" s="108"/>
      <c r="J565" s="73"/>
      <c r="K565" s="73"/>
      <c r="L565" s="73"/>
    </row>
    <row r="566" spans="1:12" ht="18" customHeight="1" thickBot="1" x14ac:dyDescent="0.35">
      <c r="A566" s="900"/>
      <c r="B566" s="885"/>
      <c r="C566" s="107"/>
      <c r="D566" s="107"/>
      <c r="E566" s="107"/>
      <c r="F566" s="109"/>
      <c r="G566" s="108" t="s">
        <v>79</v>
      </c>
      <c r="H566" s="110"/>
      <c r="I566" s="108"/>
      <c r="J566" s="73"/>
      <c r="K566" s="73"/>
      <c r="L566" s="73"/>
    </row>
    <row r="567" spans="1:12" ht="15" customHeight="1" thickBot="1" x14ac:dyDescent="0.35">
      <c r="A567" s="900"/>
      <c r="B567" s="885"/>
      <c r="C567" s="107">
        <v>110</v>
      </c>
      <c r="D567" s="107">
        <v>100</v>
      </c>
      <c r="E567" s="107"/>
      <c r="F567" s="109"/>
      <c r="G567" s="108" t="s">
        <v>19</v>
      </c>
      <c r="H567" s="110"/>
      <c r="I567" s="108"/>
      <c r="J567" s="73"/>
      <c r="K567" s="73"/>
      <c r="L567" s="73"/>
    </row>
    <row r="568" spans="1:12" ht="15" thickBot="1" x14ac:dyDescent="0.35">
      <c r="A568" s="900"/>
      <c r="B568" s="885"/>
      <c r="C568" s="107"/>
      <c r="D568" s="107"/>
      <c r="E568" s="107"/>
      <c r="F568" s="109"/>
      <c r="G568" s="108" t="s">
        <v>80</v>
      </c>
      <c r="H568" s="110"/>
      <c r="I568" s="108"/>
      <c r="J568" s="73"/>
      <c r="K568" s="73"/>
      <c r="L568" s="73"/>
    </row>
    <row r="569" spans="1:12" ht="15" customHeight="1" thickBot="1" x14ac:dyDescent="0.35">
      <c r="A569" s="901"/>
      <c r="B569" s="886"/>
      <c r="C569" s="54">
        <f>SUM(C564:C568)</f>
        <v>130</v>
      </c>
      <c r="D569" s="54">
        <f>SUM(D564:D568)</f>
        <v>130</v>
      </c>
      <c r="E569" s="54">
        <f>SUM(E564:E568)</f>
        <v>0</v>
      </c>
      <c r="F569" s="50"/>
      <c r="G569" s="49" t="s">
        <v>23</v>
      </c>
      <c r="H569" s="115"/>
      <c r="I569" s="52"/>
      <c r="J569" s="73"/>
      <c r="K569" s="73"/>
      <c r="L569" s="73"/>
    </row>
    <row r="570" spans="1:12" ht="15" thickBot="1" x14ac:dyDescent="0.35">
      <c r="A570" s="899"/>
      <c r="B570" s="884" t="s">
        <v>634</v>
      </c>
      <c r="C570" s="107"/>
      <c r="D570" s="107"/>
      <c r="E570" s="107"/>
      <c r="F570" s="109"/>
      <c r="G570" s="108" t="s">
        <v>18</v>
      </c>
      <c r="H570" s="110">
        <v>288724610</v>
      </c>
      <c r="I570" s="108">
        <v>0</v>
      </c>
      <c r="J570" s="73"/>
      <c r="K570" s="73"/>
      <c r="L570" s="73"/>
    </row>
    <row r="571" spans="1:12" ht="16.95" customHeight="1" thickBot="1" x14ac:dyDescent="0.35">
      <c r="A571" s="900"/>
      <c r="B571" s="885"/>
      <c r="C571" s="107">
        <v>135</v>
      </c>
      <c r="D571" s="107">
        <v>202.9</v>
      </c>
      <c r="E571" s="107"/>
      <c r="F571" s="109"/>
      <c r="G571" s="108" t="s">
        <v>21</v>
      </c>
      <c r="H571" s="111"/>
      <c r="I571" s="108"/>
      <c r="J571" s="73"/>
      <c r="K571" s="73"/>
      <c r="L571" s="73"/>
    </row>
    <row r="572" spans="1:12" ht="15" thickBot="1" x14ac:dyDescent="0.35">
      <c r="A572" s="900"/>
      <c r="B572" s="885"/>
      <c r="C572" s="107"/>
      <c r="D572" s="107"/>
      <c r="E572" s="107"/>
      <c r="F572" s="109"/>
      <c r="G572" s="108" t="s">
        <v>79</v>
      </c>
      <c r="H572" s="111"/>
      <c r="I572" s="108"/>
      <c r="J572" s="73"/>
      <c r="K572" s="73"/>
      <c r="L572" s="73"/>
    </row>
    <row r="573" spans="1:12" ht="15" customHeight="1" thickBot="1" x14ac:dyDescent="0.35">
      <c r="A573" s="900"/>
      <c r="B573" s="885"/>
      <c r="C573" s="107"/>
      <c r="D573" s="107">
        <v>1650</v>
      </c>
      <c r="E573" s="107">
        <v>350</v>
      </c>
      <c r="F573" s="109"/>
      <c r="G573" s="108" t="s">
        <v>19</v>
      </c>
      <c r="H573" s="111"/>
      <c r="I573" s="108"/>
      <c r="J573" s="73"/>
      <c r="K573" s="73"/>
      <c r="L573" s="73"/>
    </row>
    <row r="574" spans="1:12" ht="15" thickBot="1" x14ac:dyDescent="0.35">
      <c r="A574" s="900"/>
      <c r="B574" s="885"/>
      <c r="C574" s="107"/>
      <c r="D574" s="107"/>
      <c r="E574" s="107"/>
      <c r="F574" s="109"/>
      <c r="G574" s="108" t="s">
        <v>80</v>
      </c>
      <c r="H574" s="111"/>
      <c r="I574" s="108"/>
      <c r="J574" s="73"/>
      <c r="K574" s="73"/>
      <c r="L574" s="73"/>
    </row>
    <row r="575" spans="1:12" ht="15" thickBot="1" x14ac:dyDescent="0.35">
      <c r="A575" s="901"/>
      <c r="B575" s="886"/>
      <c r="C575" s="54">
        <f>SUM(C570:C574)</f>
        <v>135</v>
      </c>
      <c r="D575" s="54">
        <f>SUM(D570:D574)</f>
        <v>1852.9</v>
      </c>
      <c r="E575" s="54">
        <f>SUM(E570:E574)</f>
        <v>350</v>
      </c>
      <c r="F575" s="50"/>
      <c r="G575" s="49" t="s">
        <v>23</v>
      </c>
      <c r="H575" s="51"/>
      <c r="I575" s="52"/>
      <c r="J575" s="73"/>
      <c r="K575" s="73"/>
      <c r="L575" s="73"/>
    </row>
    <row r="576" spans="1:12" ht="22.95" customHeight="1" thickBot="1" x14ac:dyDescent="0.35">
      <c r="A576" s="48"/>
      <c r="B576" s="55" t="s">
        <v>167</v>
      </c>
      <c r="C576" s="56"/>
      <c r="D576" s="56"/>
      <c r="E576" s="56"/>
      <c r="F576" s="56"/>
      <c r="G576" s="43"/>
      <c r="H576" s="45"/>
      <c r="I576" s="45"/>
      <c r="J576" s="73"/>
      <c r="K576" s="73"/>
      <c r="L576" s="73"/>
    </row>
    <row r="577" spans="1:12" ht="31.2" customHeight="1" thickBot="1" x14ac:dyDescent="0.35">
      <c r="A577" s="34" t="s">
        <v>168</v>
      </c>
      <c r="B577" s="35" t="s">
        <v>172</v>
      </c>
      <c r="C577" s="36"/>
      <c r="D577" s="36"/>
      <c r="E577" s="36"/>
      <c r="F577" s="37" t="s">
        <v>171</v>
      </c>
      <c r="G577" s="35"/>
      <c r="H577" s="36"/>
      <c r="I577" s="36"/>
      <c r="J577" s="73"/>
      <c r="K577" s="73"/>
      <c r="L577" s="73"/>
    </row>
    <row r="578" spans="1:12" ht="31.2" customHeight="1" thickBot="1" x14ac:dyDescent="0.35">
      <c r="A578" s="38" t="s">
        <v>169</v>
      </c>
      <c r="B578" s="39" t="s">
        <v>174</v>
      </c>
      <c r="C578" s="40"/>
      <c r="D578" s="40"/>
      <c r="E578" s="40"/>
      <c r="F578" s="41" t="s">
        <v>173</v>
      </c>
      <c r="G578" s="39"/>
      <c r="H578" s="40"/>
      <c r="I578" s="40"/>
      <c r="J578" s="73"/>
      <c r="K578" s="73"/>
      <c r="L578" s="73"/>
    </row>
    <row r="579" spans="1:12" ht="15" customHeight="1" thickBot="1" x14ac:dyDescent="0.35">
      <c r="A579" s="881" t="s">
        <v>170</v>
      </c>
      <c r="B579" s="887" t="s">
        <v>176</v>
      </c>
      <c r="C579" s="79"/>
      <c r="D579" s="77"/>
      <c r="E579" s="77"/>
      <c r="F579" s="75" t="s">
        <v>175</v>
      </c>
      <c r="G579" s="23" t="s">
        <v>18</v>
      </c>
      <c r="H579" s="76">
        <v>288724610</v>
      </c>
      <c r="I579" s="23">
        <v>0</v>
      </c>
      <c r="J579" s="73"/>
      <c r="K579" s="73"/>
      <c r="L579" s="73"/>
    </row>
    <row r="580" spans="1:12" ht="15" thickBot="1" x14ac:dyDescent="0.35">
      <c r="A580" s="882"/>
      <c r="B580" s="888"/>
      <c r="C580" s="79"/>
      <c r="D580" s="56"/>
      <c r="E580" s="56"/>
      <c r="F580" s="46"/>
      <c r="G580" s="44" t="s">
        <v>21</v>
      </c>
      <c r="H580" s="47"/>
      <c r="I580" s="44"/>
      <c r="J580" s="73"/>
      <c r="K580" s="73"/>
      <c r="L580" s="73"/>
    </row>
    <row r="581" spans="1:12" ht="15" thickBot="1" x14ac:dyDescent="0.35">
      <c r="A581" s="882"/>
      <c r="B581" s="888"/>
      <c r="C581" s="79"/>
      <c r="D581" s="56"/>
      <c r="E581" s="56"/>
      <c r="F581" s="46"/>
      <c r="G581" s="44" t="s">
        <v>79</v>
      </c>
      <c r="H581" s="47"/>
      <c r="I581" s="44"/>
      <c r="J581" s="73"/>
      <c r="K581" s="73"/>
      <c r="L581" s="73"/>
    </row>
    <row r="582" spans="1:12" ht="16.2" customHeight="1" thickBot="1" x14ac:dyDescent="0.35">
      <c r="A582" s="882"/>
      <c r="B582" s="888"/>
      <c r="C582" s="79"/>
      <c r="D582" s="56"/>
      <c r="E582" s="56"/>
      <c r="F582" s="46"/>
      <c r="G582" s="44" t="s">
        <v>19</v>
      </c>
      <c r="H582" s="47"/>
      <c r="I582" s="44"/>
      <c r="J582" s="73"/>
      <c r="K582" s="73"/>
      <c r="L582" s="73"/>
    </row>
    <row r="583" spans="1:12" ht="17.399999999999999" customHeight="1" thickBot="1" x14ac:dyDescent="0.35">
      <c r="A583" s="882"/>
      <c r="B583" s="888"/>
      <c r="C583" s="79"/>
      <c r="D583" s="56"/>
      <c r="E583" s="55"/>
      <c r="F583" s="46"/>
      <c r="G583" s="44" t="s">
        <v>80</v>
      </c>
      <c r="H583" s="47"/>
      <c r="I583" s="44"/>
      <c r="J583" s="73"/>
      <c r="K583" s="73"/>
      <c r="L583" s="73"/>
    </row>
    <row r="584" spans="1:12" ht="15" customHeight="1" thickBot="1" x14ac:dyDescent="0.35">
      <c r="A584" s="883"/>
      <c r="B584" s="889"/>
      <c r="C584" s="49"/>
      <c r="D584" s="49"/>
      <c r="E584" s="49"/>
      <c r="F584" s="50"/>
      <c r="G584" s="49" t="s">
        <v>23</v>
      </c>
      <c r="H584" s="51"/>
      <c r="I584" s="52"/>
      <c r="J584" s="73"/>
      <c r="K584" s="73"/>
      <c r="L584" s="73"/>
    </row>
    <row r="585" spans="1:12" ht="15" customHeight="1" thickBot="1" x14ac:dyDescent="0.35">
      <c r="A585" s="881" t="s">
        <v>177</v>
      </c>
      <c r="B585" s="887" t="s">
        <v>179</v>
      </c>
      <c r="C585" s="77"/>
      <c r="D585" s="77"/>
      <c r="E585" s="77"/>
      <c r="F585" s="75" t="s">
        <v>178</v>
      </c>
      <c r="G585" s="23" t="s">
        <v>18</v>
      </c>
      <c r="H585" s="76">
        <v>288724610</v>
      </c>
      <c r="I585" s="23">
        <v>0</v>
      </c>
      <c r="J585" s="73"/>
      <c r="K585" s="73"/>
      <c r="L585" s="73"/>
    </row>
    <row r="586" spans="1:12" ht="15" thickBot="1" x14ac:dyDescent="0.35">
      <c r="A586" s="882"/>
      <c r="B586" s="888"/>
      <c r="C586" s="56"/>
      <c r="D586" s="56"/>
      <c r="E586" s="56"/>
      <c r="F586" s="46"/>
      <c r="G586" s="44" t="s">
        <v>21</v>
      </c>
      <c r="H586" s="47"/>
      <c r="I586" s="44"/>
      <c r="J586" s="73"/>
      <c r="K586" s="73"/>
      <c r="L586" s="73"/>
    </row>
    <row r="587" spans="1:12" ht="15" thickBot="1" x14ac:dyDescent="0.35">
      <c r="A587" s="882"/>
      <c r="B587" s="888"/>
      <c r="C587" s="56"/>
      <c r="D587" s="56"/>
      <c r="E587" s="56"/>
      <c r="F587" s="46"/>
      <c r="G587" s="44" t="s">
        <v>79</v>
      </c>
      <c r="H587" s="47"/>
      <c r="I587" s="44"/>
      <c r="J587" s="73"/>
      <c r="K587" s="73"/>
      <c r="L587" s="73"/>
    </row>
    <row r="588" spans="1:12" ht="15" thickBot="1" x14ac:dyDescent="0.35">
      <c r="A588" s="882"/>
      <c r="B588" s="888"/>
      <c r="C588" s="56"/>
      <c r="D588" s="56"/>
      <c r="E588" s="56"/>
      <c r="F588" s="46"/>
      <c r="G588" s="44" t="s">
        <v>19</v>
      </c>
      <c r="H588" s="47"/>
      <c r="I588" s="44"/>
      <c r="J588" s="73"/>
      <c r="K588" s="73"/>
      <c r="L588" s="73"/>
    </row>
    <row r="589" spans="1:12" ht="15" thickBot="1" x14ac:dyDescent="0.35">
      <c r="A589" s="882"/>
      <c r="B589" s="888"/>
      <c r="C589" s="56"/>
      <c r="D589" s="56"/>
      <c r="E589" s="56"/>
      <c r="F589" s="46"/>
      <c r="G589" s="44" t="s">
        <v>80</v>
      </c>
      <c r="H589" s="47"/>
      <c r="I589" s="44"/>
      <c r="J589" s="73"/>
      <c r="K589" s="73"/>
      <c r="L589" s="73"/>
    </row>
    <row r="590" spans="1:12" ht="15" thickBot="1" x14ac:dyDescent="0.35">
      <c r="A590" s="883"/>
      <c r="B590" s="889"/>
      <c r="C590" s="57"/>
      <c r="D590" s="57"/>
      <c r="E590" s="57"/>
      <c r="F590" s="50"/>
      <c r="G590" s="49" t="s">
        <v>23</v>
      </c>
      <c r="H590" s="51"/>
      <c r="I590" s="52"/>
      <c r="J590" s="73"/>
      <c r="K590" s="73"/>
      <c r="L590" s="73"/>
    </row>
    <row r="591" spans="1:12" ht="15" thickBot="1" x14ac:dyDescent="0.35">
      <c r="A591" s="48"/>
      <c r="B591" s="55" t="s">
        <v>180</v>
      </c>
      <c r="C591" s="56"/>
      <c r="D591" s="56"/>
      <c r="E591" s="56"/>
      <c r="F591" s="56"/>
      <c r="G591" s="43"/>
      <c r="H591" s="45"/>
      <c r="I591" s="45"/>
      <c r="J591" s="73"/>
      <c r="K591" s="73"/>
      <c r="L591" s="73"/>
    </row>
    <row r="592" spans="1:12" ht="20.399999999999999" customHeight="1" thickBot="1" x14ac:dyDescent="0.35">
      <c r="A592" s="34" t="s">
        <v>181</v>
      </c>
      <c r="B592" s="35" t="s">
        <v>185</v>
      </c>
      <c r="C592" s="36"/>
      <c r="D592" s="36"/>
      <c r="E592" s="36"/>
      <c r="F592" s="37" t="s">
        <v>184</v>
      </c>
      <c r="G592" s="35"/>
      <c r="H592" s="36"/>
      <c r="I592" s="36"/>
      <c r="J592" s="73"/>
      <c r="K592" s="73"/>
      <c r="L592" s="73"/>
    </row>
    <row r="593" spans="1:12" ht="27.6" customHeight="1" thickBot="1" x14ac:dyDescent="0.35">
      <c r="A593" s="38" t="s">
        <v>182</v>
      </c>
      <c r="B593" s="39" t="s">
        <v>187</v>
      </c>
      <c r="C593" s="40"/>
      <c r="D593" s="40"/>
      <c r="E593" s="40"/>
      <c r="F593" s="41" t="s">
        <v>186</v>
      </c>
      <c r="G593" s="39"/>
      <c r="H593" s="40"/>
      <c r="I593" s="40"/>
      <c r="J593" s="73"/>
      <c r="K593" s="73"/>
      <c r="L593" s="73"/>
    </row>
    <row r="594" spans="1:12" ht="15" thickBot="1" x14ac:dyDescent="0.35">
      <c r="A594" s="882" t="s">
        <v>183</v>
      </c>
      <c r="B594" s="887" t="s">
        <v>518</v>
      </c>
      <c r="C594" s="42">
        <f t="shared" ref="C594:E598" si="21">C600+C606+C612+C618+C624+C630+C636+C642+C648</f>
        <v>0</v>
      </c>
      <c r="D594" s="42">
        <f t="shared" si="21"/>
        <v>0</v>
      </c>
      <c r="E594" s="42">
        <f t="shared" si="21"/>
        <v>0</v>
      </c>
      <c r="F594" s="12" t="s">
        <v>188</v>
      </c>
      <c r="G594" s="44" t="s">
        <v>18</v>
      </c>
      <c r="H594" s="45">
        <v>288724610</v>
      </c>
      <c r="I594" s="44">
        <v>0</v>
      </c>
      <c r="J594" s="73"/>
      <c r="K594" s="73"/>
      <c r="L594" s="73"/>
    </row>
    <row r="595" spans="1:12" ht="15" thickBot="1" x14ac:dyDescent="0.35">
      <c r="A595" s="882"/>
      <c r="B595" s="888"/>
      <c r="C595" s="42">
        <f t="shared" si="21"/>
        <v>330.5</v>
      </c>
      <c r="D595" s="42">
        <f t="shared" si="21"/>
        <v>1026.7</v>
      </c>
      <c r="E595" s="42">
        <f t="shared" si="21"/>
        <v>77.400000000000006</v>
      </c>
      <c r="F595" s="46"/>
      <c r="G595" s="44" t="s">
        <v>21</v>
      </c>
      <c r="H595" s="47"/>
      <c r="I595" s="44"/>
      <c r="J595" s="73"/>
      <c r="K595" s="73"/>
      <c r="L595" s="73"/>
    </row>
    <row r="596" spans="1:12" ht="15" thickBot="1" x14ac:dyDescent="0.35">
      <c r="A596" s="882"/>
      <c r="B596" s="888"/>
      <c r="C596" s="42">
        <f t="shared" si="21"/>
        <v>0</v>
      </c>
      <c r="D596" s="42">
        <f t="shared" si="21"/>
        <v>0</v>
      </c>
      <c r="E596" s="42">
        <f t="shared" si="21"/>
        <v>0</v>
      </c>
      <c r="F596" s="46"/>
      <c r="G596" s="44" t="s">
        <v>79</v>
      </c>
      <c r="H596" s="47"/>
      <c r="I596" s="44"/>
      <c r="J596" s="73"/>
      <c r="K596" s="73"/>
      <c r="L596" s="73"/>
    </row>
    <row r="597" spans="1:12" ht="15.6" customHeight="1" thickBot="1" x14ac:dyDescent="0.35">
      <c r="A597" s="882"/>
      <c r="B597" s="888"/>
      <c r="C597" s="42">
        <f t="shared" si="21"/>
        <v>4699.7999999999993</v>
      </c>
      <c r="D597" s="42">
        <f t="shared" si="21"/>
        <v>3880.9999999999995</v>
      </c>
      <c r="E597" s="42">
        <f t="shared" si="21"/>
        <v>611.70000000000005</v>
      </c>
      <c r="F597" s="46"/>
      <c r="G597" s="44" t="s">
        <v>19</v>
      </c>
      <c r="H597" s="47"/>
      <c r="I597" s="44"/>
      <c r="J597" s="73"/>
      <c r="K597" s="73"/>
      <c r="L597" s="73"/>
    </row>
    <row r="598" spans="1:12" ht="15" thickBot="1" x14ac:dyDescent="0.35">
      <c r="A598" s="882"/>
      <c r="B598" s="888"/>
      <c r="C598" s="42">
        <f t="shared" si="21"/>
        <v>0</v>
      </c>
      <c r="D598" s="42">
        <f t="shared" si="21"/>
        <v>0</v>
      </c>
      <c r="E598" s="42">
        <f t="shared" si="21"/>
        <v>0</v>
      </c>
      <c r="F598" s="46"/>
      <c r="G598" s="44" t="s">
        <v>80</v>
      </c>
      <c r="H598" s="47"/>
      <c r="I598" s="44"/>
      <c r="J598" s="73"/>
      <c r="K598" s="73"/>
      <c r="L598" s="73"/>
    </row>
    <row r="599" spans="1:12" ht="15" customHeight="1" thickBot="1" x14ac:dyDescent="0.35">
      <c r="A599" s="883"/>
      <c r="B599" s="889"/>
      <c r="C599" s="58">
        <f>SUM(C594:C598)</f>
        <v>5030.2999999999993</v>
      </c>
      <c r="D599" s="58">
        <f>SUM(D594:D598)</f>
        <v>4907.7</v>
      </c>
      <c r="E599" s="58">
        <f>SUM(E594:E598)</f>
        <v>689.1</v>
      </c>
      <c r="F599" s="50"/>
      <c r="G599" s="49" t="s">
        <v>23</v>
      </c>
      <c r="H599" s="51"/>
      <c r="I599" s="52"/>
      <c r="J599" s="73"/>
      <c r="K599" s="73"/>
      <c r="L599" s="73"/>
    </row>
    <row r="600" spans="1:12" ht="15" thickBot="1" x14ac:dyDescent="0.35">
      <c r="A600" s="907"/>
      <c r="B600" s="884" t="s">
        <v>481</v>
      </c>
      <c r="C600" s="44"/>
      <c r="D600" s="44"/>
      <c r="E600" s="44"/>
      <c r="F600" s="12"/>
      <c r="G600" s="44" t="s">
        <v>18</v>
      </c>
      <c r="H600" s="45">
        <v>288724610</v>
      </c>
      <c r="I600" s="44">
        <v>0</v>
      </c>
      <c r="J600" s="73"/>
      <c r="K600" s="73"/>
      <c r="L600" s="73"/>
    </row>
    <row r="601" spans="1:12" ht="15" thickBot="1" x14ac:dyDescent="0.35">
      <c r="A601" s="908"/>
      <c r="B601" s="885"/>
      <c r="C601" s="107">
        <v>20</v>
      </c>
      <c r="D601" s="44"/>
      <c r="E601" s="44"/>
      <c r="F601" s="46"/>
      <c r="G601" s="44" t="s">
        <v>21</v>
      </c>
      <c r="H601" s="47"/>
      <c r="I601" s="44"/>
      <c r="J601" s="73"/>
      <c r="K601" s="73"/>
      <c r="L601" s="73"/>
    </row>
    <row r="602" spans="1:12" ht="15" customHeight="1" thickBot="1" x14ac:dyDescent="0.35">
      <c r="A602" s="908"/>
      <c r="B602" s="885"/>
      <c r="C602" s="108"/>
      <c r="D602" s="44"/>
      <c r="E602" s="44"/>
      <c r="F602" s="46"/>
      <c r="G602" s="44" t="s">
        <v>79</v>
      </c>
      <c r="H602" s="47"/>
      <c r="I602" s="44"/>
      <c r="J602" s="73"/>
      <c r="K602" s="73"/>
      <c r="L602" s="73"/>
    </row>
    <row r="603" spans="1:12" ht="15" customHeight="1" thickBot="1" x14ac:dyDescent="0.35">
      <c r="A603" s="908"/>
      <c r="B603" s="885"/>
      <c r="C603" s="107">
        <v>1200</v>
      </c>
      <c r="D603" s="53"/>
      <c r="E603" s="44"/>
      <c r="F603" s="46"/>
      <c r="G603" s="44" t="s">
        <v>19</v>
      </c>
      <c r="H603" s="47"/>
      <c r="I603" s="44"/>
      <c r="J603" s="73"/>
      <c r="K603" s="73"/>
      <c r="L603" s="73"/>
    </row>
    <row r="604" spans="1:12" ht="15" thickBot="1" x14ac:dyDescent="0.35">
      <c r="A604" s="908"/>
      <c r="B604" s="885"/>
      <c r="C604" s="44"/>
      <c r="D604" s="44"/>
      <c r="E604" s="44"/>
      <c r="F604" s="46"/>
      <c r="G604" s="44" t="s">
        <v>80</v>
      </c>
      <c r="H604" s="47"/>
      <c r="I604" s="44"/>
      <c r="J604" s="73"/>
      <c r="K604" s="73"/>
      <c r="L604" s="73"/>
    </row>
    <row r="605" spans="1:12" ht="15" customHeight="1" thickBot="1" x14ac:dyDescent="0.35">
      <c r="A605" s="909"/>
      <c r="B605" s="886"/>
      <c r="C605" s="58">
        <f>SUM(C600:C604)</f>
        <v>1220</v>
      </c>
      <c r="D605" s="58">
        <f>SUM(D600:D604)</f>
        <v>0</v>
      </c>
      <c r="E605" s="58">
        <f>SUM(E600:E604)</f>
        <v>0</v>
      </c>
      <c r="F605" s="50"/>
      <c r="G605" s="49" t="s">
        <v>23</v>
      </c>
      <c r="H605" s="51"/>
      <c r="I605" s="52"/>
      <c r="J605" s="73"/>
      <c r="K605" s="73"/>
      <c r="L605" s="73"/>
    </row>
    <row r="606" spans="1:12" ht="15" thickBot="1" x14ac:dyDescent="0.35">
      <c r="A606" s="907"/>
      <c r="B606" s="904" t="s">
        <v>673</v>
      </c>
      <c r="C606" s="44"/>
      <c r="D606" s="44"/>
      <c r="E606" s="44"/>
      <c r="F606" s="12"/>
      <c r="G606" s="44" t="s">
        <v>18</v>
      </c>
      <c r="H606" s="45">
        <v>288724610</v>
      </c>
      <c r="I606" s="44">
        <v>0</v>
      </c>
      <c r="J606" s="73"/>
      <c r="K606" s="73"/>
      <c r="L606" s="73"/>
    </row>
    <row r="607" spans="1:12" ht="15" customHeight="1" thickBot="1" x14ac:dyDescent="0.35">
      <c r="A607" s="908"/>
      <c r="B607" s="905"/>
      <c r="C607" s="107">
        <v>0</v>
      </c>
      <c r="D607" s="53">
        <v>569.20000000000005</v>
      </c>
      <c r="E607" s="44"/>
      <c r="F607" s="46"/>
      <c r="G607" s="44" t="s">
        <v>21</v>
      </c>
      <c r="H607" s="47"/>
      <c r="I607" s="44"/>
      <c r="J607" s="73"/>
      <c r="K607" s="73"/>
      <c r="L607" s="73"/>
    </row>
    <row r="608" spans="1:12" ht="15" thickBot="1" x14ac:dyDescent="0.35">
      <c r="A608" s="908"/>
      <c r="B608" s="905"/>
      <c r="C608" s="108"/>
      <c r="D608" s="44"/>
      <c r="E608" s="44"/>
      <c r="F608" s="46"/>
      <c r="G608" s="44" t="s">
        <v>79</v>
      </c>
      <c r="H608" s="47"/>
      <c r="I608" s="44"/>
      <c r="J608" s="73"/>
      <c r="K608" s="73"/>
      <c r="L608" s="73"/>
    </row>
    <row r="609" spans="1:12" ht="15" customHeight="1" thickBot="1" x14ac:dyDescent="0.35">
      <c r="A609" s="908"/>
      <c r="B609" s="905"/>
      <c r="C609" s="108">
        <v>1377.5</v>
      </c>
      <c r="D609" s="53">
        <v>322.5</v>
      </c>
      <c r="E609" s="53"/>
      <c r="F609" s="46"/>
      <c r="G609" s="44" t="s">
        <v>19</v>
      </c>
      <c r="H609" s="47"/>
      <c r="I609" s="44"/>
      <c r="J609" s="73"/>
      <c r="K609" s="73"/>
      <c r="L609" s="73"/>
    </row>
    <row r="610" spans="1:12" ht="15" customHeight="1" thickBot="1" x14ac:dyDescent="0.35">
      <c r="A610" s="908"/>
      <c r="B610" s="905"/>
      <c r="C610" s="44"/>
      <c r="D610" s="44"/>
      <c r="E610" s="44"/>
      <c r="F610" s="46"/>
      <c r="G610" s="44" t="s">
        <v>80</v>
      </c>
      <c r="H610" s="47"/>
      <c r="I610" s="44"/>
      <c r="J610" s="73"/>
      <c r="K610" s="73"/>
      <c r="L610" s="73"/>
    </row>
    <row r="611" spans="1:12" ht="15" customHeight="1" thickBot="1" x14ac:dyDescent="0.35">
      <c r="A611" s="909"/>
      <c r="B611" s="906"/>
      <c r="C611" s="49">
        <f>SUM(C606:C610)</f>
        <v>1377.5</v>
      </c>
      <c r="D611" s="58">
        <f>SUM(D606:D610)</f>
        <v>891.7</v>
      </c>
      <c r="E611" s="49">
        <f>SUM(E606:E610)</f>
        <v>0</v>
      </c>
      <c r="F611" s="50"/>
      <c r="G611" s="49" t="s">
        <v>23</v>
      </c>
      <c r="H611" s="51"/>
      <c r="I611" s="52"/>
      <c r="J611" s="73"/>
      <c r="K611" s="73"/>
      <c r="L611" s="73"/>
    </row>
    <row r="612" spans="1:12" ht="15" thickBot="1" x14ac:dyDescent="0.35">
      <c r="A612" s="907"/>
      <c r="B612" s="884" t="s">
        <v>593</v>
      </c>
      <c r="C612" s="44"/>
      <c r="D612" s="44"/>
      <c r="E612" s="44"/>
      <c r="F612" s="12"/>
      <c r="G612" s="44" t="s">
        <v>18</v>
      </c>
      <c r="H612" s="45">
        <v>288724610</v>
      </c>
      <c r="I612" s="44">
        <v>0</v>
      </c>
      <c r="J612" s="73"/>
      <c r="K612" s="73"/>
      <c r="L612" s="73"/>
    </row>
    <row r="613" spans="1:12" ht="15" customHeight="1" thickBot="1" x14ac:dyDescent="0.35">
      <c r="A613" s="908"/>
      <c r="B613" s="885"/>
      <c r="C613" s="107">
        <v>160</v>
      </c>
      <c r="D613" s="53">
        <v>264</v>
      </c>
      <c r="E613" s="44"/>
      <c r="F613" s="46"/>
      <c r="G613" s="44" t="s">
        <v>21</v>
      </c>
      <c r="H613" s="47"/>
      <c r="I613" s="44"/>
      <c r="J613" s="73"/>
      <c r="K613" s="73"/>
      <c r="L613" s="73"/>
    </row>
    <row r="614" spans="1:12" ht="15" thickBot="1" x14ac:dyDescent="0.35">
      <c r="A614" s="908"/>
      <c r="B614" s="885"/>
      <c r="C614" s="108"/>
      <c r="D614" s="44"/>
      <c r="E614" s="44"/>
      <c r="F614" s="46"/>
      <c r="G614" s="44" t="s">
        <v>79</v>
      </c>
      <c r="H614" s="47"/>
      <c r="I614" s="44"/>
      <c r="J614" s="73"/>
      <c r="K614" s="73"/>
      <c r="L614" s="73"/>
    </row>
    <row r="615" spans="1:12" ht="15" customHeight="1" thickBot="1" x14ac:dyDescent="0.35">
      <c r="A615" s="908"/>
      <c r="B615" s="885"/>
      <c r="C615" s="108">
        <v>637.5</v>
      </c>
      <c r="D615" s="44">
        <v>1827.1</v>
      </c>
      <c r="E615" s="44"/>
      <c r="F615" s="46"/>
      <c r="G615" s="44" t="s">
        <v>19</v>
      </c>
      <c r="H615" s="47"/>
      <c r="I615" s="44"/>
      <c r="J615" s="73"/>
      <c r="K615" s="73"/>
      <c r="L615" s="73"/>
    </row>
    <row r="616" spans="1:12" ht="15" customHeight="1" thickBot="1" x14ac:dyDescent="0.35">
      <c r="A616" s="908"/>
      <c r="B616" s="885"/>
      <c r="C616" s="44"/>
      <c r="D616" s="44"/>
      <c r="E616" s="44"/>
      <c r="F616" s="46"/>
      <c r="G616" s="44" t="s">
        <v>80</v>
      </c>
      <c r="H616" s="47"/>
      <c r="I616" s="44"/>
      <c r="J616" s="73"/>
      <c r="K616" s="73"/>
      <c r="L616" s="73"/>
    </row>
    <row r="617" spans="1:12" ht="15" customHeight="1" thickBot="1" x14ac:dyDescent="0.35">
      <c r="A617" s="909"/>
      <c r="B617" s="886"/>
      <c r="C617" s="49">
        <f>SUM(C612:C616)</f>
        <v>797.5</v>
      </c>
      <c r="D617" s="49">
        <f>SUM(D612:D616)</f>
        <v>2091.1</v>
      </c>
      <c r="E617" s="49">
        <f>SUM(E612:E616)</f>
        <v>0</v>
      </c>
      <c r="F617" s="50"/>
      <c r="G617" s="49" t="s">
        <v>23</v>
      </c>
      <c r="H617" s="51"/>
      <c r="I617" s="52"/>
      <c r="J617" s="73"/>
      <c r="K617" s="73"/>
      <c r="L617" s="73"/>
    </row>
    <row r="618" spans="1:12" ht="15" thickBot="1" x14ac:dyDescent="0.35">
      <c r="A618" s="907"/>
      <c r="B618" s="884" t="s">
        <v>635</v>
      </c>
      <c r="C618" s="44"/>
      <c r="D618" s="44"/>
      <c r="E618" s="44"/>
      <c r="F618" s="12"/>
      <c r="G618" s="44" t="s">
        <v>18</v>
      </c>
      <c r="H618" s="45">
        <v>288724610</v>
      </c>
      <c r="I618" s="44">
        <v>0</v>
      </c>
      <c r="J618" s="73"/>
      <c r="K618" s="73"/>
      <c r="L618" s="73"/>
    </row>
    <row r="619" spans="1:12" ht="16.95" customHeight="1" thickBot="1" x14ac:dyDescent="0.35">
      <c r="A619" s="908"/>
      <c r="B619" s="885"/>
      <c r="C619" s="53"/>
      <c r="D619" s="44"/>
      <c r="E619" s="44"/>
      <c r="F619" s="46"/>
      <c r="G619" s="44" t="s">
        <v>21</v>
      </c>
      <c r="H619" s="47"/>
      <c r="I619" s="44"/>
      <c r="J619" s="73"/>
      <c r="K619" s="73"/>
      <c r="L619" s="73"/>
    </row>
    <row r="620" spans="1:12" ht="13.95" customHeight="1" thickBot="1" x14ac:dyDescent="0.35">
      <c r="A620" s="908"/>
      <c r="B620" s="885"/>
      <c r="C620" s="44"/>
      <c r="D620" s="44"/>
      <c r="E620" s="44"/>
      <c r="F620" s="46"/>
      <c r="G620" s="44" t="s">
        <v>79</v>
      </c>
      <c r="H620" s="47"/>
      <c r="I620" s="44"/>
      <c r="J620" s="73"/>
      <c r="K620" s="73"/>
      <c r="L620" s="73"/>
    </row>
    <row r="621" spans="1:12" ht="15" customHeight="1" thickBot="1" x14ac:dyDescent="0.35">
      <c r="A621" s="908"/>
      <c r="B621" s="885"/>
      <c r="C621" s="44"/>
      <c r="D621" s="44"/>
      <c r="E621" s="44"/>
      <c r="F621" s="46"/>
      <c r="G621" s="44" t="s">
        <v>19</v>
      </c>
      <c r="H621" s="47"/>
      <c r="I621" s="44"/>
      <c r="J621" s="73"/>
      <c r="K621" s="73"/>
      <c r="L621" s="73"/>
    </row>
    <row r="622" spans="1:12" ht="15" thickBot="1" x14ac:dyDescent="0.35">
      <c r="A622" s="908"/>
      <c r="B622" s="885"/>
      <c r="C622" s="44"/>
      <c r="D622" s="44"/>
      <c r="E622" s="44"/>
      <c r="F622" s="46"/>
      <c r="G622" s="44" t="s">
        <v>80</v>
      </c>
      <c r="H622" s="47"/>
      <c r="I622" s="44"/>
      <c r="J622" s="73"/>
      <c r="K622" s="73"/>
      <c r="L622" s="73"/>
    </row>
    <row r="623" spans="1:12" ht="15" customHeight="1" thickBot="1" x14ac:dyDescent="0.35">
      <c r="A623" s="909"/>
      <c r="B623" s="886"/>
      <c r="C623" s="49">
        <f>SUM(C618:C622)</f>
        <v>0</v>
      </c>
      <c r="D623" s="49">
        <f>SUM(D618:D622)</f>
        <v>0</v>
      </c>
      <c r="E623" s="49">
        <f>SUM(E618:E622)</f>
        <v>0</v>
      </c>
      <c r="F623" s="50"/>
      <c r="G623" s="49" t="s">
        <v>23</v>
      </c>
      <c r="H623" s="51"/>
      <c r="I623" s="52"/>
      <c r="J623" s="73"/>
      <c r="K623" s="73"/>
      <c r="L623" s="73"/>
    </row>
    <row r="624" spans="1:12" ht="15" customHeight="1" thickBot="1" x14ac:dyDescent="0.35">
      <c r="A624" s="907"/>
      <c r="B624" s="884" t="s">
        <v>579</v>
      </c>
      <c r="C624" s="44"/>
      <c r="D624" s="44"/>
      <c r="E624" s="44"/>
      <c r="F624" s="12"/>
      <c r="G624" s="44" t="s">
        <v>18</v>
      </c>
      <c r="H624" s="45">
        <v>288724610</v>
      </c>
      <c r="I624" s="44">
        <v>0</v>
      </c>
      <c r="J624" s="73"/>
      <c r="K624" s="73"/>
      <c r="L624" s="73"/>
    </row>
    <row r="625" spans="1:12" ht="15" thickBot="1" x14ac:dyDescent="0.35">
      <c r="A625" s="908"/>
      <c r="B625" s="885"/>
      <c r="C625" s="44"/>
      <c r="D625" s="44"/>
      <c r="E625" s="44"/>
      <c r="F625" s="46"/>
      <c r="G625" s="44" t="s">
        <v>21</v>
      </c>
      <c r="H625" s="47"/>
      <c r="I625" s="44"/>
      <c r="J625" s="73"/>
      <c r="K625" s="73"/>
      <c r="L625" s="73"/>
    </row>
    <row r="626" spans="1:12" ht="15" thickBot="1" x14ac:dyDescent="0.35">
      <c r="A626" s="908"/>
      <c r="B626" s="885"/>
      <c r="C626" s="44"/>
      <c r="D626" s="44"/>
      <c r="E626" s="44"/>
      <c r="F626" s="46"/>
      <c r="G626" s="44" t="s">
        <v>79</v>
      </c>
      <c r="H626" s="47"/>
      <c r="I626" s="44"/>
      <c r="J626" s="73"/>
      <c r="K626" s="73"/>
      <c r="L626" s="73"/>
    </row>
    <row r="627" spans="1:12" ht="15" customHeight="1" thickBot="1" x14ac:dyDescent="0.35">
      <c r="A627" s="908"/>
      <c r="B627" s="885"/>
      <c r="C627" s="108">
        <v>18.7</v>
      </c>
      <c r="D627" s="108">
        <v>18.7</v>
      </c>
      <c r="E627" s="44">
        <v>18.7</v>
      </c>
      <c r="F627" s="46"/>
      <c r="G627" s="44" t="s">
        <v>19</v>
      </c>
      <c r="H627" s="47"/>
      <c r="I627" s="44"/>
      <c r="J627" s="73"/>
      <c r="K627" s="73"/>
      <c r="L627" s="73"/>
    </row>
    <row r="628" spans="1:12" ht="15" thickBot="1" x14ac:dyDescent="0.35">
      <c r="A628" s="908"/>
      <c r="B628" s="885"/>
      <c r="C628" s="44"/>
      <c r="D628" s="44"/>
      <c r="E628" s="44"/>
      <c r="F628" s="46"/>
      <c r="G628" s="44" t="s">
        <v>80</v>
      </c>
      <c r="H628" s="47"/>
      <c r="I628" s="44"/>
      <c r="J628" s="73"/>
      <c r="K628" s="73"/>
      <c r="L628" s="73"/>
    </row>
    <row r="629" spans="1:12" ht="15" customHeight="1" thickBot="1" x14ac:dyDescent="0.35">
      <c r="A629" s="909"/>
      <c r="B629" s="886"/>
      <c r="C629" s="49">
        <f>SUM(C624:C628)</f>
        <v>18.7</v>
      </c>
      <c r="D629" s="49">
        <f>SUM(D624:D628)</f>
        <v>18.7</v>
      </c>
      <c r="E629" s="49">
        <f>SUM(E624:E628)</f>
        <v>18.7</v>
      </c>
      <c r="F629" s="50"/>
      <c r="G629" s="49" t="s">
        <v>23</v>
      </c>
      <c r="H629" s="51"/>
      <c r="I629" s="52"/>
      <c r="J629" s="73"/>
      <c r="K629" s="73"/>
      <c r="L629" s="73"/>
    </row>
    <row r="630" spans="1:12" ht="15" thickBot="1" x14ac:dyDescent="0.35">
      <c r="A630" s="907"/>
      <c r="B630" s="884" t="s">
        <v>587</v>
      </c>
      <c r="C630" s="44"/>
      <c r="D630" s="44"/>
      <c r="E630" s="44"/>
      <c r="F630" s="12"/>
      <c r="G630" s="44" t="s">
        <v>18</v>
      </c>
      <c r="H630" s="45">
        <v>288724610</v>
      </c>
      <c r="I630" s="44">
        <v>0</v>
      </c>
      <c r="J630" s="73"/>
      <c r="K630" s="73"/>
      <c r="L630" s="73"/>
    </row>
    <row r="631" spans="1:12" ht="15" thickBot="1" x14ac:dyDescent="0.35">
      <c r="A631" s="908"/>
      <c r="B631" s="885"/>
      <c r="C631" s="108">
        <v>0.5</v>
      </c>
      <c r="D631" s="44">
        <v>0.5</v>
      </c>
      <c r="E631" s="44"/>
      <c r="F631" s="46"/>
      <c r="G631" s="44" t="s">
        <v>21</v>
      </c>
      <c r="H631" s="47"/>
      <c r="I631" s="44"/>
      <c r="J631" s="73"/>
      <c r="K631" s="73"/>
      <c r="L631" s="73"/>
    </row>
    <row r="632" spans="1:12" ht="15" thickBot="1" x14ac:dyDescent="0.35">
      <c r="A632" s="908"/>
      <c r="B632" s="885"/>
      <c r="C632" s="108"/>
      <c r="D632" s="44"/>
      <c r="E632" s="44"/>
      <c r="F632" s="46"/>
      <c r="G632" s="44" t="s">
        <v>79</v>
      </c>
      <c r="H632" s="47"/>
      <c r="I632" s="44"/>
      <c r="J632" s="73"/>
      <c r="K632" s="73"/>
      <c r="L632" s="73"/>
    </row>
    <row r="633" spans="1:12" ht="15" thickBot="1" x14ac:dyDescent="0.35">
      <c r="A633" s="908"/>
      <c r="B633" s="885"/>
      <c r="C633" s="107">
        <v>286.10000000000002</v>
      </c>
      <c r="D633" s="107">
        <v>286.10000000000002</v>
      </c>
      <c r="E633" s="53">
        <v>41</v>
      </c>
      <c r="F633" s="46"/>
      <c r="G633" s="44" t="s">
        <v>19</v>
      </c>
      <c r="H633" s="47"/>
      <c r="I633" s="44"/>
      <c r="J633" s="73"/>
      <c r="K633" s="73"/>
      <c r="L633" s="73"/>
    </row>
    <row r="634" spans="1:12" ht="15" thickBot="1" x14ac:dyDescent="0.35">
      <c r="A634" s="908"/>
      <c r="B634" s="885"/>
      <c r="C634" s="139"/>
      <c r="D634" s="139"/>
      <c r="E634" s="139"/>
      <c r="F634" s="46"/>
      <c r="G634" s="44" t="s">
        <v>80</v>
      </c>
      <c r="H634" s="47"/>
      <c r="I634" s="44"/>
      <c r="J634" s="73"/>
      <c r="K634" s="73"/>
      <c r="L634" s="73"/>
    </row>
    <row r="635" spans="1:12" ht="15" customHeight="1" thickBot="1" x14ac:dyDescent="0.35">
      <c r="A635" s="909"/>
      <c r="B635" s="886"/>
      <c r="C635" s="135">
        <f>SUM(C630:C634)</f>
        <v>286.60000000000002</v>
      </c>
      <c r="D635" s="135">
        <f>SUM(D630:D634)</f>
        <v>286.60000000000002</v>
      </c>
      <c r="E635" s="135">
        <f>SUM(E630:E634)</f>
        <v>41</v>
      </c>
      <c r="F635" s="50"/>
      <c r="G635" s="49" t="s">
        <v>23</v>
      </c>
      <c r="H635" s="51"/>
      <c r="I635" s="52"/>
      <c r="J635" s="73"/>
      <c r="K635" s="73"/>
      <c r="L635" s="73"/>
    </row>
    <row r="636" spans="1:12" ht="15" thickBot="1" x14ac:dyDescent="0.35">
      <c r="A636" s="907"/>
      <c r="B636" s="884" t="s">
        <v>636</v>
      </c>
      <c r="C636" s="44"/>
      <c r="D636" s="44"/>
      <c r="E636" s="44"/>
      <c r="F636" s="12"/>
      <c r="G636" s="44" t="s">
        <v>18</v>
      </c>
      <c r="H636" s="45">
        <v>288724610</v>
      </c>
      <c r="I636" s="44">
        <v>0</v>
      </c>
      <c r="J636" s="73"/>
      <c r="K636" s="73"/>
      <c r="L636" s="73"/>
    </row>
    <row r="637" spans="1:12" ht="15" thickBot="1" x14ac:dyDescent="0.35">
      <c r="A637" s="908"/>
      <c r="B637" s="885"/>
      <c r="C637" s="107">
        <v>100</v>
      </c>
      <c r="D637" s="53">
        <v>50</v>
      </c>
      <c r="E637" s="44"/>
      <c r="F637" s="46"/>
      <c r="G637" s="44" t="s">
        <v>21</v>
      </c>
      <c r="H637" s="47"/>
      <c r="I637" s="44"/>
      <c r="J637" s="73"/>
      <c r="K637" s="73"/>
      <c r="L637" s="73"/>
    </row>
    <row r="638" spans="1:12" ht="15" thickBot="1" x14ac:dyDescent="0.35">
      <c r="A638" s="908"/>
      <c r="B638" s="885"/>
      <c r="C638" s="44"/>
      <c r="D638" s="44"/>
      <c r="E638" s="44"/>
      <c r="F638" s="46"/>
      <c r="G638" s="44" t="s">
        <v>79</v>
      </c>
      <c r="H638" s="47"/>
      <c r="I638" s="44"/>
      <c r="J638" s="73"/>
      <c r="K638" s="73"/>
      <c r="L638" s="73"/>
    </row>
    <row r="639" spans="1:12" ht="15" thickBot="1" x14ac:dyDescent="0.35">
      <c r="A639" s="908"/>
      <c r="B639" s="885"/>
      <c r="C639" s="108"/>
      <c r="D639" s="107">
        <v>650</v>
      </c>
      <c r="E639" s="53">
        <v>200</v>
      </c>
      <c r="F639" s="46"/>
      <c r="G639" s="44" t="s">
        <v>19</v>
      </c>
      <c r="H639" s="47"/>
      <c r="I639" s="44"/>
      <c r="J639" s="73"/>
      <c r="K639" s="73"/>
      <c r="L639" s="73"/>
    </row>
    <row r="640" spans="1:12" ht="15" thickBot="1" x14ac:dyDescent="0.35">
      <c r="A640" s="908"/>
      <c r="B640" s="885"/>
      <c r="C640" s="44"/>
      <c r="D640" s="44"/>
      <c r="E640" s="44"/>
      <c r="F640" s="46"/>
      <c r="G640" s="44" t="s">
        <v>80</v>
      </c>
      <c r="H640" s="47"/>
      <c r="I640" s="44"/>
      <c r="J640" s="73"/>
      <c r="K640" s="73"/>
      <c r="L640" s="73"/>
    </row>
    <row r="641" spans="1:12" ht="15" customHeight="1" thickBot="1" x14ac:dyDescent="0.35">
      <c r="A641" s="909"/>
      <c r="B641" s="886"/>
      <c r="C641" s="49">
        <f>SUM(C636:C640)</f>
        <v>100</v>
      </c>
      <c r="D641" s="49">
        <f>SUM(D636:D640)</f>
        <v>700</v>
      </c>
      <c r="E641" s="49">
        <f>SUM(E636:E640)</f>
        <v>200</v>
      </c>
      <c r="F641" s="50"/>
      <c r="G641" s="49" t="s">
        <v>23</v>
      </c>
      <c r="H641" s="51"/>
      <c r="I641" s="52"/>
      <c r="J641" s="73"/>
      <c r="K641" s="73"/>
      <c r="L641" s="73"/>
    </row>
    <row r="642" spans="1:12" ht="15" thickBot="1" x14ac:dyDescent="0.35">
      <c r="A642" s="882"/>
      <c r="B642" s="884" t="s">
        <v>653</v>
      </c>
      <c r="C642" s="43"/>
      <c r="D642" s="43"/>
      <c r="E642" s="43"/>
      <c r="F642" s="12"/>
      <c r="G642" s="44" t="s">
        <v>18</v>
      </c>
      <c r="H642" s="45">
        <v>288724610</v>
      </c>
      <c r="I642" s="44">
        <v>0</v>
      </c>
      <c r="J642" s="73"/>
      <c r="K642" s="73"/>
      <c r="L642" s="73"/>
    </row>
    <row r="643" spans="1:12" ht="15" thickBot="1" x14ac:dyDescent="0.35">
      <c r="A643" s="882"/>
      <c r="B643" s="885"/>
      <c r="C643" s="107">
        <v>50</v>
      </c>
      <c r="D643" s="44">
        <v>33</v>
      </c>
      <c r="E643" s="44">
        <v>1</v>
      </c>
      <c r="F643" s="46"/>
      <c r="G643" s="44" t="s">
        <v>21</v>
      </c>
      <c r="H643" s="47"/>
      <c r="I643" s="44"/>
      <c r="J643" s="73"/>
      <c r="K643" s="73"/>
      <c r="L643" s="73"/>
    </row>
    <row r="644" spans="1:12" ht="15" thickBot="1" x14ac:dyDescent="0.35">
      <c r="A644" s="882"/>
      <c r="B644" s="885"/>
      <c r="C644" s="137"/>
      <c r="D644" s="43"/>
      <c r="E644" s="43"/>
      <c r="F644" s="46"/>
      <c r="G644" s="44" t="s">
        <v>79</v>
      </c>
      <c r="H644" s="47"/>
      <c r="I644" s="44"/>
      <c r="J644" s="73"/>
      <c r="K644" s="73"/>
      <c r="L644" s="73"/>
    </row>
    <row r="645" spans="1:12" ht="15" thickBot="1" x14ac:dyDescent="0.35">
      <c r="A645" s="882"/>
      <c r="B645" s="885"/>
      <c r="C645" s="107">
        <v>80</v>
      </c>
      <c r="D645" s="53">
        <v>38</v>
      </c>
      <c r="E645" s="53">
        <v>2</v>
      </c>
      <c r="F645" s="46"/>
      <c r="G645" s="44" t="s">
        <v>19</v>
      </c>
      <c r="H645" s="47"/>
      <c r="I645" s="44"/>
      <c r="J645" s="73"/>
      <c r="K645" s="73"/>
      <c r="L645" s="73"/>
    </row>
    <row r="646" spans="1:12" ht="15" thickBot="1" x14ac:dyDescent="0.35">
      <c r="A646" s="882"/>
      <c r="B646" s="885"/>
      <c r="C646" s="43"/>
      <c r="D646" s="43"/>
      <c r="E646" s="43"/>
      <c r="F646" s="46"/>
      <c r="G646" s="44" t="s">
        <v>80</v>
      </c>
      <c r="H646" s="47"/>
      <c r="I646" s="44"/>
      <c r="J646" s="73"/>
      <c r="K646" s="73"/>
      <c r="L646" s="73"/>
    </row>
    <row r="647" spans="1:12" ht="15" customHeight="1" thickBot="1" x14ac:dyDescent="0.35">
      <c r="A647" s="883"/>
      <c r="B647" s="886"/>
      <c r="C647" s="58">
        <f>C642+C643+C644+C645+C646</f>
        <v>130</v>
      </c>
      <c r="D647" s="58">
        <f>D642+D643+D644+D645+D646</f>
        <v>71</v>
      </c>
      <c r="E647" s="58">
        <f>E642+E643+E644+E645+E646</f>
        <v>3</v>
      </c>
      <c r="F647" s="50"/>
      <c r="G647" s="49" t="s">
        <v>23</v>
      </c>
      <c r="H647" s="51"/>
      <c r="I647" s="52"/>
      <c r="J647" s="73"/>
      <c r="K647" s="73"/>
      <c r="L647" s="73"/>
    </row>
    <row r="648" spans="1:12" ht="15" thickBot="1" x14ac:dyDescent="0.35">
      <c r="A648" s="882"/>
      <c r="B648" s="904" t="s">
        <v>1714</v>
      </c>
      <c r="C648" s="43"/>
      <c r="D648" s="43"/>
      <c r="E648" s="43"/>
      <c r="F648" s="12"/>
      <c r="G648" s="44" t="s">
        <v>18</v>
      </c>
      <c r="H648" s="45">
        <v>288724610</v>
      </c>
      <c r="I648" s="44">
        <v>0</v>
      </c>
      <c r="J648" s="73"/>
      <c r="K648" s="73"/>
      <c r="L648" s="73"/>
    </row>
    <row r="649" spans="1:12" ht="15" thickBot="1" x14ac:dyDescent="0.35">
      <c r="A649" s="882"/>
      <c r="B649" s="905"/>
      <c r="C649" s="53"/>
      <c r="D649" s="44">
        <v>110</v>
      </c>
      <c r="E649" s="44">
        <v>76.400000000000006</v>
      </c>
      <c r="F649" s="46"/>
      <c r="G649" s="44" t="s">
        <v>21</v>
      </c>
      <c r="H649" s="47"/>
      <c r="I649" s="44"/>
      <c r="J649" s="6"/>
      <c r="K649" s="6"/>
      <c r="L649" s="73"/>
    </row>
    <row r="650" spans="1:12" ht="15" thickBot="1" x14ac:dyDescent="0.35">
      <c r="A650" s="882"/>
      <c r="B650" s="905"/>
      <c r="C650" s="43"/>
      <c r="D650" s="43"/>
      <c r="E650" s="43"/>
      <c r="F650" s="46"/>
      <c r="G650" s="44" t="s">
        <v>79</v>
      </c>
      <c r="H650" s="47"/>
      <c r="I650" s="44"/>
      <c r="J650" s="73"/>
      <c r="K650" s="73"/>
      <c r="L650" s="73"/>
    </row>
    <row r="651" spans="1:12" ht="15" thickBot="1" x14ac:dyDescent="0.35">
      <c r="A651" s="882"/>
      <c r="B651" s="905"/>
      <c r="C651" s="107">
        <v>1100</v>
      </c>
      <c r="D651" s="44">
        <v>738.6</v>
      </c>
      <c r="E651" s="53">
        <v>350</v>
      </c>
      <c r="F651" s="46"/>
      <c r="G651" s="44" t="s">
        <v>19</v>
      </c>
      <c r="H651" s="47"/>
      <c r="I651" s="44"/>
      <c r="J651" s="73"/>
      <c r="K651" s="73"/>
      <c r="L651" s="73"/>
    </row>
    <row r="652" spans="1:12" ht="15" thickBot="1" x14ac:dyDescent="0.35">
      <c r="A652" s="882"/>
      <c r="B652" s="905"/>
      <c r="C652" s="43"/>
      <c r="D652" s="43"/>
      <c r="E652" s="43"/>
      <c r="F652" s="46"/>
      <c r="G652" s="44" t="s">
        <v>80</v>
      </c>
      <c r="H652" s="47"/>
      <c r="I652" s="44"/>
      <c r="J652" s="73"/>
      <c r="K652" s="73"/>
      <c r="L652" s="73"/>
    </row>
    <row r="653" spans="1:12" ht="15" customHeight="1" thickBot="1" x14ac:dyDescent="0.35">
      <c r="A653" s="883"/>
      <c r="B653" s="906"/>
      <c r="C653" s="58">
        <f>C648+C649+C650+C651+C652</f>
        <v>1100</v>
      </c>
      <c r="D653" s="58">
        <f>D648+D649+D650+D651+D652</f>
        <v>848.6</v>
      </c>
      <c r="E653" s="58">
        <f>E648+E649+E650+E651+E652</f>
        <v>426.4</v>
      </c>
      <c r="F653" s="50"/>
      <c r="G653" s="49" t="s">
        <v>23</v>
      </c>
      <c r="H653" s="51"/>
      <c r="I653" s="52"/>
      <c r="J653" s="73"/>
      <c r="K653" s="73"/>
      <c r="L653" s="73"/>
    </row>
    <row r="654" spans="1:12" ht="15" thickBot="1" x14ac:dyDescent="0.35">
      <c r="A654" s="48"/>
      <c r="B654" s="55" t="s">
        <v>189</v>
      </c>
      <c r="C654" s="56"/>
      <c r="D654" s="56"/>
      <c r="E654" s="56"/>
      <c r="F654" s="56"/>
      <c r="G654" s="43"/>
      <c r="H654" s="45"/>
      <c r="I654" s="45"/>
      <c r="J654" s="73"/>
      <c r="K654" s="73"/>
      <c r="L654" s="73"/>
    </row>
    <row r="655" spans="1:12" ht="15" thickBot="1" x14ac:dyDescent="0.35">
      <c r="A655" s="34" t="s">
        <v>190</v>
      </c>
      <c r="B655" s="35" t="s">
        <v>195</v>
      </c>
      <c r="C655" s="36"/>
      <c r="D655" s="36"/>
      <c r="E655" s="36"/>
      <c r="F655" s="37" t="s">
        <v>194</v>
      </c>
      <c r="G655" s="35"/>
      <c r="H655" s="36"/>
      <c r="I655" s="36"/>
      <c r="J655" s="73"/>
      <c r="K655" s="73"/>
      <c r="L655" s="73"/>
    </row>
    <row r="656" spans="1:12" ht="27" customHeight="1" thickBot="1" x14ac:dyDescent="0.35">
      <c r="A656" s="38" t="s">
        <v>191</v>
      </c>
      <c r="B656" s="39" t="s">
        <v>197</v>
      </c>
      <c r="C656" s="40"/>
      <c r="D656" s="40"/>
      <c r="E656" s="40"/>
      <c r="F656" s="41" t="s">
        <v>196</v>
      </c>
      <c r="G656" s="39"/>
      <c r="H656" s="40"/>
      <c r="I656" s="40"/>
      <c r="J656" s="73"/>
      <c r="K656" s="73"/>
      <c r="L656" s="73"/>
    </row>
    <row r="657" spans="1:12" ht="15" thickBot="1" x14ac:dyDescent="0.35">
      <c r="A657" s="881" t="s">
        <v>192</v>
      </c>
      <c r="B657" s="887" t="s">
        <v>482</v>
      </c>
      <c r="C657" s="84">
        <f>C663+C669+C675+C681+C687</f>
        <v>50</v>
      </c>
      <c r="D657" s="84">
        <f>D663+D669+D675+D681+D687</f>
        <v>50</v>
      </c>
      <c r="E657" s="84">
        <f>E663+E669+E675+E681+E687</f>
        <v>40</v>
      </c>
      <c r="F657" s="75" t="s">
        <v>198</v>
      </c>
      <c r="G657" s="23" t="s">
        <v>18</v>
      </c>
      <c r="H657" s="76">
        <v>288724610</v>
      </c>
      <c r="I657" s="23">
        <v>0</v>
      </c>
      <c r="J657" s="73"/>
      <c r="K657" s="73"/>
      <c r="L657" s="73"/>
    </row>
    <row r="658" spans="1:12" ht="15" thickBot="1" x14ac:dyDescent="0.35">
      <c r="A658" s="882"/>
      <c r="B658" s="888"/>
      <c r="C658" s="84">
        <f t="shared" ref="C658:E661" si="22">C664+C670+C676+C682+C688</f>
        <v>1535.1000000000001</v>
      </c>
      <c r="D658" s="84">
        <f t="shared" si="22"/>
        <v>342</v>
      </c>
      <c r="E658" s="84">
        <f t="shared" si="22"/>
        <v>100</v>
      </c>
      <c r="F658" s="46"/>
      <c r="G658" s="44" t="s">
        <v>21</v>
      </c>
      <c r="H658" s="47"/>
      <c r="I658" s="44"/>
      <c r="J658" s="73"/>
      <c r="K658" s="73"/>
      <c r="L658" s="73"/>
    </row>
    <row r="659" spans="1:12" ht="15" customHeight="1" thickBot="1" x14ac:dyDescent="0.35">
      <c r="A659" s="882"/>
      <c r="B659" s="888"/>
      <c r="C659" s="84">
        <f t="shared" si="22"/>
        <v>0</v>
      </c>
      <c r="D659" s="84">
        <f t="shared" si="22"/>
        <v>0</v>
      </c>
      <c r="E659" s="84">
        <f t="shared" si="22"/>
        <v>0</v>
      </c>
      <c r="F659" s="46"/>
      <c r="G659" s="44" t="s">
        <v>79</v>
      </c>
      <c r="H659" s="47"/>
      <c r="I659" s="44"/>
      <c r="J659" s="73"/>
      <c r="K659" s="73"/>
      <c r="L659" s="73"/>
    </row>
    <row r="660" spans="1:12" ht="15" thickBot="1" x14ac:dyDescent="0.35">
      <c r="A660" s="882"/>
      <c r="B660" s="888"/>
      <c r="C660" s="84">
        <f t="shared" si="22"/>
        <v>0</v>
      </c>
      <c r="D660" s="84">
        <f t="shared" si="22"/>
        <v>1938</v>
      </c>
      <c r="E660" s="84">
        <f>E666+E672+E678+E684+E690</f>
        <v>858</v>
      </c>
      <c r="F660" s="46"/>
      <c r="G660" s="44" t="s">
        <v>19</v>
      </c>
      <c r="H660" s="47"/>
      <c r="I660" s="44"/>
      <c r="J660" s="73"/>
      <c r="K660" s="73"/>
      <c r="L660" s="73"/>
    </row>
    <row r="661" spans="1:12" ht="15" customHeight="1" thickBot="1" x14ac:dyDescent="0.35">
      <c r="A661" s="882"/>
      <c r="B661" s="888"/>
      <c r="C661" s="84">
        <f t="shared" si="22"/>
        <v>0</v>
      </c>
      <c r="D661" s="84">
        <f t="shared" si="22"/>
        <v>0</v>
      </c>
      <c r="E661" s="84">
        <f t="shared" si="22"/>
        <v>0</v>
      </c>
      <c r="F661" s="46"/>
      <c r="G661" s="44" t="s">
        <v>80</v>
      </c>
      <c r="H661" s="47"/>
      <c r="I661" s="44"/>
      <c r="J661" s="73"/>
      <c r="K661" s="73"/>
      <c r="L661" s="73"/>
    </row>
    <row r="662" spans="1:12" ht="15" customHeight="1" thickBot="1" x14ac:dyDescent="0.35">
      <c r="A662" s="883"/>
      <c r="B662" s="889"/>
      <c r="C662" s="58">
        <f>SUM(C657:C661)</f>
        <v>1585.1000000000001</v>
      </c>
      <c r="D662" s="58">
        <f>SUM(D657:D661)</f>
        <v>2330</v>
      </c>
      <c r="E662" s="58">
        <f>SUM(E657:E661)</f>
        <v>998</v>
      </c>
      <c r="F662" s="50"/>
      <c r="G662" s="49" t="s">
        <v>23</v>
      </c>
      <c r="H662" s="51"/>
      <c r="I662" s="52"/>
      <c r="J662" s="73"/>
      <c r="K662" s="73"/>
      <c r="L662" s="73"/>
    </row>
    <row r="663" spans="1:12" ht="17.399999999999999" customHeight="1" thickBot="1" x14ac:dyDescent="0.35">
      <c r="A663" s="882"/>
      <c r="B663" s="884" t="s">
        <v>483</v>
      </c>
      <c r="C663" s="53"/>
      <c r="D663" s="53"/>
      <c r="E663" s="53"/>
      <c r="F663" s="12"/>
      <c r="G663" s="44" t="s">
        <v>18</v>
      </c>
      <c r="H663" s="45">
        <v>288724610</v>
      </c>
      <c r="I663" s="44">
        <v>0</v>
      </c>
      <c r="J663" s="73"/>
      <c r="K663" s="73"/>
      <c r="L663" s="73"/>
    </row>
    <row r="664" spans="1:12" ht="15" thickBot="1" x14ac:dyDescent="0.35">
      <c r="A664" s="882"/>
      <c r="B664" s="885"/>
      <c r="C664" s="53">
        <v>0</v>
      </c>
      <c r="D664" s="53"/>
      <c r="E664" s="53"/>
      <c r="F664" s="46"/>
      <c r="G664" s="44" t="s">
        <v>21</v>
      </c>
      <c r="H664" s="47"/>
      <c r="I664" s="44"/>
      <c r="J664" s="73"/>
      <c r="K664" s="73"/>
      <c r="L664" s="73"/>
    </row>
    <row r="665" spans="1:12" ht="16.95" customHeight="1" thickBot="1" x14ac:dyDescent="0.35">
      <c r="A665" s="882"/>
      <c r="B665" s="885"/>
      <c r="C665" s="53"/>
      <c r="D665" s="53"/>
      <c r="E665" s="53"/>
      <c r="F665" s="46"/>
      <c r="G665" s="44" t="s">
        <v>79</v>
      </c>
      <c r="H665" s="47"/>
      <c r="I665" s="44"/>
      <c r="J665" s="73"/>
      <c r="K665" s="73"/>
      <c r="L665" s="73"/>
    </row>
    <row r="666" spans="1:12" ht="16.2" customHeight="1" thickBot="1" x14ac:dyDescent="0.35">
      <c r="A666" s="882"/>
      <c r="B666" s="885"/>
      <c r="C666" s="53"/>
      <c r="D666" s="53"/>
      <c r="E666" s="53"/>
      <c r="F666" s="46"/>
      <c r="G666" s="44" t="s">
        <v>19</v>
      </c>
      <c r="H666" s="47"/>
      <c r="I666" s="44"/>
      <c r="J666" s="73"/>
      <c r="K666" s="73"/>
      <c r="L666" s="73"/>
    </row>
    <row r="667" spans="1:12" ht="15" customHeight="1" thickBot="1" x14ac:dyDescent="0.35">
      <c r="A667" s="882"/>
      <c r="B667" s="885"/>
      <c r="C667" s="53"/>
      <c r="D667" s="53"/>
      <c r="E667" s="53"/>
      <c r="F667" s="46"/>
      <c r="G667" s="44" t="s">
        <v>80</v>
      </c>
      <c r="H667" s="47"/>
      <c r="I667" s="44"/>
      <c r="J667" s="73"/>
      <c r="K667" s="73"/>
      <c r="L667" s="73"/>
    </row>
    <row r="668" spans="1:12" ht="15" customHeight="1" thickBot="1" x14ac:dyDescent="0.35">
      <c r="A668" s="883"/>
      <c r="B668" s="886"/>
      <c r="C668" s="58">
        <f>SUM(C663:C667)</f>
        <v>0</v>
      </c>
      <c r="D668" s="58">
        <f>SUM(D663:D667)</f>
        <v>0</v>
      </c>
      <c r="E668" s="58">
        <f>SUM(E663:E667)</f>
        <v>0</v>
      </c>
      <c r="F668" s="50"/>
      <c r="G668" s="49" t="s">
        <v>23</v>
      </c>
      <c r="H668" s="51"/>
      <c r="I668" s="52"/>
      <c r="J668" s="73"/>
      <c r="K668" s="73"/>
      <c r="L668" s="73"/>
    </row>
    <row r="669" spans="1:12" ht="15" thickBot="1" x14ac:dyDescent="0.35">
      <c r="A669" s="882"/>
      <c r="B669" s="884" t="s">
        <v>484</v>
      </c>
      <c r="C669" s="53">
        <v>50</v>
      </c>
      <c r="D669" s="53">
        <v>50</v>
      </c>
      <c r="E669" s="53">
        <v>40</v>
      </c>
      <c r="F669" s="12"/>
      <c r="G669" s="44" t="s">
        <v>18</v>
      </c>
      <c r="H669" s="45">
        <v>288724610</v>
      </c>
      <c r="I669" s="44">
        <v>0</v>
      </c>
      <c r="J669" s="73"/>
      <c r="K669" s="155"/>
      <c r="L669" s="73"/>
    </row>
    <row r="670" spans="1:12" ht="15" customHeight="1" thickBot="1" x14ac:dyDescent="0.35">
      <c r="A670" s="882"/>
      <c r="B670" s="885"/>
      <c r="C670" s="53"/>
      <c r="D670" s="53"/>
      <c r="E670" s="53"/>
      <c r="F670" s="46"/>
      <c r="G670" s="44" t="s">
        <v>21</v>
      </c>
      <c r="H670" s="47"/>
      <c r="I670" s="44"/>
      <c r="J670" s="73"/>
      <c r="K670" s="73"/>
      <c r="L670" s="73"/>
    </row>
    <row r="671" spans="1:12" ht="20.399999999999999" customHeight="1" thickBot="1" x14ac:dyDescent="0.35">
      <c r="A671" s="882"/>
      <c r="B671" s="885"/>
      <c r="C671" s="53"/>
      <c r="D671" s="53"/>
      <c r="E671" s="53"/>
      <c r="F671" s="46"/>
      <c r="G671" s="44" t="s">
        <v>79</v>
      </c>
      <c r="H671" s="47"/>
      <c r="I671" s="44"/>
      <c r="J671" s="73"/>
      <c r="K671" s="73"/>
      <c r="L671" s="73"/>
    </row>
    <row r="672" spans="1:12" ht="17.399999999999999" customHeight="1" thickBot="1" x14ac:dyDescent="0.35">
      <c r="A672" s="882"/>
      <c r="B672" s="885"/>
      <c r="C672" s="53"/>
      <c r="D672" s="53"/>
      <c r="E672" s="53"/>
      <c r="F672" s="46"/>
      <c r="G672" s="44" t="s">
        <v>19</v>
      </c>
      <c r="H672" s="47"/>
      <c r="I672" s="44"/>
      <c r="J672" s="73"/>
      <c r="K672" s="73"/>
      <c r="L672" s="73"/>
    </row>
    <row r="673" spans="1:12" ht="15" customHeight="1" thickBot="1" x14ac:dyDescent="0.35">
      <c r="A673" s="882"/>
      <c r="B673" s="885"/>
      <c r="C673" s="53"/>
      <c r="D673" s="53"/>
      <c r="E673" s="53"/>
      <c r="F673" s="46"/>
      <c r="G673" s="44" t="s">
        <v>80</v>
      </c>
      <c r="H673" s="47"/>
      <c r="I673" s="44"/>
      <c r="J673" s="73"/>
      <c r="K673" s="73"/>
      <c r="L673" s="73"/>
    </row>
    <row r="674" spans="1:12" ht="15" thickBot="1" x14ac:dyDescent="0.35">
      <c r="A674" s="883"/>
      <c r="B674" s="886"/>
      <c r="C674" s="58">
        <f>SUM(C669:C673)</f>
        <v>50</v>
      </c>
      <c r="D674" s="58">
        <f>SUM(D669:D673)</f>
        <v>50</v>
      </c>
      <c r="E674" s="58">
        <f>SUM(E669:E673)</f>
        <v>40</v>
      </c>
      <c r="F674" s="50"/>
      <c r="G674" s="49" t="s">
        <v>23</v>
      </c>
      <c r="H674" s="51"/>
      <c r="I674" s="52"/>
      <c r="J674" s="73"/>
      <c r="K674" s="73"/>
      <c r="L674" s="73"/>
    </row>
    <row r="675" spans="1:12" ht="15" thickBot="1" x14ac:dyDescent="0.35">
      <c r="A675" s="881"/>
      <c r="B675" s="884" t="s">
        <v>485</v>
      </c>
      <c r="C675" s="74"/>
      <c r="D675" s="74"/>
      <c r="E675" s="74"/>
      <c r="F675" s="75"/>
      <c r="G675" s="23" t="s">
        <v>18</v>
      </c>
      <c r="H675" s="76">
        <v>288724610</v>
      </c>
      <c r="I675" s="23">
        <v>0</v>
      </c>
      <c r="J675" s="73"/>
      <c r="K675" s="73"/>
      <c r="L675" s="73"/>
    </row>
    <row r="676" spans="1:12" ht="17.399999999999999" customHeight="1" thickBot="1" x14ac:dyDescent="0.35">
      <c r="A676" s="882"/>
      <c r="B676" s="885"/>
      <c r="C676" s="44"/>
      <c r="D676" s="53"/>
      <c r="E676" s="53"/>
      <c r="F676" s="46"/>
      <c r="G676" s="44" t="s">
        <v>21</v>
      </c>
      <c r="H676" s="47"/>
      <c r="I676" s="44"/>
      <c r="J676" s="73"/>
      <c r="K676" s="73"/>
      <c r="L676" s="73"/>
    </row>
    <row r="677" spans="1:12" ht="18" customHeight="1" thickBot="1" x14ac:dyDescent="0.35">
      <c r="A677" s="882"/>
      <c r="B677" s="885"/>
      <c r="C677" s="44"/>
      <c r="D677" s="53"/>
      <c r="E677" s="53"/>
      <c r="F677" s="46"/>
      <c r="G677" s="44" t="s">
        <v>79</v>
      </c>
      <c r="H677" s="47"/>
      <c r="I677" s="44"/>
      <c r="J677" s="73"/>
      <c r="K677" s="73"/>
      <c r="L677" s="73"/>
    </row>
    <row r="678" spans="1:12" ht="15" customHeight="1" thickBot="1" x14ac:dyDescent="0.35">
      <c r="A678" s="882"/>
      <c r="B678" s="885"/>
      <c r="C678" s="44"/>
      <c r="D678" s="53"/>
      <c r="E678" s="53"/>
      <c r="F678" s="46"/>
      <c r="G678" s="44" t="s">
        <v>19</v>
      </c>
      <c r="H678" s="47"/>
      <c r="I678" s="44"/>
      <c r="J678" s="73"/>
      <c r="K678" s="73"/>
      <c r="L678" s="73"/>
    </row>
    <row r="679" spans="1:12" ht="15" thickBot="1" x14ac:dyDescent="0.35">
      <c r="A679" s="882"/>
      <c r="B679" s="885"/>
      <c r="C679" s="44"/>
      <c r="D679" s="53"/>
      <c r="E679" s="53"/>
      <c r="F679" s="46"/>
      <c r="G679" s="44" t="s">
        <v>80</v>
      </c>
      <c r="H679" s="47"/>
      <c r="I679" s="44"/>
      <c r="J679" s="73"/>
      <c r="K679" s="73"/>
      <c r="L679" s="73"/>
    </row>
    <row r="680" spans="1:12" ht="15" customHeight="1" thickBot="1" x14ac:dyDescent="0.35">
      <c r="A680" s="883"/>
      <c r="B680" s="886"/>
      <c r="C680" s="49">
        <f>SUM(C675:C679)</f>
        <v>0</v>
      </c>
      <c r="D680" s="58">
        <f>SUM(D675:D679)</f>
        <v>0</v>
      </c>
      <c r="E680" s="58">
        <f>SUM(E675:E679)</f>
        <v>0</v>
      </c>
      <c r="F680" s="50"/>
      <c r="G680" s="49" t="s">
        <v>23</v>
      </c>
      <c r="H680" s="51"/>
      <c r="I680" s="52"/>
      <c r="J680" s="73"/>
      <c r="K680" s="73"/>
      <c r="L680" s="73"/>
    </row>
    <row r="681" spans="1:12" ht="15" customHeight="1" thickBot="1" x14ac:dyDescent="0.35">
      <c r="A681" s="882"/>
      <c r="B681" s="904" t="s">
        <v>486</v>
      </c>
      <c r="C681" s="44"/>
      <c r="D681" s="44"/>
      <c r="E681" s="44"/>
      <c r="F681" s="12"/>
      <c r="G681" s="44" t="s">
        <v>18</v>
      </c>
      <c r="H681" s="45">
        <v>288724610</v>
      </c>
      <c r="I681" s="44">
        <v>0</v>
      </c>
      <c r="J681" s="73"/>
      <c r="K681" s="73"/>
      <c r="L681" s="73"/>
    </row>
    <row r="682" spans="1:12" ht="15" thickBot="1" x14ac:dyDescent="0.35">
      <c r="A682" s="882"/>
      <c r="B682" s="905"/>
      <c r="C682" s="107">
        <v>1448.9</v>
      </c>
      <c r="D682" s="44"/>
      <c r="E682" s="44"/>
      <c r="F682" s="46"/>
      <c r="G682" s="44" t="s">
        <v>21</v>
      </c>
      <c r="H682" s="47"/>
      <c r="I682" s="44"/>
      <c r="J682" s="73"/>
      <c r="K682" s="73"/>
      <c r="L682" s="73"/>
    </row>
    <row r="683" spans="1:12" ht="15" customHeight="1" thickBot="1" x14ac:dyDescent="0.35">
      <c r="A683" s="882"/>
      <c r="B683" s="905"/>
      <c r="C683" s="107"/>
      <c r="D683" s="44"/>
      <c r="E683" s="44"/>
      <c r="F683" s="46"/>
      <c r="G683" s="44" t="s">
        <v>79</v>
      </c>
      <c r="H683" s="47"/>
      <c r="I683" s="44"/>
      <c r="J683" s="73"/>
      <c r="K683" s="73"/>
      <c r="L683" s="73"/>
    </row>
    <row r="684" spans="1:12" ht="15" customHeight="1" thickBot="1" x14ac:dyDescent="0.35">
      <c r="A684" s="882"/>
      <c r="B684" s="905"/>
      <c r="C684" s="44"/>
      <c r="D684" s="44"/>
      <c r="E684" s="44"/>
      <c r="F684" s="46"/>
      <c r="G684" s="44" t="s">
        <v>19</v>
      </c>
      <c r="H684" s="47"/>
      <c r="I684" s="44"/>
      <c r="J684" s="73"/>
      <c r="K684" s="73"/>
      <c r="L684" s="73"/>
    </row>
    <row r="685" spans="1:12" ht="15" thickBot="1" x14ac:dyDescent="0.35">
      <c r="A685" s="882"/>
      <c r="B685" s="905"/>
      <c r="C685" s="44"/>
      <c r="D685" s="44"/>
      <c r="E685" s="44"/>
      <c r="F685" s="46"/>
      <c r="G685" s="44" t="s">
        <v>80</v>
      </c>
      <c r="H685" s="47"/>
      <c r="I685" s="44"/>
      <c r="J685" s="73"/>
      <c r="K685" s="73"/>
      <c r="L685" s="73"/>
    </row>
    <row r="686" spans="1:12" ht="21" customHeight="1" thickBot="1" x14ac:dyDescent="0.35">
      <c r="A686" s="883"/>
      <c r="B686" s="906"/>
      <c r="C686" s="58">
        <f>SUM(C681:C685)</f>
        <v>1448.9</v>
      </c>
      <c r="D686" s="49">
        <f>SUM(D681:D685)</f>
        <v>0</v>
      </c>
      <c r="E686" s="49">
        <f>SUM(E681:E685)</f>
        <v>0</v>
      </c>
      <c r="F686" s="50"/>
      <c r="G686" s="49" t="s">
        <v>23</v>
      </c>
      <c r="H686" s="51"/>
      <c r="I686" s="52"/>
      <c r="J686" s="73"/>
      <c r="K686" s="73"/>
      <c r="L686" s="73"/>
    </row>
    <row r="687" spans="1:12" ht="15" customHeight="1" thickBot="1" x14ac:dyDescent="0.35">
      <c r="A687" s="881"/>
      <c r="B687" s="884" t="s">
        <v>637</v>
      </c>
      <c r="C687" s="108"/>
      <c r="D687" s="108"/>
      <c r="E687" s="108"/>
      <c r="F687" s="109"/>
      <c r="G687" s="108" t="s">
        <v>18</v>
      </c>
      <c r="H687" s="110">
        <v>288724610</v>
      </c>
      <c r="I687" s="108">
        <v>0</v>
      </c>
      <c r="J687" s="73"/>
      <c r="K687" s="73"/>
      <c r="L687" s="73"/>
    </row>
    <row r="688" spans="1:12" ht="15" thickBot="1" x14ac:dyDescent="0.35">
      <c r="A688" s="882"/>
      <c r="B688" s="885"/>
      <c r="C688" s="107">
        <v>86.2</v>
      </c>
      <c r="D688" s="107">
        <v>342</v>
      </c>
      <c r="E688" s="107">
        <v>100</v>
      </c>
      <c r="F688" s="109"/>
      <c r="G688" s="108" t="s">
        <v>21</v>
      </c>
      <c r="H688" s="110"/>
      <c r="I688" s="108"/>
      <c r="J688" s="73"/>
      <c r="K688" s="73"/>
      <c r="L688" s="73"/>
    </row>
    <row r="689" spans="1:12" ht="15" thickBot="1" x14ac:dyDescent="0.35">
      <c r="A689" s="882"/>
      <c r="B689" s="885"/>
      <c r="C689" s="108"/>
      <c r="D689" s="108"/>
      <c r="E689" s="108"/>
      <c r="F689" s="109"/>
      <c r="G689" s="108" t="s">
        <v>79</v>
      </c>
      <c r="H689" s="110"/>
      <c r="I689" s="108"/>
      <c r="J689" s="73"/>
      <c r="K689" s="73"/>
      <c r="L689" s="73"/>
    </row>
    <row r="690" spans="1:12" ht="16.2" customHeight="1" thickBot="1" x14ac:dyDescent="0.35">
      <c r="A690" s="882"/>
      <c r="B690" s="885"/>
      <c r="C690" s="108"/>
      <c r="D690" s="107">
        <v>1938</v>
      </c>
      <c r="E690" s="107">
        <v>858</v>
      </c>
      <c r="F690" s="109"/>
      <c r="G690" s="108" t="s">
        <v>19</v>
      </c>
      <c r="H690" s="110"/>
      <c r="I690" s="108"/>
      <c r="J690" s="73"/>
      <c r="K690" s="73"/>
      <c r="L690" s="73"/>
    </row>
    <row r="691" spans="1:12" ht="15" customHeight="1" thickBot="1" x14ac:dyDescent="0.35">
      <c r="A691" s="882"/>
      <c r="B691" s="885"/>
      <c r="C691" s="108"/>
      <c r="D691" s="108"/>
      <c r="E691" s="108"/>
      <c r="F691" s="109"/>
      <c r="G691" s="108" t="s">
        <v>80</v>
      </c>
      <c r="H691" s="110"/>
      <c r="I691" s="108"/>
      <c r="J691" s="73"/>
      <c r="K691" s="73"/>
      <c r="L691" s="73"/>
    </row>
    <row r="692" spans="1:12" ht="15" thickBot="1" x14ac:dyDescent="0.35">
      <c r="A692" s="883"/>
      <c r="B692" s="886"/>
      <c r="C692" s="49">
        <f>SUM(C687:C691)</f>
        <v>86.2</v>
      </c>
      <c r="D692" s="58">
        <f>SUM(D687:D691)</f>
        <v>2280</v>
      </c>
      <c r="E692" s="135">
        <f>SUM(E687:E691)</f>
        <v>958</v>
      </c>
      <c r="F692" s="50"/>
      <c r="G692" s="49" t="s">
        <v>23</v>
      </c>
      <c r="H692" s="115"/>
      <c r="I692" s="52"/>
      <c r="J692" s="73"/>
      <c r="K692" s="73"/>
      <c r="L692" s="73"/>
    </row>
    <row r="693" spans="1:12" ht="15" thickBot="1" x14ac:dyDescent="0.35">
      <c r="A693" s="91"/>
      <c r="B693" s="55" t="s">
        <v>193</v>
      </c>
      <c r="C693" s="56"/>
      <c r="D693" s="56"/>
      <c r="E693" s="56"/>
      <c r="F693" s="56"/>
      <c r="G693" s="43"/>
      <c r="H693" s="45"/>
      <c r="I693" s="45"/>
      <c r="J693" s="73"/>
      <c r="K693" s="73"/>
      <c r="L693" s="73"/>
    </row>
    <row r="694" spans="1:12" ht="28.2" customHeight="1" thickBot="1" x14ac:dyDescent="0.35">
      <c r="A694" s="34" t="s">
        <v>200</v>
      </c>
      <c r="B694" s="35" t="s">
        <v>92</v>
      </c>
      <c r="C694" s="36"/>
      <c r="D694" s="36"/>
      <c r="E694" s="36"/>
      <c r="F694" s="37" t="s">
        <v>204</v>
      </c>
      <c r="G694" s="35"/>
      <c r="H694" s="36"/>
      <c r="I694" s="36"/>
      <c r="J694" s="73"/>
      <c r="K694" s="73"/>
      <c r="L694" s="73"/>
    </row>
    <row r="695" spans="1:12" ht="15" customHeight="1" thickBot="1" x14ac:dyDescent="0.35">
      <c r="A695" s="38" t="s">
        <v>201</v>
      </c>
      <c r="B695" s="39" t="s">
        <v>206</v>
      </c>
      <c r="C695" s="40"/>
      <c r="D695" s="40"/>
      <c r="E695" s="40"/>
      <c r="F695" s="41" t="s">
        <v>205</v>
      </c>
      <c r="G695" s="39"/>
      <c r="H695" s="40"/>
      <c r="I695" s="40"/>
      <c r="J695" s="73"/>
      <c r="K695" s="73"/>
      <c r="L695" s="73"/>
    </row>
    <row r="696" spans="1:12" ht="15" thickBot="1" x14ac:dyDescent="0.35">
      <c r="A696" s="882" t="s">
        <v>202</v>
      </c>
      <c r="B696" s="887" t="s">
        <v>208</v>
      </c>
      <c r="C696" s="42">
        <f>C704+C712</f>
        <v>0</v>
      </c>
      <c r="D696" s="42">
        <f t="shared" ref="D696:E700" si="23">D704+D712</f>
        <v>0</v>
      </c>
      <c r="E696" s="42">
        <f t="shared" si="23"/>
        <v>0</v>
      </c>
      <c r="F696" s="12" t="s">
        <v>207</v>
      </c>
      <c r="G696" s="44" t="s">
        <v>18</v>
      </c>
      <c r="H696" s="45">
        <v>288724610</v>
      </c>
      <c r="I696" s="44">
        <v>0</v>
      </c>
      <c r="J696" s="73"/>
      <c r="K696" s="73"/>
      <c r="L696" s="73"/>
    </row>
    <row r="697" spans="1:12" ht="15" thickBot="1" x14ac:dyDescent="0.35">
      <c r="A697" s="882"/>
      <c r="B697" s="888"/>
      <c r="C697" s="42">
        <f>C705+C713</f>
        <v>11</v>
      </c>
      <c r="D697" s="42">
        <f t="shared" si="23"/>
        <v>0</v>
      </c>
      <c r="E697" s="42">
        <f t="shared" si="23"/>
        <v>0</v>
      </c>
      <c r="F697" s="46"/>
      <c r="G697" s="44" t="s">
        <v>21</v>
      </c>
      <c r="H697" s="47"/>
      <c r="I697" s="44"/>
      <c r="J697" s="73"/>
      <c r="K697" s="73"/>
      <c r="L697" s="73"/>
    </row>
    <row r="698" spans="1:12" ht="15" thickBot="1" x14ac:dyDescent="0.35">
      <c r="A698" s="882"/>
      <c r="B698" s="888"/>
      <c r="C698" s="42">
        <f>C706+C714</f>
        <v>0</v>
      </c>
      <c r="D698" s="42">
        <f t="shared" si="23"/>
        <v>0</v>
      </c>
      <c r="E698" s="42">
        <f t="shared" si="23"/>
        <v>0</v>
      </c>
      <c r="F698" s="46"/>
      <c r="G698" s="44" t="s">
        <v>79</v>
      </c>
      <c r="H698" s="47"/>
      <c r="I698" s="44"/>
      <c r="J698" s="73"/>
      <c r="K698" s="73"/>
      <c r="L698" s="73"/>
    </row>
    <row r="699" spans="1:12" ht="15" thickBot="1" x14ac:dyDescent="0.35">
      <c r="A699" s="882"/>
      <c r="B699" s="888"/>
      <c r="C699" s="42">
        <f>C707+C715</f>
        <v>251.7</v>
      </c>
      <c r="D699" s="42">
        <f t="shared" si="23"/>
        <v>0</v>
      </c>
      <c r="E699" s="42">
        <f t="shared" si="23"/>
        <v>0</v>
      </c>
      <c r="F699" s="46"/>
      <c r="G699" s="44" t="s">
        <v>19</v>
      </c>
      <c r="H699" s="47"/>
      <c r="I699" s="44"/>
      <c r="J699" s="73"/>
      <c r="K699" s="73"/>
      <c r="L699" s="73"/>
    </row>
    <row r="700" spans="1:12" ht="15" thickBot="1" x14ac:dyDescent="0.35">
      <c r="A700" s="882"/>
      <c r="B700" s="888"/>
      <c r="C700" s="42">
        <f>C708+C716</f>
        <v>0</v>
      </c>
      <c r="D700" s="42">
        <f t="shared" si="23"/>
        <v>0</v>
      </c>
      <c r="E700" s="42">
        <f t="shared" si="23"/>
        <v>0</v>
      </c>
      <c r="F700" s="46"/>
      <c r="G700" s="44" t="s">
        <v>80</v>
      </c>
      <c r="H700" s="47"/>
      <c r="I700" s="44"/>
      <c r="J700" s="73"/>
      <c r="K700" s="73"/>
      <c r="L700" s="73"/>
    </row>
    <row r="701" spans="1:12" ht="15" thickBot="1" x14ac:dyDescent="0.35">
      <c r="A701" s="882"/>
      <c r="B701" s="888"/>
      <c r="C701" s="42">
        <f t="shared" ref="C701:E702" si="24">C709+C717</f>
        <v>0</v>
      </c>
      <c r="D701" s="42">
        <f t="shared" si="24"/>
        <v>0</v>
      </c>
      <c r="E701" s="42">
        <f t="shared" si="24"/>
        <v>0</v>
      </c>
      <c r="F701" s="46"/>
      <c r="G701" s="44" t="s">
        <v>588</v>
      </c>
      <c r="H701" s="47"/>
      <c r="I701" s="44"/>
      <c r="J701" s="73"/>
      <c r="K701" s="73"/>
      <c r="L701" s="73"/>
    </row>
    <row r="702" spans="1:12" ht="15" customHeight="1" thickBot="1" x14ac:dyDescent="0.35">
      <c r="A702" s="882"/>
      <c r="B702" s="888"/>
      <c r="C702" s="42">
        <f t="shared" si="24"/>
        <v>0</v>
      </c>
      <c r="D702" s="42">
        <f t="shared" si="24"/>
        <v>0</v>
      </c>
      <c r="E702" s="42">
        <f t="shared" si="24"/>
        <v>0</v>
      </c>
      <c r="F702" s="46"/>
      <c r="G702" s="44" t="s">
        <v>523</v>
      </c>
      <c r="H702" s="47"/>
      <c r="I702" s="44"/>
      <c r="J702" s="73"/>
      <c r="K702" s="73"/>
      <c r="L702" s="73"/>
    </row>
    <row r="703" spans="1:12" ht="15" customHeight="1" thickBot="1" x14ac:dyDescent="0.35">
      <c r="A703" s="883"/>
      <c r="B703" s="889"/>
      <c r="C703" s="58">
        <f>SUM(C696:C702)</f>
        <v>262.7</v>
      </c>
      <c r="D703" s="58">
        <f>SUM(D696:D702)</f>
        <v>0</v>
      </c>
      <c r="E703" s="58">
        <f>SUM(E696:E702)</f>
        <v>0</v>
      </c>
      <c r="F703" s="50"/>
      <c r="G703" s="49" t="s">
        <v>23</v>
      </c>
      <c r="H703" s="51"/>
      <c r="I703" s="52"/>
      <c r="J703" s="73"/>
      <c r="K703" s="73"/>
      <c r="L703" s="73"/>
    </row>
    <row r="704" spans="1:12" ht="15" customHeight="1" thickBot="1" x14ac:dyDescent="0.35">
      <c r="A704" s="882"/>
      <c r="B704" s="884" t="s">
        <v>487</v>
      </c>
      <c r="C704" s="53"/>
      <c r="D704" s="53"/>
      <c r="E704" s="53"/>
      <c r="F704" s="12"/>
      <c r="G704" s="44" t="s">
        <v>18</v>
      </c>
      <c r="H704" s="45">
        <v>288724610</v>
      </c>
      <c r="I704" s="44">
        <v>0</v>
      </c>
      <c r="J704" s="73"/>
      <c r="K704" s="73"/>
      <c r="L704" s="73"/>
    </row>
    <row r="705" spans="1:12" ht="15" customHeight="1" thickBot="1" x14ac:dyDescent="0.35">
      <c r="A705" s="882"/>
      <c r="B705" s="885"/>
      <c r="C705" s="53"/>
      <c r="D705" s="53"/>
      <c r="E705" s="53"/>
      <c r="F705" s="46"/>
      <c r="G705" s="44" t="s">
        <v>21</v>
      </c>
      <c r="H705" s="47"/>
      <c r="I705" s="44"/>
      <c r="J705" s="73"/>
      <c r="K705" s="73"/>
      <c r="L705" s="73"/>
    </row>
    <row r="706" spans="1:12" ht="15" customHeight="1" thickBot="1" x14ac:dyDescent="0.35">
      <c r="A706" s="882"/>
      <c r="B706" s="885"/>
      <c r="C706" s="53"/>
      <c r="D706" s="53"/>
      <c r="E706" s="53"/>
      <c r="F706" s="46"/>
      <c r="G706" s="44" t="s">
        <v>79</v>
      </c>
      <c r="H706" s="47"/>
      <c r="I706" s="44"/>
      <c r="J706" s="73"/>
      <c r="K706" s="73"/>
      <c r="L706" s="73"/>
    </row>
    <row r="707" spans="1:12" ht="15" customHeight="1" thickBot="1" x14ac:dyDescent="0.35">
      <c r="A707" s="882"/>
      <c r="B707" s="885"/>
      <c r="C707" s="107">
        <v>251.7</v>
      </c>
      <c r="D707" s="53"/>
      <c r="E707" s="53"/>
      <c r="F707" s="46"/>
      <c r="G707" s="44" t="s">
        <v>19</v>
      </c>
      <c r="H707" s="47"/>
      <c r="I707" s="44"/>
      <c r="J707" s="73"/>
      <c r="K707" s="73"/>
      <c r="L707" s="73"/>
    </row>
    <row r="708" spans="1:12" ht="15" customHeight="1" thickBot="1" x14ac:dyDescent="0.35">
      <c r="A708" s="882"/>
      <c r="B708" s="885"/>
      <c r="C708" s="53"/>
      <c r="D708" s="53"/>
      <c r="E708" s="53"/>
      <c r="F708" s="46"/>
      <c r="G708" s="44" t="s">
        <v>80</v>
      </c>
      <c r="H708" s="47"/>
      <c r="I708" s="44"/>
      <c r="J708" s="73"/>
      <c r="K708" s="73"/>
      <c r="L708" s="73"/>
    </row>
    <row r="709" spans="1:12" ht="15" customHeight="1" thickBot="1" x14ac:dyDescent="0.35">
      <c r="A709" s="882"/>
      <c r="B709" s="885"/>
      <c r="C709" s="53"/>
      <c r="D709" s="53"/>
      <c r="E709" s="53"/>
      <c r="F709" s="46"/>
      <c r="G709" s="44" t="s">
        <v>588</v>
      </c>
      <c r="H709" s="47"/>
      <c r="I709" s="44"/>
      <c r="J709" s="73"/>
      <c r="K709" s="73"/>
      <c r="L709" s="73"/>
    </row>
    <row r="710" spans="1:12" ht="15" customHeight="1" thickBot="1" x14ac:dyDescent="0.35">
      <c r="A710" s="882"/>
      <c r="B710" s="885"/>
      <c r="C710" s="53"/>
      <c r="D710" s="53"/>
      <c r="E710" s="53"/>
      <c r="F710" s="46"/>
      <c r="G710" s="44" t="s">
        <v>523</v>
      </c>
      <c r="H710" s="47"/>
      <c r="I710" s="44"/>
      <c r="J710" s="73"/>
      <c r="K710" s="73"/>
      <c r="L710" s="73"/>
    </row>
    <row r="711" spans="1:12" ht="15" customHeight="1" thickBot="1" x14ac:dyDescent="0.35">
      <c r="A711" s="883"/>
      <c r="B711" s="886"/>
      <c r="C711" s="58">
        <f>SUM(C704:C708)</f>
        <v>251.7</v>
      </c>
      <c r="D711" s="58">
        <f>SUM(D704:D708)</f>
        <v>0</v>
      </c>
      <c r="E711" s="58">
        <f>SUM(E704:E708)</f>
        <v>0</v>
      </c>
      <c r="F711" s="50"/>
      <c r="G711" s="49" t="s">
        <v>23</v>
      </c>
      <c r="H711" s="51"/>
      <c r="I711" s="52"/>
      <c r="J711" s="73"/>
      <c r="K711" s="73"/>
      <c r="L711" s="73"/>
    </row>
    <row r="712" spans="1:12" ht="16.95" customHeight="1" thickBot="1" x14ac:dyDescent="0.35">
      <c r="A712" s="882"/>
      <c r="B712" s="884" t="s">
        <v>638</v>
      </c>
      <c r="C712" s="53"/>
      <c r="D712" s="53"/>
      <c r="E712" s="53"/>
      <c r="F712" s="12"/>
      <c r="G712" s="44" t="s">
        <v>18</v>
      </c>
      <c r="H712" s="45">
        <v>288724610</v>
      </c>
      <c r="I712" s="44">
        <v>0</v>
      </c>
      <c r="L712" s="73"/>
    </row>
    <row r="713" spans="1:12" ht="15" customHeight="1" thickBot="1" x14ac:dyDescent="0.35">
      <c r="A713" s="882"/>
      <c r="B713" s="885"/>
      <c r="C713" s="107">
        <v>11</v>
      </c>
      <c r="D713" s="53">
        <v>0</v>
      </c>
      <c r="E713" s="53">
        <v>0</v>
      </c>
      <c r="F713" s="46"/>
      <c r="G713" s="44" t="s">
        <v>21</v>
      </c>
      <c r="H713" s="714"/>
      <c r="I713" s="44"/>
      <c r="L713" s="73"/>
    </row>
    <row r="714" spans="1:12" ht="15" thickBot="1" x14ac:dyDescent="0.35">
      <c r="A714" s="882"/>
      <c r="B714" s="885"/>
      <c r="C714" s="53"/>
      <c r="D714" s="53"/>
      <c r="E714" s="53"/>
      <c r="F714" s="46"/>
      <c r="G714" s="44" t="s">
        <v>79</v>
      </c>
      <c r="H714" s="47"/>
      <c r="I714" s="44"/>
      <c r="L714" s="73"/>
    </row>
    <row r="715" spans="1:12" ht="15" thickBot="1" x14ac:dyDescent="0.35">
      <c r="A715" s="882"/>
      <c r="B715" s="885"/>
      <c r="C715" s="53"/>
      <c r="D715" s="53"/>
      <c r="E715" s="53"/>
      <c r="F715" s="46"/>
      <c r="G715" s="44" t="s">
        <v>19</v>
      </c>
      <c r="H715" s="47"/>
      <c r="I715" s="44"/>
      <c r="L715" s="73"/>
    </row>
    <row r="716" spans="1:12" ht="15" customHeight="1" thickBot="1" x14ac:dyDescent="0.35">
      <c r="A716" s="882"/>
      <c r="B716" s="885"/>
      <c r="C716" s="53"/>
      <c r="D716" s="53"/>
      <c r="E716" s="53"/>
      <c r="F716" s="46"/>
      <c r="G716" s="44" t="s">
        <v>80</v>
      </c>
      <c r="H716" s="47"/>
      <c r="I716" s="44"/>
      <c r="L716" s="73"/>
    </row>
    <row r="717" spans="1:12" ht="15" customHeight="1" thickBot="1" x14ac:dyDescent="0.35">
      <c r="A717" s="882"/>
      <c r="B717" s="885"/>
      <c r="C717" s="53"/>
      <c r="D717" s="53"/>
      <c r="E717" s="53"/>
      <c r="F717" s="46"/>
      <c r="G717" s="44" t="s">
        <v>588</v>
      </c>
      <c r="H717" s="47"/>
      <c r="I717" s="44"/>
      <c r="L717" s="73"/>
    </row>
    <row r="718" spans="1:12" ht="15" customHeight="1" thickBot="1" x14ac:dyDescent="0.35">
      <c r="A718" s="882"/>
      <c r="B718" s="885"/>
      <c r="C718" s="53"/>
      <c r="D718" s="53"/>
      <c r="E718" s="53"/>
      <c r="F718" s="46"/>
      <c r="G718" s="44" t="s">
        <v>523</v>
      </c>
      <c r="H718" s="47"/>
      <c r="I718" s="44"/>
      <c r="L718" s="73"/>
    </row>
    <row r="719" spans="1:12" ht="15" thickBot="1" x14ac:dyDescent="0.35">
      <c r="A719" s="882"/>
      <c r="B719" s="885"/>
      <c r="C719" s="53"/>
      <c r="D719" s="53"/>
      <c r="E719" s="53"/>
      <c r="F719" s="46"/>
      <c r="G719" s="44" t="s">
        <v>20</v>
      </c>
      <c r="H719" s="47"/>
      <c r="I719" s="44"/>
      <c r="L719" s="73"/>
    </row>
    <row r="720" spans="1:12" ht="15" thickBot="1" x14ac:dyDescent="0.35">
      <c r="A720" s="883"/>
      <c r="B720" s="886"/>
      <c r="C720" s="58">
        <f>SUM(C712:C716)</f>
        <v>11</v>
      </c>
      <c r="D720" s="58">
        <f>SUM(D712:D716)</f>
        <v>0</v>
      </c>
      <c r="E720" s="58">
        <f>SUM(E712:E716)</f>
        <v>0</v>
      </c>
      <c r="F720" s="50"/>
      <c r="G720" s="49" t="s">
        <v>23</v>
      </c>
      <c r="H720" s="51"/>
      <c r="I720" s="52"/>
      <c r="L720" s="73"/>
    </row>
    <row r="721" spans="1:12" ht="15" thickBot="1" x14ac:dyDescent="0.35">
      <c r="A721" s="38" t="s">
        <v>580</v>
      </c>
      <c r="B721" s="118" t="s">
        <v>581</v>
      </c>
      <c r="C721" s="119"/>
      <c r="D721" s="119"/>
      <c r="E721" s="119"/>
      <c r="F721" s="41" t="s">
        <v>282</v>
      </c>
      <c r="G721" s="120"/>
      <c r="H721" s="121"/>
      <c r="I721" s="122"/>
      <c r="J721" s="96"/>
      <c r="K721" s="96"/>
      <c r="L721" s="73"/>
    </row>
    <row r="722" spans="1:12" ht="15" thickBot="1" x14ac:dyDescent="0.35">
      <c r="A722" s="881" t="s">
        <v>582</v>
      </c>
      <c r="B722" s="887" t="s">
        <v>583</v>
      </c>
      <c r="C722" s="133">
        <f>C728*1</f>
        <v>0</v>
      </c>
      <c r="D722" s="133">
        <f>D728*1</f>
        <v>0</v>
      </c>
      <c r="E722" s="133">
        <f>E728*1</f>
        <v>0</v>
      </c>
      <c r="F722" s="123" t="s">
        <v>282</v>
      </c>
      <c r="G722" s="108" t="s">
        <v>18</v>
      </c>
      <c r="H722" s="110">
        <v>288724610</v>
      </c>
      <c r="I722" s="108">
        <v>0</v>
      </c>
      <c r="J722" s="117"/>
      <c r="K722" s="117"/>
      <c r="L722" s="73"/>
    </row>
    <row r="723" spans="1:12" ht="15" thickBot="1" x14ac:dyDescent="0.35">
      <c r="A723" s="882"/>
      <c r="B723" s="888"/>
      <c r="C723" s="133">
        <f t="shared" ref="C723:E726" si="25">C729*1</f>
        <v>100</v>
      </c>
      <c r="D723" s="133">
        <f t="shared" si="25"/>
        <v>176.5</v>
      </c>
      <c r="E723" s="133">
        <f t="shared" si="25"/>
        <v>0</v>
      </c>
      <c r="F723" s="109"/>
      <c r="G723" s="108" t="s">
        <v>21</v>
      </c>
      <c r="H723" s="111"/>
      <c r="I723" s="108"/>
      <c r="J723" s="117"/>
      <c r="K723" s="117"/>
      <c r="L723" s="73"/>
    </row>
    <row r="724" spans="1:12" ht="15" thickBot="1" x14ac:dyDescent="0.35">
      <c r="A724" s="882"/>
      <c r="B724" s="888"/>
      <c r="C724" s="133">
        <f t="shared" si="25"/>
        <v>0</v>
      </c>
      <c r="D724" s="133">
        <f t="shared" si="25"/>
        <v>0</v>
      </c>
      <c r="E724" s="133">
        <f t="shared" si="25"/>
        <v>0</v>
      </c>
      <c r="F724" s="109"/>
      <c r="G724" s="108" t="s">
        <v>79</v>
      </c>
      <c r="H724" s="111"/>
      <c r="I724" s="108"/>
      <c r="J724" s="117"/>
      <c r="K724" s="117"/>
      <c r="L724" s="73"/>
    </row>
    <row r="725" spans="1:12" ht="15" thickBot="1" x14ac:dyDescent="0.35">
      <c r="A725" s="882"/>
      <c r="B725" s="888"/>
      <c r="C725" s="133">
        <f t="shared" si="25"/>
        <v>700</v>
      </c>
      <c r="D725" s="133">
        <f t="shared" si="25"/>
        <v>1200</v>
      </c>
      <c r="E725" s="133">
        <f t="shared" si="25"/>
        <v>100</v>
      </c>
      <c r="F725" s="109"/>
      <c r="G725" s="108" t="s">
        <v>19</v>
      </c>
      <c r="H725" s="111"/>
      <c r="I725" s="108"/>
      <c r="J725" s="117"/>
      <c r="K725" s="117"/>
      <c r="L725" s="73"/>
    </row>
    <row r="726" spans="1:12" ht="15" thickBot="1" x14ac:dyDescent="0.35">
      <c r="A726" s="882"/>
      <c r="B726" s="888"/>
      <c r="C726" s="133">
        <f>C732*1</f>
        <v>0</v>
      </c>
      <c r="D726" s="133">
        <f t="shared" si="25"/>
        <v>0</v>
      </c>
      <c r="E726" s="133">
        <f t="shared" si="25"/>
        <v>0</v>
      </c>
      <c r="F726" s="109"/>
      <c r="G726" s="108" t="s">
        <v>80</v>
      </c>
      <c r="H726" s="111"/>
      <c r="I726" s="108"/>
      <c r="J726" s="117"/>
      <c r="K726" s="117"/>
      <c r="L726" s="73"/>
    </row>
    <row r="727" spans="1:12" ht="21" customHeight="1" thickBot="1" x14ac:dyDescent="0.35">
      <c r="A727" s="883"/>
      <c r="B727" s="889"/>
      <c r="C727" s="58">
        <f>SUM(C722:C726)</f>
        <v>800</v>
      </c>
      <c r="D727" s="58">
        <f>SUM(D722:D726)</f>
        <v>1376.5</v>
      </c>
      <c r="E727" s="58">
        <f>SUM(E722:E726)</f>
        <v>100</v>
      </c>
      <c r="F727" s="50"/>
      <c r="G727" s="49" t="s">
        <v>23</v>
      </c>
      <c r="H727" s="51"/>
      <c r="I727" s="52"/>
      <c r="J727" s="117"/>
      <c r="K727" s="117"/>
      <c r="L727" s="73"/>
    </row>
    <row r="728" spans="1:12" ht="15" thickBot="1" x14ac:dyDescent="0.35">
      <c r="A728" s="899" t="s">
        <v>577</v>
      </c>
      <c r="B728" s="884" t="s">
        <v>1715</v>
      </c>
      <c r="C728" s="107"/>
      <c r="D728" s="107"/>
      <c r="E728" s="107"/>
      <c r="F728" s="109"/>
      <c r="G728" s="108" t="s">
        <v>18</v>
      </c>
      <c r="H728" s="110">
        <v>288724610</v>
      </c>
      <c r="I728" s="108">
        <v>0</v>
      </c>
      <c r="J728" s="117"/>
      <c r="K728" s="117"/>
      <c r="L728" s="73"/>
    </row>
    <row r="729" spans="1:12" ht="15" thickBot="1" x14ac:dyDescent="0.35">
      <c r="A729" s="900"/>
      <c r="B729" s="885"/>
      <c r="C729" s="107">
        <v>100</v>
      </c>
      <c r="D729" s="107">
        <v>176.5</v>
      </c>
      <c r="E729" s="107"/>
      <c r="F729" s="109"/>
      <c r="G729" s="108" t="s">
        <v>21</v>
      </c>
      <c r="H729" s="110"/>
      <c r="I729" s="108"/>
      <c r="J729" s="117"/>
      <c r="K729" s="117"/>
      <c r="L729" s="73"/>
    </row>
    <row r="730" spans="1:12" ht="18.600000000000001" customHeight="1" thickBot="1" x14ac:dyDescent="0.35">
      <c r="A730" s="900"/>
      <c r="B730" s="885"/>
      <c r="C730" s="107"/>
      <c r="D730" s="107"/>
      <c r="E730" s="107"/>
      <c r="F730" s="109"/>
      <c r="G730" s="108" t="s">
        <v>79</v>
      </c>
      <c r="H730" s="110"/>
      <c r="I730" s="108"/>
      <c r="J730" s="117"/>
      <c r="K730" s="117"/>
      <c r="L730" s="73"/>
    </row>
    <row r="731" spans="1:12" ht="16.2" customHeight="1" thickBot="1" x14ac:dyDescent="0.35">
      <c r="A731" s="900"/>
      <c r="B731" s="885"/>
      <c r="C731" s="107">
        <v>700</v>
      </c>
      <c r="D731" s="107">
        <v>1200</v>
      </c>
      <c r="E731" s="107">
        <v>100</v>
      </c>
      <c r="F731" s="109"/>
      <c r="G731" s="108" t="s">
        <v>19</v>
      </c>
      <c r="H731" s="110"/>
      <c r="I731" s="108"/>
      <c r="J731" s="117"/>
      <c r="K731" s="117"/>
      <c r="L731" s="73"/>
    </row>
    <row r="732" spans="1:12" ht="18.600000000000001" customHeight="1" thickBot="1" x14ac:dyDescent="0.35">
      <c r="A732" s="900"/>
      <c r="B732" s="885"/>
      <c r="C732" s="107"/>
      <c r="D732" s="107"/>
      <c r="E732" s="107"/>
      <c r="F732" s="109"/>
      <c r="G732" s="108" t="s">
        <v>80</v>
      </c>
      <c r="H732" s="110"/>
      <c r="I732" s="108"/>
      <c r="J732" s="117"/>
      <c r="K732" s="117"/>
      <c r="L732" s="73"/>
    </row>
    <row r="733" spans="1:12" ht="20.399999999999999" customHeight="1" thickBot="1" x14ac:dyDescent="0.35">
      <c r="A733" s="901"/>
      <c r="B733" s="886"/>
      <c r="C733" s="54">
        <f>SUM(C728:C732)</f>
        <v>800</v>
      </c>
      <c r="D733" s="54">
        <f>SUM(D728:D732)</f>
        <v>1376.5</v>
      </c>
      <c r="E733" s="54">
        <f>SUM(E728:E732)</f>
        <v>100</v>
      </c>
      <c r="F733" s="50"/>
      <c r="G733" s="49" t="s">
        <v>23</v>
      </c>
      <c r="H733" s="51"/>
      <c r="I733" s="52"/>
      <c r="J733" s="117"/>
      <c r="K733" s="117"/>
      <c r="L733" s="73"/>
    </row>
    <row r="734" spans="1:12" ht="15" customHeight="1" thickBot="1" x14ac:dyDescent="0.35">
      <c r="A734" s="48"/>
      <c r="B734" s="55" t="s">
        <v>203</v>
      </c>
      <c r="C734" s="72"/>
      <c r="D734" s="72"/>
      <c r="E734" s="72"/>
      <c r="F734" s="56"/>
      <c r="G734" s="43"/>
      <c r="H734" s="45"/>
      <c r="I734" s="45"/>
      <c r="J734" s="73"/>
      <c r="K734" s="73"/>
      <c r="L734" s="73"/>
    </row>
    <row r="735" spans="1:12" ht="21" customHeight="1" thickBot="1" x14ac:dyDescent="0.35">
      <c r="A735" s="59"/>
      <c r="B735" s="60" t="s">
        <v>595</v>
      </c>
      <c r="C735" s="61">
        <f>C736-C162-C286-C270</f>
        <v>32276.399999999994</v>
      </c>
      <c r="D735" s="61">
        <f>D736-D162-D286-D270</f>
        <v>49048.7</v>
      </c>
      <c r="E735" s="61">
        <f>E736-E162-E286-E270</f>
        <v>20245.399999999998</v>
      </c>
      <c r="F735" s="62"/>
      <c r="G735" s="60"/>
      <c r="H735" s="63"/>
      <c r="I735" s="64"/>
      <c r="J735" s="73"/>
      <c r="K735" s="73"/>
      <c r="L735" s="73"/>
    </row>
    <row r="736" spans="1:12" ht="15" thickBot="1" x14ac:dyDescent="0.35">
      <c r="A736" s="65"/>
      <c r="B736" s="66" t="s">
        <v>457</v>
      </c>
      <c r="C736" s="67">
        <f>C66+C98+C120+C163+C198+C214+C311+C333+C386+C438+C464+C479+C499+C520+C584+C590+C599+C662+C703+C727</f>
        <v>32851.399999999994</v>
      </c>
      <c r="D736" s="67">
        <f>D66+D98+D120+D163+D198+D214+D311+D333+D386+D438+D464+D479+D499+D520+D584+D590+D599+D662+D703+D727</f>
        <v>49048.7</v>
      </c>
      <c r="E736" s="67">
        <f>E66+E98+E120+E163+E198+E214+E311+E333+E386+E438+E464+E479+E499+E520+E584+E590+E599+E662+E703+E727</f>
        <v>20245.399999999998</v>
      </c>
      <c r="F736" s="68"/>
      <c r="G736" s="69"/>
      <c r="H736" s="70"/>
      <c r="I736" s="71"/>
      <c r="J736" s="73"/>
      <c r="K736" s="73"/>
      <c r="L736" s="73"/>
    </row>
    <row r="737" spans="1:12" x14ac:dyDescent="0.3">
      <c r="A737" s="73"/>
      <c r="B737" s="156" t="s">
        <v>596</v>
      </c>
      <c r="C737" s="157">
        <f>C76+C130+C142+C231+C243+C249+C261+C321+C390+C396+C403+C409+C416+C428+C442+C448+C454+C503+C543+C549+C555+C561+C567+C573+C609+C615+C639+C690+C731</f>
        <v>11803.4</v>
      </c>
      <c r="D737" s="157">
        <f>D83+D130+D142+D231+D243+D249+D261+D321+D390+D396+D403+D409+D416+D428+D442+D448+D454+D503+D543+D549+D555+D561+D567+D573+D609+D615+D639+D690</f>
        <v>27937.1</v>
      </c>
      <c r="E737" s="157">
        <f>E83+E130+E142+E231+E243+E249+E261+E321+E390+E396+E403+E409+E416+E428+E442+E448+E454+E503+E543+E549+E555+E561+E567+E573+E609+E615+E639+E690</f>
        <v>14198.8</v>
      </c>
      <c r="F737" s="73"/>
      <c r="G737" s="73"/>
      <c r="H737" s="73"/>
      <c r="I737" s="73"/>
      <c r="J737" s="73"/>
      <c r="K737" s="73"/>
      <c r="L737" s="73"/>
    </row>
    <row r="738" spans="1:12" ht="15" thickBot="1" x14ac:dyDescent="0.35">
      <c r="A738" s="73"/>
      <c r="B738" s="156"/>
      <c r="C738" s="157"/>
      <c r="D738" s="157"/>
      <c r="E738" s="157"/>
      <c r="F738" s="73"/>
      <c r="G738" s="73"/>
      <c r="H738" s="73"/>
      <c r="I738" s="73"/>
      <c r="J738" s="73"/>
      <c r="K738" s="73"/>
      <c r="L738" s="73"/>
    </row>
    <row r="739" spans="1:12" ht="15" thickBot="1" x14ac:dyDescent="0.35">
      <c r="A739" s="73"/>
      <c r="B739" s="156"/>
      <c r="C739" s="752">
        <f t="shared" ref="C739:E743" si="26">C60+C92+C115+C157+C192+C206+C306+C327+C380+C433+C459+C474+C494+C514+C579+C585+C594+C657+C696+C722</f>
        <v>2413.6</v>
      </c>
      <c r="D739" s="758">
        <f t="shared" si="26"/>
        <v>50</v>
      </c>
      <c r="E739" s="758">
        <f t="shared" si="26"/>
        <v>40</v>
      </c>
      <c r="F739" s="772" t="s">
        <v>18</v>
      </c>
      <c r="G739" s="775"/>
      <c r="H739" s="73"/>
      <c r="I739" s="73"/>
      <c r="J739" s="73"/>
      <c r="K739" s="73"/>
      <c r="L739" s="73"/>
    </row>
    <row r="740" spans="1:12" ht="15" thickBot="1" x14ac:dyDescent="0.35">
      <c r="A740" s="73"/>
      <c r="B740" s="156"/>
      <c r="C740" s="762">
        <f t="shared" si="26"/>
        <v>6709.2000000000007</v>
      </c>
      <c r="D740" s="763">
        <f t="shared" si="26"/>
        <v>10516.500000000002</v>
      </c>
      <c r="E740" s="763">
        <f t="shared" si="26"/>
        <v>2575.1</v>
      </c>
      <c r="F740" s="773" t="s">
        <v>21</v>
      </c>
      <c r="G740" s="775"/>
      <c r="H740" s="73"/>
      <c r="I740" s="73"/>
      <c r="J740" s="73"/>
      <c r="K740" s="73"/>
      <c r="L740" s="73"/>
    </row>
    <row r="741" spans="1:12" ht="15" thickBot="1" x14ac:dyDescent="0.35">
      <c r="A741" s="73"/>
      <c r="B741" s="156"/>
      <c r="C741" s="753">
        <f t="shared" si="26"/>
        <v>4927.3</v>
      </c>
      <c r="D741" s="759">
        <f t="shared" si="26"/>
        <v>0</v>
      </c>
      <c r="E741" s="759">
        <f t="shared" si="26"/>
        <v>0</v>
      </c>
      <c r="F741" s="777" t="s">
        <v>79</v>
      </c>
      <c r="G741" s="775"/>
      <c r="H741" s="73"/>
      <c r="I741" s="73"/>
      <c r="J741" s="73"/>
      <c r="K741" s="73"/>
      <c r="L741" s="73"/>
    </row>
    <row r="742" spans="1:12" ht="15" thickBot="1" x14ac:dyDescent="0.35">
      <c r="A742" s="73"/>
      <c r="B742" s="156"/>
      <c r="C742" s="764">
        <f t="shared" si="26"/>
        <v>18226.3</v>
      </c>
      <c r="D742" s="763">
        <f t="shared" si="26"/>
        <v>38482.199999999997</v>
      </c>
      <c r="E742" s="763">
        <f t="shared" si="26"/>
        <v>17630.3</v>
      </c>
      <c r="F742" s="773" t="s">
        <v>19</v>
      </c>
      <c r="G742" s="775"/>
      <c r="H742" s="73"/>
      <c r="I742" s="73"/>
      <c r="J742" s="73"/>
      <c r="K742" s="73"/>
      <c r="L742" s="73"/>
    </row>
    <row r="743" spans="1:12" ht="15" thickBot="1" x14ac:dyDescent="0.35">
      <c r="A743" s="73"/>
      <c r="B743" s="156"/>
      <c r="C743" s="754">
        <f t="shared" si="26"/>
        <v>0</v>
      </c>
      <c r="D743" s="760">
        <f t="shared" si="26"/>
        <v>0</v>
      </c>
      <c r="E743" s="760">
        <f t="shared" si="26"/>
        <v>0</v>
      </c>
      <c r="F743" s="777" t="s">
        <v>80</v>
      </c>
      <c r="G743" s="775"/>
      <c r="H743" s="73"/>
      <c r="I743" s="73"/>
      <c r="J743" s="73"/>
      <c r="K743" s="73"/>
      <c r="L743" s="73"/>
    </row>
    <row r="744" spans="1:12" ht="15" thickBot="1" x14ac:dyDescent="0.35">
      <c r="A744" s="73"/>
      <c r="B744" s="156"/>
      <c r="C744" s="765">
        <f>C65+C97+C197+C211+C332+C385+C519+C701</f>
        <v>0</v>
      </c>
      <c r="D744" s="766">
        <f>D65+D97+D197+D211+D332+D385+D519+D701</f>
        <v>0</v>
      </c>
      <c r="E744" s="766">
        <f>E65+E97+E197+E211+E332+E385+E519+E701</f>
        <v>0</v>
      </c>
      <c r="F744" s="773" t="s">
        <v>588</v>
      </c>
      <c r="G744" s="775"/>
      <c r="H744" s="73"/>
      <c r="I744" s="73"/>
      <c r="J744" s="73"/>
      <c r="K744" s="73"/>
      <c r="L744" s="73"/>
    </row>
    <row r="745" spans="1:12" ht="15" thickBot="1" x14ac:dyDescent="0.35">
      <c r="A745" s="73"/>
      <c r="B745" s="156"/>
      <c r="C745" s="754">
        <f>C162+C702+C213</f>
        <v>575</v>
      </c>
      <c r="D745" s="760">
        <f>D162+D702+D213</f>
        <v>0</v>
      </c>
      <c r="E745" s="760">
        <f>E162+E702+E213</f>
        <v>0</v>
      </c>
      <c r="F745" s="777" t="s">
        <v>523</v>
      </c>
      <c r="G745" s="775"/>
      <c r="H745" s="73"/>
      <c r="I745" s="73"/>
      <c r="J745" s="73"/>
      <c r="K745" s="73"/>
      <c r="L745" s="73"/>
    </row>
    <row r="746" spans="1:12" ht="15" thickBot="1" x14ac:dyDescent="0.35">
      <c r="A746" s="73"/>
      <c r="B746" s="156"/>
      <c r="C746" s="765">
        <f>C212*1</f>
        <v>0</v>
      </c>
      <c r="D746" s="766">
        <f>D212*1</f>
        <v>0</v>
      </c>
      <c r="E746" s="766">
        <f>E212*1</f>
        <v>0</v>
      </c>
      <c r="F746" s="773" t="s">
        <v>20</v>
      </c>
      <c r="G746" s="775"/>
      <c r="H746" s="73"/>
      <c r="I746" s="73"/>
      <c r="J746" s="73"/>
      <c r="K746" s="73"/>
      <c r="L746" s="73"/>
    </row>
    <row r="747" spans="1:12" ht="15" thickBot="1" x14ac:dyDescent="0.35">
      <c r="A747" s="73"/>
      <c r="B747" s="156"/>
      <c r="C747" s="756">
        <f>SUM(C739:C746)</f>
        <v>32851.4</v>
      </c>
      <c r="D747" s="761">
        <f>SUM(D739:D746)</f>
        <v>49048.7</v>
      </c>
      <c r="E747" s="761">
        <f>SUM(E739:E746)</f>
        <v>20245.399999999998</v>
      </c>
      <c r="F747" s="774" t="s">
        <v>23</v>
      </c>
      <c r="G747" s="776"/>
      <c r="H747" s="73"/>
      <c r="I747" s="73"/>
      <c r="J747" s="73"/>
      <c r="K747" s="73"/>
      <c r="L747" s="73"/>
    </row>
    <row r="748" spans="1:12" x14ac:dyDescent="0.3">
      <c r="A748" s="73"/>
      <c r="B748" s="73"/>
      <c r="C748" s="73"/>
      <c r="D748" s="73"/>
      <c r="E748" s="73"/>
      <c r="F748" s="73"/>
      <c r="G748" s="73"/>
      <c r="H748" s="73"/>
      <c r="I748" s="73"/>
      <c r="J748" s="73"/>
      <c r="K748" s="73"/>
      <c r="L748" s="73"/>
    </row>
    <row r="749" spans="1:12" x14ac:dyDescent="0.3">
      <c r="A749" s="802" t="s">
        <v>1742</v>
      </c>
      <c r="B749" s="803"/>
      <c r="C749" s="6"/>
      <c r="D749" s="6"/>
      <c r="E749" s="6"/>
      <c r="F749" s="6"/>
      <c r="G749" s="7"/>
      <c r="H749" s="7"/>
      <c r="I749" s="7"/>
      <c r="J749" s="73"/>
      <c r="K749" s="73"/>
      <c r="L749" s="73"/>
    </row>
    <row r="750" spans="1:12" ht="15" thickBot="1" x14ac:dyDescent="0.35">
      <c r="A750" s="730" t="s">
        <v>1741</v>
      </c>
      <c r="B750" s="73"/>
      <c r="C750" s="5"/>
      <c r="D750" s="5"/>
      <c r="E750" s="5"/>
      <c r="F750" s="6"/>
      <c r="G750" s="7"/>
      <c r="H750" s="7"/>
      <c r="I750" s="7"/>
      <c r="J750" s="73"/>
      <c r="K750" s="73"/>
      <c r="L750" s="73"/>
    </row>
    <row r="751" spans="1:12" ht="57.6" thickBot="1" x14ac:dyDescent="0.35">
      <c r="A751" s="8" t="s">
        <v>5</v>
      </c>
      <c r="B751" s="9" t="s">
        <v>209</v>
      </c>
      <c r="C751" s="9" t="s">
        <v>11</v>
      </c>
      <c r="D751" s="9" t="s">
        <v>574</v>
      </c>
      <c r="E751" s="9" t="s">
        <v>674</v>
      </c>
      <c r="F751" s="9" t="s">
        <v>6</v>
      </c>
      <c r="G751" s="9" t="s">
        <v>17</v>
      </c>
      <c r="H751" s="9" t="s">
        <v>12</v>
      </c>
      <c r="I751" s="9" t="s">
        <v>34</v>
      </c>
      <c r="J751" s="73"/>
      <c r="K751" s="73"/>
      <c r="L751" s="73"/>
    </row>
    <row r="752" spans="1:12" ht="15" customHeight="1" thickBot="1" x14ac:dyDescent="0.35">
      <c r="A752" s="10">
        <v>1</v>
      </c>
      <c r="B752" s="11">
        <v>2</v>
      </c>
      <c r="C752" s="11">
        <v>3</v>
      </c>
      <c r="D752" s="11">
        <v>4</v>
      </c>
      <c r="E752" s="11">
        <v>5</v>
      </c>
      <c r="F752" s="11">
        <v>6</v>
      </c>
      <c r="G752" s="11">
        <v>7</v>
      </c>
      <c r="H752" s="11">
        <v>8</v>
      </c>
      <c r="I752" s="11">
        <v>9</v>
      </c>
      <c r="J752" s="73"/>
      <c r="K752" s="73"/>
      <c r="L752" s="73"/>
    </row>
    <row r="753" spans="1:12" ht="27" thickBot="1" x14ac:dyDescent="0.35">
      <c r="A753" s="34" t="s">
        <v>15</v>
      </c>
      <c r="B753" s="35" t="s">
        <v>155</v>
      </c>
      <c r="C753" s="36"/>
      <c r="D753" s="36"/>
      <c r="E753" s="36"/>
      <c r="F753" s="37" t="s">
        <v>154</v>
      </c>
      <c r="G753" s="35"/>
      <c r="H753" s="36"/>
      <c r="I753" s="36"/>
      <c r="J753" s="73"/>
      <c r="K753" s="73"/>
      <c r="L753" s="73"/>
    </row>
    <row r="754" spans="1:12" ht="27" thickBot="1" x14ac:dyDescent="0.35">
      <c r="A754" s="38" t="s">
        <v>14</v>
      </c>
      <c r="B754" s="39" t="s">
        <v>210</v>
      </c>
      <c r="C754" s="40"/>
      <c r="D754" s="40"/>
      <c r="E754" s="40"/>
      <c r="F754" s="41" t="s">
        <v>165</v>
      </c>
      <c r="G754" s="39"/>
      <c r="H754" s="40"/>
      <c r="I754" s="40"/>
      <c r="J754" s="73"/>
      <c r="K754" s="73"/>
      <c r="L754" s="73"/>
    </row>
    <row r="755" spans="1:12" ht="15" customHeight="1" thickBot="1" x14ac:dyDescent="0.35">
      <c r="A755" s="882" t="s">
        <v>78</v>
      </c>
      <c r="B755" s="896" t="s">
        <v>211</v>
      </c>
      <c r="C755" s="56"/>
      <c r="D755" s="56"/>
      <c r="E755" s="56"/>
      <c r="F755" s="12"/>
      <c r="G755" s="44" t="s">
        <v>18</v>
      </c>
      <c r="H755" s="45">
        <v>288724610</v>
      </c>
      <c r="I755" s="85" t="s">
        <v>213</v>
      </c>
      <c r="J755" s="73"/>
      <c r="K755" s="73"/>
      <c r="L755" s="73"/>
    </row>
    <row r="756" spans="1:12" ht="15" thickBot="1" x14ac:dyDescent="0.35">
      <c r="A756" s="882"/>
      <c r="B756" s="897"/>
      <c r="C756" s="56"/>
      <c r="D756" s="56"/>
      <c r="E756" s="56"/>
      <c r="F756" s="46"/>
      <c r="G756" s="44" t="s">
        <v>21</v>
      </c>
      <c r="H756" s="47"/>
      <c r="I756" s="85"/>
      <c r="J756" s="73"/>
      <c r="K756" s="73"/>
      <c r="L756" s="73"/>
    </row>
    <row r="757" spans="1:12" ht="15" thickBot="1" x14ac:dyDescent="0.35">
      <c r="A757" s="883"/>
      <c r="B757" s="898"/>
      <c r="C757" s="56"/>
      <c r="D757" s="56"/>
      <c r="E757" s="56"/>
      <c r="F757" s="46"/>
      <c r="G757" s="43" t="s">
        <v>23</v>
      </c>
      <c r="H757" s="47"/>
      <c r="I757" s="85"/>
      <c r="J757" s="73"/>
      <c r="K757" s="73"/>
      <c r="L757" s="73"/>
    </row>
    <row r="758" spans="1:12" ht="15" customHeight="1" thickBot="1" x14ac:dyDescent="0.35">
      <c r="A758" s="882" t="s">
        <v>24</v>
      </c>
      <c r="B758" s="896" t="s">
        <v>212</v>
      </c>
      <c r="C758" s="53">
        <v>125</v>
      </c>
      <c r="D758" s="53">
        <v>140</v>
      </c>
      <c r="E758" s="53">
        <v>145</v>
      </c>
      <c r="F758" s="12"/>
      <c r="G758" s="44" t="s">
        <v>18</v>
      </c>
      <c r="H758" s="45">
        <v>288724610</v>
      </c>
      <c r="I758" s="85" t="s">
        <v>75</v>
      </c>
      <c r="J758" s="73"/>
      <c r="K758" s="73"/>
      <c r="L758" s="73"/>
    </row>
    <row r="759" spans="1:12" ht="15" thickBot="1" x14ac:dyDescent="0.35">
      <c r="A759" s="882"/>
      <c r="B759" s="897"/>
      <c r="C759" s="56"/>
      <c r="D759" s="56"/>
      <c r="E759" s="56"/>
      <c r="F759" s="46"/>
      <c r="G759" s="44" t="s">
        <v>21</v>
      </c>
      <c r="H759" s="47"/>
      <c r="I759" s="44"/>
      <c r="J759" s="73"/>
      <c r="K759" s="73"/>
      <c r="L759" s="73"/>
    </row>
    <row r="760" spans="1:12" ht="15" thickBot="1" x14ac:dyDescent="0.35">
      <c r="A760" s="883"/>
      <c r="B760" s="898"/>
      <c r="C760" s="42">
        <f>C758+C759</f>
        <v>125</v>
      </c>
      <c r="D760" s="42">
        <f>D758+D759</f>
        <v>140</v>
      </c>
      <c r="E760" s="42">
        <f>E758+E759</f>
        <v>145</v>
      </c>
      <c r="F760" s="46"/>
      <c r="G760" s="43" t="s">
        <v>23</v>
      </c>
      <c r="H760" s="47"/>
      <c r="I760" s="44"/>
      <c r="J760" s="73"/>
      <c r="K760" s="73"/>
      <c r="L760" s="73"/>
    </row>
    <row r="761" spans="1:12" ht="15" thickBot="1" x14ac:dyDescent="0.35">
      <c r="A761" s="882" t="s">
        <v>26</v>
      </c>
      <c r="B761" s="896" t="s">
        <v>214</v>
      </c>
      <c r="C761" s="53">
        <v>70</v>
      </c>
      <c r="D761" s="53">
        <v>55</v>
      </c>
      <c r="E761" s="53">
        <v>50</v>
      </c>
      <c r="F761" s="12"/>
      <c r="G761" s="44" t="s">
        <v>18</v>
      </c>
      <c r="H761" s="45">
        <v>288724610</v>
      </c>
      <c r="I761" s="85" t="s">
        <v>75</v>
      </c>
      <c r="J761" s="73"/>
      <c r="K761" s="73"/>
      <c r="L761" s="73"/>
    </row>
    <row r="762" spans="1:12" ht="15" thickBot="1" x14ac:dyDescent="0.35">
      <c r="A762" s="882"/>
      <c r="B762" s="897"/>
      <c r="C762" s="56"/>
      <c r="D762" s="56"/>
      <c r="E762" s="56"/>
      <c r="F762" s="12"/>
      <c r="G762" s="44" t="s">
        <v>21</v>
      </c>
      <c r="H762" s="47"/>
      <c r="I762" s="44"/>
      <c r="J762" s="73"/>
      <c r="K762" s="73"/>
      <c r="L762" s="73"/>
    </row>
    <row r="763" spans="1:12" ht="18.600000000000001" customHeight="1" thickBot="1" x14ac:dyDescent="0.35">
      <c r="A763" s="883"/>
      <c r="B763" s="898"/>
      <c r="C763" s="42">
        <f>C761+C762</f>
        <v>70</v>
      </c>
      <c r="D763" s="42">
        <f>D761+D762</f>
        <v>55</v>
      </c>
      <c r="E763" s="42">
        <f>E761+E762</f>
        <v>50</v>
      </c>
      <c r="F763" s="12"/>
      <c r="G763" s="43" t="s">
        <v>23</v>
      </c>
      <c r="H763" s="47"/>
      <c r="I763" s="44"/>
      <c r="J763" s="73"/>
      <c r="K763" s="73"/>
      <c r="L763" s="73"/>
    </row>
    <row r="764" spans="1:12" ht="18" customHeight="1" thickBot="1" x14ac:dyDescent="0.35">
      <c r="A764" s="48"/>
      <c r="B764" s="55" t="s">
        <v>84</v>
      </c>
      <c r="C764" s="56"/>
      <c r="D764" s="56"/>
      <c r="E764" s="56"/>
      <c r="F764" s="56"/>
      <c r="G764" s="43"/>
      <c r="H764" s="45"/>
      <c r="I764" s="45"/>
      <c r="J764" s="73"/>
      <c r="K764" s="73"/>
      <c r="L764" s="73"/>
    </row>
    <row r="765" spans="1:12" ht="19.95" customHeight="1" thickBot="1" x14ac:dyDescent="0.35">
      <c r="A765" s="34" t="s">
        <v>85</v>
      </c>
      <c r="B765" s="35" t="s">
        <v>215</v>
      </c>
      <c r="C765" s="36"/>
      <c r="D765" s="36"/>
      <c r="E765" s="36"/>
      <c r="F765" s="37" t="s">
        <v>171</v>
      </c>
      <c r="G765" s="35"/>
      <c r="H765" s="36"/>
      <c r="I765" s="36"/>
      <c r="J765" s="73"/>
      <c r="K765" s="73"/>
      <c r="L765" s="73"/>
    </row>
    <row r="766" spans="1:12" ht="29.4" customHeight="1" thickBot="1" x14ac:dyDescent="0.35">
      <c r="A766" s="38" t="s">
        <v>86</v>
      </c>
      <c r="B766" s="39" t="s">
        <v>216</v>
      </c>
      <c r="C766" s="40"/>
      <c r="D766" s="40"/>
      <c r="E766" s="40"/>
      <c r="F766" s="41" t="s">
        <v>173</v>
      </c>
      <c r="G766" s="39"/>
      <c r="H766" s="40"/>
      <c r="I766" s="40"/>
      <c r="J766" s="73"/>
      <c r="K766" s="73"/>
      <c r="L766" s="73"/>
    </row>
    <row r="767" spans="1:12" ht="15" thickBot="1" x14ac:dyDescent="0.35">
      <c r="A767" s="882" t="s">
        <v>89</v>
      </c>
      <c r="B767" s="896" t="s">
        <v>217</v>
      </c>
      <c r="C767" s="53">
        <v>75</v>
      </c>
      <c r="D767" s="53">
        <v>76</v>
      </c>
      <c r="E767" s="53">
        <v>77</v>
      </c>
      <c r="F767" s="12"/>
      <c r="G767" s="44" t="s">
        <v>18</v>
      </c>
      <c r="H767" s="45">
        <v>288724610</v>
      </c>
      <c r="I767" s="85" t="s">
        <v>213</v>
      </c>
      <c r="J767" s="73"/>
      <c r="K767" s="73"/>
      <c r="L767" s="73"/>
    </row>
    <row r="768" spans="1:12" ht="15" thickBot="1" x14ac:dyDescent="0.35">
      <c r="A768" s="882"/>
      <c r="B768" s="897"/>
      <c r="C768" s="56"/>
      <c r="D768" s="56"/>
      <c r="E768" s="56"/>
      <c r="F768" s="46"/>
      <c r="G768" s="44" t="s">
        <v>21</v>
      </c>
      <c r="H768" s="47"/>
      <c r="I768" s="85"/>
      <c r="J768" s="73"/>
      <c r="K768" s="73"/>
      <c r="L768" s="73"/>
    </row>
    <row r="769" spans="1:12" ht="15" thickBot="1" x14ac:dyDescent="0.35">
      <c r="A769" s="883"/>
      <c r="B769" s="898"/>
      <c r="C769" s="42">
        <f>C767+C768</f>
        <v>75</v>
      </c>
      <c r="D769" s="42">
        <f>D767+D768</f>
        <v>76</v>
      </c>
      <c r="E769" s="42">
        <f>E767+E768</f>
        <v>77</v>
      </c>
      <c r="F769" s="46"/>
      <c r="G769" s="43" t="s">
        <v>23</v>
      </c>
      <c r="H769" s="47"/>
      <c r="I769" s="85"/>
      <c r="J769" s="73"/>
      <c r="K769" s="73"/>
      <c r="L769" s="73"/>
    </row>
    <row r="770" spans="1:12" ht="15" thickBot="1" x14ac:dyDescent="0.35">
      <c r="A770" s="882" t="s">
        <v>99</v>
      </c>
      <c r="B770" s="896" t="s">
        <v>220</v>
      </c>
      <c r="C770" s="56"/>
      <c r="D770" s="56"/>
      <c r="E770" s="56"/>
      <c r="F770" s="12"/>
      <c r="G770" s="44" t="s">
        <v>18</v>
      </c>
      <c r="H770" s="45">
        <v>288724610</v>
      </c>
      <c r="I770" s="85" t="s">
        <v>213</v>
      </c>
      <c r="J770" s="73"/>
      <c r="K770" s="73"/>
      <c r="L770" s="73"/>
    </row>
    <row r="771" spans="1:12" ht="17.399999999999999" customHeight="1" thickBot="1" x14ac:dyDescent="0.35">
      <c r="A771" s="882"/>
      <c r="B771" s="897"/>
      <c r="C771" s="56"/>
      <c r="D771" s="56"/>
      <c r="E771" s="56"/>
      <c r="F771" s="46"/>
      <c r="G771" s="44" t="s">
        <v>21</v>
      </c>
      <c r="H771" s="47"/>
      <c r="I771" s="85"/>
      <c r="J771" s="73"/>
      <c r="K771" s="73"/>
      <c r="L771" s="73"/>
    </row>
    <row r="772" spans="1:12" ht="15" thickBot="1" x14ac:dyDescent="0.35">
      <c r="A772" s="883"/>
      <c r="B772" s="898"/>
      <c r="C772" s="56"/>
      <c r="D772" s="56"/>
      <c r="E772" s="56"/>
      <c r="F772" s="46"/>
      <c r="G772" s="43" t="s">
        <v>23</v>
      </c>
      <c r="H772" s="47"/>
      <c r="I772" s="85"/>
      <c r="J772" s="73"/>
      <c r="K772" s="73"/>
      <c r="L772" s="73"/>
    </row>
    <row r="773" spans="1:12" ht="15" thickBot="1" x14ac:dyDescent="0.35">
      <c r="A773" s="882" t="s">
        <v>218</v>
      </c>
      <c r="B773" s="896" t="s">
        <v>553</v>
      </c>
      <c r="C773" s="56"/>
      <c r="D773" s="56"/>
      <c r="E773" s="56"/>
      <c r="F773" s="12"/>
      <c r="G773" s="44" t="s">
        <v>18</v>
      </c>
      <c r="H773" s="45">
        <v>288724610</v>
      </c>
      <c r="I773" s="85" t="s">
        <v>608</v>
      </c>
      <c r="J773" s="73"/>
      <c r="K773" s="73"/>
      <c r="L773" s="73"/>
    </row>
    <row r="774" spans="1:12" ht="15" thickBot="1" x14ac:dyDescent="0.35">
      <c r="A774" s="882"/>
      <c r="B774" s="897"/>
      <c r="C774" s="56"/>
      <c r="D774" s="56"/>
      <c r="E774" s="56"/>
      <c r="F774" s="46"/>
      <c r="G774" s="44" t="s">
        <v>21</v>
      </c>
      <c r="H774" s="47"/>
      <c r="I774" s="85"/>
      <c r="J774" s="73"/>
      <c r="K774" s="73"/>
      <c r="L774" s="73"/>
    </row>
    <row r="775" spans="1:12" ht="15" customHeight="1" thickBot="1" x14ac:dyDescent="0.35">
      <c r="A775" s="883"/>
      <c r="B775" s="898"/>
      <c r="C775" s="56"/>
      <c r="D775" s="56"/>
      <c r="E775" s="56"/>
      <c r="F775" s="46"/>
      <c r="G775" s="43" t="s">
        <v>23</v>
      </c>
      <c r="H775" s="47"/>
      <c r="I775" s="85"/>
      <c r="J775" s="73"/>
      <c r="K775" s="73"/>
      <c r="L775" s="73"/>
    </row>
    <row r="776" spans="1:12" ht="15" thickBot="1" x14ac:dyDescent="0.35">
      <c r="A776" s="882" t="s">
        <v>219</v>
      </c>
      <c r="B776" s="896" t="s">
        <v>221</v>
      </c>
      <c r="C776" s="53">
        <v>107.6</v>
      </c>
      <c r="D776" s="53">
        <v>287.60000000000002</v>
      </c>
      <c r="E776" s="53">
        <v>187.6</v>
      </c>
      <c r="F776" s="12"/>
      <c r="G776" s="44" t="s">
        <v>18</v>
      </c>
      <c r="H776" s="45">
        <v>288724610</v>
      </c>
      <c r="I776" s="85" t="s">
        <v>213</v>
      </c>
      <c r="L776" s="73"/>
    </row>
    <row r="777" spans="1:12" ht="15" thickBot="1" x14ac:dyDescent="0.35">
      <c r="A777" s="882"/>
      <c r="B777" s="897"/>
      <c r="C777" s="53">
        <v>378.3</v>
      </c>
      <c r="D777" s="53">
        <v>58</v>
      </c>
      <c r="E777" s="53">
        <v>58</v>
      </c>
      <c r="F777" s="46"/>
      <c r="G777" s="44" t="s">
        <v>21</v>
      </c>
      <c r="H777" s="47"/>
      <c r="I777" s="85"/>
      <c r="L777" s="73"/>
    </row>
    <row r="778" spans="1:12" ht="15" thickBot="1" x14ac:dyDescent="0.35">
      <c r="A778" s="882"/>
      <c r="B778" s="897"/>
      <c r="C778" s="53"/>
      <c r="D778" s="53"/>
      <c r="E778" s="53"/>
      <c r="F778" s="46"/>
      <c r="G778" s="44" t="s">
        <v>20</v>
      </c>
      <c r="H778" s="47"/>
      <c r="I778" s="85"/>
      <c r="L778" s="73"/>
    </row>
    <row r="779" spans="1:12" ht="15" customHeight="1" thickBot="1" x14ac:dyDescent="0.35">
      <c r="A779" s="883"/>
      <c r="B779" s="898"/>
      <c r="C779" s="42">
        <f>C776+C777+C778</f>
        <v>485.9</v>
      </c>
      <c r="D779" s="42">
        <f>D776+D777+D778</f>
        <v>345.6</v>
      </c>
      <c r="E779" s="42">
        <f>E776+E777+E778</f>
        <v>245.6</v>
      </c>
      <c r="F779" s="46"/>
      <c r="G779" s="43" t="s">
        <v>23</v>
      </c>
      <c r="H779" s="47"/>
      <c r="I779" s="85"/>
      <c r="L779" s="73"/>
    </row>
    <row r="780" spans="1:12" ht="15" thickBot="1" x14ac:dyDescent="0.35">
      <c r="A780" s="34" t="s">
        <v>85</v>
      </c>
      <c r="B780" s="35" t="s">
        <v>215</v>
      </c>
      <c r="C780" s="36"/>
      <c r="D780" s="36"/>
      <c r="E780" s="36"/>
      <c r="F780" s="37" t="s">
        <v>171</v>
      </c>
      <c r="G780" s="35"/>
      <c r="H780" s="36"/>
      <c r="I780" s="36"/>
      <c r="J780" s="73"/>
      <c r="K780" s="73"/>
      <c r="L780" s="73"/>
    </row>
    <row r="781" spans="1:12" ht="27" thickBot="1" x14ac:dyDescent="0.35">
      <c r="A781" s="38" t="s">
        <v>222</v>
      </c>
      <c r="B781" s="39" t="s">
        <v>224</v>
      </c>
      <c r="C781" s="40"/>
      <c r="D781" s="40"/>
      <c r="E781" s="40"/>
      <c r="F781" s="41" t="s">
        <v>223</v>
      </c>
      <c r="G781" s="39"/>
      <c r="H781" s="40"/>
      <c r="I781" s="40"/>
      <c r="J781" s="73"/>
      <c r="K781" s="73"/>
      <c r="L781" s="73"/>
    </row>
    <row r="782" spans="1:12" ht="15" customHeight="1" thickBot="1" x14ac:dyDescent="0.35">
      <c r="A782" s="882" t="s">
        <v>225</v>
      </c>
      <c r="B782" s="896" t="s">
        <v>226</v>
      </c>
      <c r="C782" s="56"/>
      <c r="D782" s="53">
        <v>50</v>
      </c>
      <c r="E782" s="53">
        <v>50</v>
      </c>
      <c r="F782" s="12"/>
      <c r="G782" s="44" t="s">
        <v>18</v>
      </c>
      <c r="H782" s="45">
        <v>288724610</v>
      </c>
      <c r="I782" s="85" t="s">
        <v>213</v>
      </c>
      <c r="J782" s="73"/>
      <c r="K782" s="73"/>
      <c r="L782" s="73"/>
    </row>
    <row r="783" spans="1:12" ht="15" thickBot="1" x14ac:dyDescent="0.35">
      <c r="A783" s="883"/>
      <c r="B783" s="898"/>
      <c r="C783" s="56"/>
      <c r="D783" s="56"/>
      <c r="E783" s="56"/>
      <c r="F783" s="46"/>
      <c r="G783" s="43" t="s">
        <v>23</v>
      </c>
      <c r="H783" s="47"/>
      <c r="I783" s="85"/>
      <c r="J783" s="73"/>
      <c r="K783" s="73"/>
      <c r="L783" s="73"/>
    </row>
    <row r="784" spans="1:12" ht="15" thickBot="1" x14ac:dyDescent="0.35">
      <c r="A784" s="882" t="s">
        <v>227</v>
      </c>
      <c r="B784" s="896" t="s">
        <v>229</v>
      </c>
      <c r="C784" s="56"/>
      <c r="D784" s="53">
        <v>50</v>
      </c>
      <c r="E784" s="53">
        <v>50</v>
      </c>
      <c r="F784" s="12"/>
      <c r="G784" s="44" t="s">
        <v>18</v>
      </c>
      <c r="H784" s="45">
        <v>288724610</v>
      </c>
      <c r="I784" s="85" t="s">
        <v>213</v>
      </c>
      <c r="J784" s="73"/>
      <c r="K784" s="73"/>
      <c r="L784" s="73"/>
    </row>
    <row r="785" spans="1:12" ht="15" customHeight="1" thickBot="1" x14ac:dyDescent="0.35">
      <c r="A785" s="883"/>
      <c r="B785" s="898"/>
      <c r="C785" s="56"/>
      <c r="D785" s="56"/>
      <c r="E785" s="56"/>
      <c r="F785" s="46"/>
      <c r="G785" s="43" t="s">
        <v>23</v>
      </c>
      <c r="H785" s="47"/>
      <c r="I785" s="85"/>
      <c r="J785" s="73"/>
      <c r="K785" s="73"/>
      <c r="L785" s="73"/>
    </row>
    <row r="786" spans="1:12" ht="15" thickBot="1" x14ac:dyDescent="0.35">
      <c r="A786" s="882" t="s">
        <v>228</v>
      </c>
      <c r="B786" s="896" t="s">
        <v>554</v>
      </c>
      <c r="C786" s="53">
        <v>50</v>
      </c>
      <c r="D786" s="53">
        <v>50</v>
      </c>
      <c r="E786" s="53">
        <v>50</v>
      </c>
      <c r="F786" s="12"/>
      <c r="G786" s="44" t="s">
        <v>18</v>
      </c>
      <c r="H786" s="45">
        <v>288724610</v>
      </c>
      <c r="I786" s="85" t="s">
        <v>213</v>
      </c>
      <c r="J786" s="73"/>
      <c r="K786" s="73"/>
      <c r="L786" s="73"/>
    </row>
    <row r="787" spans="1:12" ht="15" thickBot="1" x14ac:dyDescent="0.35">
      <c r="A787" s="883"/>
      <c r="B787" s="898"/>
      <c r="C787" s="56"/>
      <c r="D787" s="56"/>
      <c r="E787" s="56"/>
      <c r="F787" s="46"/>
      <c r="G787" s="43" t="s">
        <v>23</v>
      </c>
      <c r="H787" s="47"/>
      <c r="I787" s="85"/>
      <c r="J787" s="73"/>
      <c r="K787" s="73"/>
      <c r="L787" s="73"/>
    </row>
    <row r="788" spans="1:12" ht="15" thickBot="1" x14ac:dyDescent="0.35">
      <c r="A788" s="882" t="s">
        <v>230</v>
      </c>
      <c r="B788" s="896" t="s">
        <v>555</v>
      </c>
      <c r="C788" s="56"/>
      <c r="D788" s="53"/>
      <c r="E788" s="53"/>
      <c r="F788" s="12"/>
      <c r="G788" s="44" t="s">
        <v>18</v>
      </c>
      <c r="H788" s="45">
        <v>288724610</v>
      </c>
      <c r="I788" s="85" t="s">
        <v>213</v>
      </c>
      <c r="J788" s="73"/>
      <c r="K788" s="73"/>
      <c r="L788" s="73"/>
    </row>
    <row r="789" spans="1:12" ht="30" customHeight="1" thickBot="1" x14ac:dyDescent="0.35">
      <c r="A789" s="883"/>
      <c r="B789" s="898"/>
      <c r="C789" s="56"/>
      <c r="D789" s="56"/>
      <c r="E789" s="56"/>
      <c r="F789" s="46"/>
      <c r="G789" s="43" t="s">
        <v>23</v>
      </c>
      <c r="H789" s="47"/>
      <c r="I789" s="85"/>
      <c r="J789" s="73"/>
      <c r="K789" s="73"/>
      <c r="L789" s="73"/>
    </row>
    <row r="790" spans="1:12" ht="15" thickBot="1" x14ac:dyDescent="0.35">
      <c r="A790" s="48"/>
      <c r="B790" s="55" t="s">
        <v>102</v>
      </c>
      <c r="C790" s="42">
        <f>C782+C784+C786+C788</f>
        <v>50</v>
      </c>
      <c r="D790" s="42">
        <f t="shared" ref="D790:E790" si="27">D782+D784+D786+D788</f>
        <v>150</v>
      </c>
      <c r="E790" s="42">
        <f t="shared" si="27"/>
        <v>150</v>
      </c>
      <c r="F790" s="56"/>
      <c r="G790" s="43"/>
      <c r="H790" s="45"/>
      <c r="I790" s="45"/>
      <c r="J790" s="73"/>
      <c r="K790" s="73"/>
      <c r="L790" s="73"/>
    </row>
    <row r="791" spans="1:12" ht="23.4" customHeight="1" thickBot="1" x14ac:dyDescent="0.35">
      <c r="A791" s="65"/>
      <c r="B791" s="66" t="s">
        <v>455</v>
      </c>
      <c r="C791" s="67">
        <f>C760+C763+C769+C779+C790</f>
        <v>805.9</v>
      </c>
      <c r="D791" s="67">
        <f t="shared" ref="D791:E791" si="28">D760+D763+D769+D779+D790</f>
        <v>766.6</v>
      </c>
      <c r="E791" s="67">
        <f t="shared" si="28"/>
        <v>667.6</v>
      </c>
      <c r="F791" s="68"/>
      <c r="G791" s="69"/>
      <c r="H791" s="70"/>
      <c r="I791" s="71"/>
      <c r="J791" s="73"/>
      <c r="K791" s="73"/>
      <c r="L791" s="73"/>
    </row>
    <row r="792" spans="1:12" ht="15" thickBot="1" x14ac:dyDescent="0.35">
      <c r="A792" s="73"/>
      <c r="B792" s="73"/>
      <c r="C792" s="73"/>
      <c r="D792" s="73"/>
      <c r="E792" s="73"/>
      <c r="F792" s="73"/>
      <c r="G792" s="73"/>
      <c r="H792" s="73"/>
      <c r="I792" s="73"/>
      <c r="J792" s="73"/>
      <c r="K792" s="73"/>
      <c r="L792" s="73"/>
    </row>
    <row r="793" spans="1:12" ht="15" thickBot="1" x14ac:dyDescent="0.35">
      <c r="A793" s="73"/>
      <c r="B793" s="73"/>
      <c r="C793" s="768">
        <f>C755+C758+C761+C767+C770+C773+C776+C782+C784+C786+C788</f>
        <v>427.6</v>
      </c>
      <c r="D793" s="770">
        <f>D755+D758+D761+D767+D770+D773+D776+D782+D784+D786+D788</f>
        <v>708.6</v>
      </c>
      <c r="E793" s="769">
        <f>E755+E758+E761+E767+E770+E773+E776+E782+E784+E786+E788</f>
        <v>609.6</v>
      </c>
      <c r="F793" s="772" t="s">
        <v>18</v>
      </c>
      <c r="G793" s="775"/>
      <c r="H793" s="73"/>
      <c r="I793" s="73"/>
      <c r="J793" s="73"/>
      <c r="K793" s="73"/>
      <c r="L793" s="73"/>
    </row>
    <row r="794" spans="1:12" ht="15" thickBot="1" x14ac:dyDescent="0.35">
      <c r="A794" s="73"/>
      <c r="B794" s="73"/>
      <c r="C794" s="765">
        <f>C756+C759+C762+C768+C771+C774+C777</f>
        <v>378.3</v>
      </c>
      <c r="D794" s="766">
        <f>D756+D759+D762+D768+D771+D774+D777</f>
        <v>58</v>
      </c>
      <c r="E794" s="771">
        <f>E756+E759+E762+E768+E771+E774+E777</f>
        <v>58</v>
      </c>
      <c r="F794" s="773" t="s">
        <v>21</v>
      </c>
      <c r="G794" s="775"/>
      <c r="H794" s="73"/>
      <c r="I794" s="73"/>
      <c r="J794" s="73"/>
      <c r="K794" s="73"/>
      <c r="L794" s="73"/>
    </row>
    <row r="795" spans="1:12" ht="15" thickBot="1" x14ac:dyDescent="0.35">
      <c r="A795" s="73"/>
      <c r="B795" s="73"/>
      <c r="C795" s="765">
        <f>C778*1</f>
        <v>0</v>
      </c>
      <c r="D795" s="766">
        <f>D778*1</f>
        <v>0</v>
      </c>
      <c r="E795" s="771">
        <f>E778*1</f>
        <v>0</v>
      </c>
      <c r="F795" s="773" t="s">
        <v>20</v>
      </c>
      <c r="G795" s="775"/>
      <c r="H795" s="73"/>
      <c r="I795" s="73"/>
      <c r="J795" s="73"/>
      <c r="K795" s="73"/>
      <c r="L795" s="73"/>
    </row>
    <row r="796" spans="1:12" ht="15" thickBot="1" x14ac:dyDescent="0.35">
      <c r="A796" s="73"/>
      <c r="B796" s="73"/>
      <c r="C796" s="756">
        <f>SUM(C793:C795)</f>
        <v>805.90000000000009</v>
      </c>
      <c r="D796" s="761">
        <f>SUM(D793:D795)</f>
        <v>766.6</v>
      </c>
      <c r="E796" s="757">
        <f>SUM(E793:E795)</f>
        <v>667.6</v>
      </c>
      <c r="F796" s="774" t="s">
        <v>23</v>
      </c>
      <c r="G796" s="776"/>
      <c r="H796" s="73"/>
      <c r="I796" s="73"/>
      <c r="J796" s="73"/>
      <c r="K796" s="73"/>
      <c r="L796" s="73"/>
    </row>
    <row r="797" spans="1:12" x14ac:dyDescent="0.3">
      <c r="A797" s="73"/>
      <c r="B797" s="73"/>
      <c r="C797" s="73"/>
      <c r="D797" s="73"/>
      <c r="E797" s="73"/>
      <c r="F797" s="73"/>
      <c r="G797" s="73"/>
      <c r="H797" s="73"/>
      <c r="I797" s="73"/>
      <c r="J797" s="73"/>
      <c r="K797" s="73"/>
      <c r="L797" s="73"/>
    </row>
    <row r="798" spans="1:12" x14ac:dyDescent="0.3">
      <c r="A798" s="778" t="s">
        <v>1745</v>
      </c>
      <c r="B798" s="779"/>
      <c r="C798" s="6"/>
      <c r="D798" s="6"/>
      <c r="E798" s="6"/>
      <c r="F798" s="6"/>
      <c r="G798" s="7"/>
      <c r="H798" s="7"/>
      <c r="I798" s="7"/>
      <c r="J798" s="73"/>
      <c r="K798" s="73"/>
      <c r="L798" s="73"/>
    </row>
    <row r="799" spans="1:12" ht="15" thickBot="1" x14ac:dyDescent="0.35">
      <c r="A799" s="730" t="s">
        <v>1741</v>
      </c>
      <c r="B799" s="73"/>
      <c r="C799" s="5"/>
      <c r="D799" s="5"/>
      <c r="E799" s="5"/>
      <c r="F799" s="6"/>
      <c r="G799" s="7"/>
      <c r="H799" s="7"/>
      <c r="I799" s="7"/>
      <c r="J799" s="73"/>
      <c r="K799" s="73"/>
      <c r="L799" s="73"/>
    </row>
    <row r="800" spans="1:12" ht="61.95" customHeight="1" thickBot="1" x14ac:dyDescent="0.35">
      <c r="A800" s="8" t="s">
        <v>5</v>
      </c>
      <c r="B800" s="9" t="s">
        <v>586</v>
      </c>
      <c r="C800" s="9" t="s">
        <v>11</v>
      </c>
      <c r="D800" s="9" t="s">
        <v>574</v>
      </c>
      <c r="E800" s="9" t="s">
        <v>674</v>
      </c>
      <c r="F800" s="9" t="s">
        <v>6</v>
      </c>
      <c r="G800" s="9" t="s">
        <v>17</v>
      </c>
      <c r="H800" s="9" t="s">
        <v>12</v>
      </c>
      <c r="I800" s="9" t="s">
        <v>34</v>
      </c>
      <c r="J800" s="73"/>
      <c r="K800" s="73"/>
      <c r="L800" s="73"/>
    </row>
    <row r="801" spans="1:12" ht="15" customHeight="1" thickBot="1" x14ac:dyDescent="0.35">
      <c r="A801" s="10">
        <v>1</v>
      </c>
      <c r="B801" s="11">
        <v>2</v>
      </c>
      <c r="C801" s="11">
        <v>3</v>
      </c>
      <c r="D801" s="11">
        <v>4</v>
      </c>
      <c r="E801" s="11">
        <v>5</v>
      </c>
      <c r="F801" s="11">
        <v>6</v>
      </c>
      <c r="G801" s="11">
        <v>7</v>
      </c>
      <c r="H801" s="11">
        <v>8</v>
      </c>
      <c r="I801" s="11">
        <v>9</v>
      </c>
      <c r="J801" s="73"/>
      <c r="K801" s="73"/>
      <c r="L801" s="73"/>
    </row>
    <row r="802" spans="1:12" ht="27" thickBot="1" x14ac:dyDescent="0.35">
      <c r="A802" s="34" t="s">
        <v>15</v>
      </c>
      <c r="B802" s="35" t="s">
        <v>155</v>
      </c>
      <c r="C802" s="36"/>
      <c r="D802" s="36"/>
      <c r="E802" s="36"/>
      <c r="F802" s="37" t="s">
        <v>154</v>
      </c>
      <c r="G802" s="35"/>
      <c r="H802" s="36"/>
      <c r="I802" s="36"/>
      <c r="J802" s="73"/>
      <c r="K802" s="73"/>
      <c r="L802" s="73"/>
    </row>
    <row r="803" spans="1:12" ht="40.200000000000003" thickBot="1" x14ac:dyDescent="0.35">
      <c r="A803" s="38" t="s">
        <v>14</v>
      </c>
      <c r="B803" s="39" t="s">
        <v>162</v>
      </c>
      <c r="C803" s="40"/>
      <c r="D803" s="40"/>
      <c r="E803" s="40"/>
      <c r="F803" s="41" t="s">
        <v>161</v>
      </c>
      <c r="G803" s="39"/>
      <c r="H803" s="40"/>
      <c r="I803" s="40"/>
      <c r="J803" s="73"/>
      <c r="K803" s="73"/>
      <c r="L803" s="73"/>
    </row>
    <row r="804" spans="1:12" ht="15" thickBot="1" x14ac:dyDescent="0.35">
      <c r="A804" s="881" t="s">
        <v>78</v>
      </c>
      <c r="B804" s="896" t="s">
        <v>233</v>
      </c>
      <c r="C804" s="53">
        <v>145.69999999999999</v>
      </c>
      <c r="D804" s="53">
        <v>120</v>
      </c>
      <c r="E804" s="53">
        <v>120</v>
      </c>
      <c r="F804" s="12"/>
      <c r="G804" s="44" t="s">
        <v>459</v>
      </c>
      <c r="H804" s="45">
        <v>288724610</v>
      </c>
      <c r="I804" s="85" t="s">
        <v>231</v>
      </c>
      <c r="J804" s="73"/>
      <c r="K804" s="73"/>
      <c r="L804" s="73"/>
    </row>
    <row r="805" spans="1:12" ht="15" thickBot="1" x14ac:dyDescent="0.35">
      <c r="A805" s="882"/>
      <c r="B805" s="897"/>
      <c r="C805" s="53">
        <v>119.2</v>
      </c>
      <c r="D805" s="53"/>
      <c r="E805" s="53"/>
      <c r="F805" s="12"/>
      <c r="G805" s="44" t="s">
        <v>232</v>
      </c>
      <c r="H805" s="47"/>
      <c r="I805" s="85"/>
      <c r="J805" s="73"/>
      <c r="K805" s="73"/>
      <c r="L805" s="73"/>
    </row>
    <row r="806" spans="1:12" ht="15" customHeight="1" thickBot="1" x14ac:dyDescent="0.35">
      <c r="A806" s="882"/>
      <c r="B806" s="897"/>
      <c r="C806" s="53"/>
      <c r="D806" s="53"/>
      <c r="E806" s="53"/>
      <c r="F806" s="12"/>
      <c r="G806" s="44" t="s">
        <v>21</v>
      </c>
      <c r="H806" s="47"/>
      <c r="I806" s="85"/>
      <c r="J806" s="73"/>
      <c r="K806" s="73"/>
      <c r="L806" s="73"/>
    </row>
    <row r="807" spans="1:12" ht="15" thickBot="1" x14ac:dyDescent="0.35">
      <c r="A807" s="882"/>
      <c r="B807" s="897"/>
      <c r="C807" s="53"/>
      <c r="D807" s="53"/>
      <c r="E807" s="53"/>
      <c r="F807" s="46"/>
      <c r="G807" s="44" t="s">
        <v>20</v>
      </c>
      <c r="H807" s="47"/>
      <c r="I807" s="85"/>
      <c r="J807" s="73"/>
      <c r="K807" s="73"/>
      <c r="L807" s="73"/>
    </row>
    <row r="808" spans="1:12" ht="19.95" customHeight="1" thickBot="1" x14ac:dyDescent="0.35">
      <c r="A808" s="883"/>
      <c r="B808" s="898"/>
      <c r="C808" s="42">
        <f>SUM(C804:C807)</f>
        <v>264.89999999999998</v>
      </c>
      <c r="D808" s="42">
        <f>SUM(D804:D807)</f>
        <v>120</v>
      </c>
      <c r="E808" s="42">
        <f>SUM(E804:E807)</f>
        <v>120</v>
      </c>
      <c r="F808" s="46"/>
      <c r="G808" s="43" t="s">
        <v>23</v>
      </c>
      <c r="H808" s="47"/>
      <c r="I808" s="85"/>
      <c r="J808" s="73"/>
      <c r="K808" s="73"/>
      <c r="L808" s="73"/>
    </row>
    <row r="809" spans="1:12" ht="15" customHeight="1" thickBot="1" x14ac:dyDescent="0.35">
      <c r="A809" s="881" t="s">
        <v>24</v>
      </c>
      <c r="B809" s="896" t="s">
        <v>235</v>
      </c>
      <c r="C809" s="53">
        <v>49</v>
      </c>
      <c r="D809" s="53">
        <v>50</v>
      </c>
      <c r="E809" s="53">
        <v>50</v>
      </c>
      <c r="F809" s="12"/>
      <c r="G809" s="44" t="s">
        <v>459</v>
      </c>
      <c r="H809" s="45">
        <v>288724610</v>
      </c>
      <c r="I809" s="85" t="s">
        <v>231</v>
      </c>
      <c r="J809" s="73"/>
      <c r="K809" s="73"/>
      <c r="L809" s="73"/>
    </row>
    <row r="810" spans="1:12" ht="15" thickBot="1" x14ac:dyDescent="0.35">
      <c r="A810" s="882"/>
      <c r="B810" s="897"/>
      <c r="C810" s="53"/>
      <c r="D810" s="53"/>
      <c r="E810" s="53"/>
      <c r="F810" s="12"/>
      <c r="G810" s="44" t="s">
        <v>232</v>
      </c>
      <c r="H810" s="47"/>
      <c r="I810" s="85"/>
      <c r="J810" s="73"/>
      <c r="K810" s="73"/>
      <c r="L810" s="73"/>
    </row>
    <row r="811" spans="1:12" ht="15" thickBot="1" x14ac:dyDescent="0.35">
      <c r="A811" s="882"/>
      <c r="B811" s="897"/>
      <c r="C811" s="53"/>
      <c r="D811" s="53"/>
      <c r="E811" s="53"/>
      <c r="F811" s="12"/>
      <c r="G811" s="44" t="s">
        <v>21</v>
      </c>
      <c r="H811" s="47"/>
      <c r="I811" s="85"/>
      <c r="J811" s="73"/>
      <c r="K811" s="73"/>
      <c r="L811" s="73"/>
    </row>
    <row r="812" spans="1:12" ht="15" customHeight="1" thickBot="1" x14ac:dyDescent="0.35">
      <c r="A812" s="882"/>
      <c r="B812" s="897"/>
      <c r="C812" s="53"/>
      <c r="D812" s="53"/>
      <c r="E812" s="53"/>
      <c r="F812" s="46"/>
      <c r="G812" s="44" t="s">
        <v>20</v>
      </c>
      <c r="H812" s="47"/>
      <c r="I812" s="85"/>
      <c r="J812" s="73"/>
      <c r="K812" s="73"/>
      <c r="L812" s="73"/>
    </row>
    <row r="813" spans="1:12" ht="15" thickBot="1" x14ac:dyDescent="0.35">
      <c r="A813" s="883"/>
      <c r="B813" s="898"/>
      <c r="C813" s="42">
        <f>SUM(C809:C812)</f>
        <v>49</v>
      </c>
      <c r="D813" s="42">
        <f>SUM(D809:D812)</f>
        <v>50</v>
      </c>
      <c r="E813" s="42">
        <f>SUM(E809:E812)</f>
        <v>50</v>
      </c>
      <c r="F813" s="46"/>
      <c r="G813" s="43" t="s">
        <v>23</v>
      </c>
      <c r="H813" s="47"/>
      <c r="I813" s="85"/>
      <c r="J813" s="73"/>
      <c r="K813" s="73"/>
      <c r="L813" s="73"/>
    </row>
    <row r="814" spans="1:12" ht="21.6" customHeight="1" thickBot="1" x14ac:dyDescent="0.35">
      <c r="A814" s="881" t="s">
        <v>26</v>
      </c>
      <c r="B814" s="896" t="s">
        <v>236</v>
      </c>
      <c r="C814" s="53">
        <v>18</v>
      </c>
      <c r="D814" s="53">
        <v>20</v>
      </c>
      <c r="E814" s="53">
        <v>20</v>
      </c>
      <c r="F814" s="12"/>
      <c r="G814" s="44" t="s">
        <v>459</v>
      </c>
      <c r="H814" s="45">
        <v>288724610</v>
      </c>
      <c r="I814" s="85" t="s">
        <v>231</v>
      </c>
      <c r="J814" s="73"/>
      <c r="K814" s="73"/>
      <c r="L814" s="73"/>
    </row>
    <row r="815" spans="1:12" ht="15" customHeight="1" thickBot="1" x14ac:dyDescent="0.35">
      <c r="A815" s="882"/>
      <c r="B815" s="897"/>
      <c r="C815" s="53">
        <v>15.3</v>
      </c>
      <c r="D815" s="53"/>
      <c r="E815" s="53"/>
      <c r="F815" s="46"/>
      <c r="G815" s="44" t="s">
        <v>232</v>
      </c>
      <c r="H815" s="47"/>
      <c r="I815" s="85"/>
      <c r="J815" s="73"/>
      <c r="K815" s="73"/>
      <c r="L815" s="73"/>
    </row>
    <row r="816" spans="1:12" ht="15" thickBot="1" x14ac:dyDescent="0.35">
      <c r="A816" s="882"/>
      <c r="B816" s="897"/>
      <c r="C816" s="53"/>
      <c r="D816" s="53"/>
      <c r="E816" s="53"/>
      <c r="F816" s="46"/>
      <c r="G816" s="44" t="s">
        <v>21</v>
      </c>
      <c r="H816" s="47"/>
      <c r="I816" s="85"/>
      <c r="J816" s="73"/>
      <c r="K816" s="73"/>
      <c r="L816" s="73"/>
    </row>
    <row r="817" spans="1:12" ht="15" thickBot="1" x14ac:dyDescent="0.35">
      <c r="A817" s="882"/>
      <c r="B817" s="897"/>
      <c r="C817" s="53"/>
      <c r="D817" s="53"/>
      <c r="E817" s="53"/>
      <c r="F817" s="46"/>
      <c r="G817" s="44" t="s">
        <v>20</v>
      </c>
      <c r="H817" s="47"/>
      <c r="I817" s="85"/>
      <c r="J817" s="73"/>
      <c r="K817" s="73"/>
      <c r="L817" s="73"/>
    </row>
    <row r="818" spans="1:12" ht="15" thickBot="1" x14ac:dyDescent="0.35">
      <c r="A818" s="883"/>
      <c r="B818" s="898"/>
      <c r="C818" s="42">
        <f>SUM(C814:C817)</f>
        <v>33.299999999999997</v>
      </c>
      <c r="D818" s="42">
        <f>SUM(D814:D817)</f>
        <v>20</v>
      </c>
      <c r="E818" s="42">
        <f>SUM(E814:E817)</f>
        <v>20</v>
      </c>
      <c r="F818" s="46"/>
      <c r="G818" s="43" t="s">
        <v>23</v>
      </c>
      <c r="H818" s="47"/>
      <c r="I818" s="85"/>
      <c r="J818" s="73"/>
      <c r="K818" s="73"/>
      <c r="L818" s="73"/>
    </row>
    <row r="819" spans="1:12" ht="27" thickBot="1" x14ac:dyDescent="0.35">
      <c r="A819" s="34" t="s">
        <v>15</v>
      </c>
      <c r="B819" s="35" t="s">
        <v>155</v>
      </c>
      <c r="C819" s="36"/>
      <c r="D819" s="36"/>
      <c r="E819" s="36"/>
      <c r="F819" s="37" t="s">
        <v>154</v>
      </c>
      <c r="G819" s="35"/>
      <c r="H819" s="36"/>
      <c r="I819" s="36"/>
      <c r="J819" s="73"/>
      <c r="K819" s="73"/>
      <c r="L819" s="73"/>
    </row>
    <row r="820" spans="1:12" ht="33.6" customHeight="1" thickBot="1" x14ac:dyDescent="0.35">
      <c r="A820" s="38" t="s">
        <v>35</v>
      </c>
      <c r="B820" s="39" t="s">
        <v>210</v>
      </c>
      <c r="C820" s="40"/>
      <c r="D820" s="40"/>
      <c r="E820" s="40"/>
      <c r="F820" s="41" t="s">
        <v>165</v>
      </c>
      <c r="G820" s="39"/>
      <c r="H820" s="40"/>
      <c r="I820" s="40"/>
      <c r="J820" s="73"/>
      <c r="K820" s="73"/>
      <c r="L820" s="73"/>
    </row>
    <row r="821" spans="1:12" ht="15" customHeight="1" thickBot="1" x14ac:dyDescent="0.35">
      <c r="A821" s="881" t="s">
        <v>38</v>
      </c>
      <c r="B821" s="896" t="s">
        <v>237</v>
      </c>
      <c r="C821" s="53">
        <v>45.7</v>
      </c>
      <c r="D821" s="53">
        <v>72</v>
      </c>
      <c r="E821" s="53">
        <v>82</v>
      </c>
      <c r="F821" s="12"/>
      <c r="G821" s="44" t="s">
        <v>459</v>
      </c>
      <c r="H821" s="45">
        <v>288724610</v>
      </c>
      <c r="I821" s="85" t="s">
        <v>231</v>
      </c>
      <c r="J821" s="73"/>
      <c r="K821" s="73"/>
      <c r="L821" s="73"/>
    </row>
    <row r="822" spans="1:12" ht="15" thickBot="1" x14ac:dyDescent="0.35">
      <c r="A822" s="882"/>
      <c r="B822" s="897"/>
      <c r="C822" s="44">
        <v>54.8</v>
      </c>
      <c r="D822" s="53"/>
      <c r="E822" s="53"/>
      <c r="F822" s="12"/>
      <c r="G822" s="44" t="s">
        <v>232</v>
      </c>
      <c r="H822" s="47"/>
      <c r="I822" s="85"/>
      <c r="J822" s="73"/>
      <c r="K822" s="73"/>
      <c r="L822" s="73"/>
    </row>
    <row r="823" spans="1:12" ht="15" customHeight="1" thickBot="1" x14ac:dyDescent="0.35">
      <c r="A823" s="882"/>
      <c r="B823" s="897"/>
      <c r="C823" s="44"/>
      <c r="D823" s="53"/>
      <c r="E823" s="53"/>
      <c r="F823" s="12"/>
      <c r="G823" s="44" t="s">
        <v>21</v>
      </c>
      <c r="H823" s="47"/>
      <c r="I823" s="85"/>
      <c r="J823" s="73"/>
      <c r="K823" s="73"/>
      <c r="L823" s="73"/>
    </row>
    <row r="824" spans="1:12" ht="15" thickBot="1" x14ac:dyDescent="0.35">
      <c r="A824" s="882"/>
      <c r="B824" s="897"/>
      <c r="C824" s="44"/>
      <c r="D824" s="53"/>
      <c r="E824" s="53"/>
      <c r="F824" s="12"/>
      <c r="G824" s="44" t="s">
        <v>20</v>
      </c>
      <c r="H824" s="47"/>
      <c r="I824" s="85"/>
      <c r="J824" s="73"/>
      <c r="K824" s="73"/>
      <c r="L824" s="73"/>
    </row>
    <row r="825" spans="1:12" ht="15" thickBot="1" x14ac:dyDescent="0.35">
      <c r="A825" s="883"/>
      <c r="B825" s="898"/>
      <c r="C825" s="43">
        <f>SUM(C821:C824)</f>
        <v>100.5</v>
      </c>
      <c r="D825" s="42">
        <f>SUM(D821:D824)</f>
        <v>72</v>
      </c>
      <c r="E825" s="42">
        <f>SUM(E821:E824)</f>
        <v>82</v>
      </c>
      <c r="F825" s="46"/>
      <c r="G825" s="43" t="s">
        <v>23</v>
      </c>
      <c r="H825" s="47"/>
      <c r="I825" s="85"/>
      <c r="J825" s="73"/>
      <c r="K825" s="73"/>
      <c r="L825" s="73"/>
    </row>
    <row r="826" spans="1:12" ht="15" customHeight="1" thickBot="1" x14ac:dyDescent="0.35">
      <c r="A826" s="881" t="s">
        <v>39</v>
      </c>
      <c r="B826" s="896" t="s">
        <v>238</v>
      </c>
      <c r="C826" s="53">
        <v>73.599999999999994</v>
      </c>
      <c r="D826" s="53">
        <v>70</v>
      </c>
      <c r="E826" s="53">
        <v>60</v>
      </c>
      <c r="F826" s="12"/>
      <c r="G826" s="44" t="s">
        <v>459</v>
      </c>
      <c r="H826" s="45">
        <v>288724610</v>
      </c>
      <c r="I826" s="85" t="s">
        <v>231</v>
      </c>
      <c r="L826" s="73"/>
    </row>
    <row r="827" spans="1:12" ht="15" thickBot="1" x14ac:dyDescent="0.35">
      <c r="A827" s="882"/>
      <c r="B827" s="897"/>
      <c r="C827" s="53"/>
      <c r="D827" s="53"/>
      <c r="E827" s="53"/>
      <c r="F827" s="12"/>
      <c r="G827" s="44" t="s">
        <v>232</v>
      </c>
      <c r="H827" s="47"/>
      <c r="I827" s="85"/>
      <c r="L827" s="73"/>
    </row>
    <row r="828" spans="1:12" ht="15" thickBot="1" x14ac:dyDescent="0.35">
      <c r="A828" s="882"/>
      <c r="B828" s="897"/>
      <c r="C828" s="53"/>
      <c r="D828" s="53"/>
      <c r="E828" s="53"/>
      <c r="F828" s="12"/>
      <c r="G828" s="44" t="s">
        <v>21</v>
      </c>
      <c r="H828" s="47"/>
      <c r="I828" s="85"/>
      <c r="L828" s="73"/>
    </row>
    <row r="829" spans="1:12" ht="16.2" customHeight="1" thickBot="1" x14ac:dyDescent="0.35">
      <c r="A829" s="882"/>
      <c r="B829" s="897"/>
      <c r="C829" s="53"/>
      <c r="D829" s="53"/>
      <c r="E829" s="53"/>
      <c r="F829" s="46"/>
      <c r="G829" s="44" t="s">
        <v>20</v>
      </c>
      <c r="H829" s="47"/>
      <c r="I829" s="85"/>
      <c r="L829" s="73"/>
    </row>
    <row r="830" spans="1:12" ht="15.6" customHeight="1" thickBot="1" x14ac:dyDescent="0.35">
      <c r="A830" s="883"/>
      <c r="B830" s="898"/>
      <c r="C830" s="42">
        <f>SUM(C826:C829)</f>
        <v>73.599999999999994</v>
      </c>
      <c r="D830" s="42">
        <f>SUM(D826:D829)</f>
        <v>70</v>
      </c>
      <c r="E830" s="42">
        <f>SUM(E826:E829)</f>
        <v>60</v>
      </c>
      <c r="F830" s="46"/>
      <c r="G830" s="43" t="s">
        <v>23</v>
      </c>
      <c r="H830" s="47"/>
      <c r="I830" s="85"/>
      <c r="L830" s="73"/>
    </row>
    <row r="831" spans="1:12" ht="15" customHeight="1" thickBot="1" x14ac:dyDescent="0.35">
      <c r="A831" s="48"/>
      <c r="B831" s="55" t="s">
        <v>102</v>
      </c>
      <c r="C831" s="56"/>
      <c r="D831" s="56"/>
      <c r="E831" s="56"/>
      <c r="F831" s="56"/>
      <c r="G831" s="43"/>
      <c r="H831" s="45"/>
      <c r="I831" s="45"/>
      <c r="J831" s="73"/>
      <c r="K831" s="73"/>
      <c r="L831" s="73"/>
    </row>
    <row r="832" spans="1:12" ht="15" thickBot="1" x14ac:dyDescent="0.35">
      <c r="A832" s="59"/>
      <c r="B832" s="60" t="s">
        <v>68</v>
      </c>
      <c r="C832" s="61">
        <f>C833-C806-C805-C810-C811-C815-C816-C822-C823-C827-C828</f>
        <v>331.99999999999994</v>
      </c>
      <c r="D832" s="61">
        <f>D833-D806-D805-D810-D811-D815-D816-D822-D823-D827-D828</f>
        <v>332</v>
      </c>
      <c r="E832" s="61">
        <f>E833-E806-E805-E810-E811-E815-E816-E822-E823-E827-E828</f>
        <v>332</v>
      </c>
      <c r="F832" s="62"/>
      <c r="G832" s="60"/>
      <c r="H832" s="63"/>
      <c r="I832" s="64"/>
      <c r="J832" s="73"/>
      <c r="K832" s="73"/>
      <c r="L832" s="73"/>
    </row>
    <row r="833" spans="1:12" ht="21.6" customHeight="1" thickBot="1" x14ac:dyDescent="0.35">
      <c r="A833" s="65"/>
      <c r="B833" s="66" t="s">
        <v>456</v>
      </c>
      <c r="C833" s="174">
        <f>C830+C825+C818+C813+C808</f>
        <v>521.29999999999995</v>
      </c>
      <c r="D833" s="174">
        <f>D830+D825+D818+D813+D808</f>
        <v>332</v>
      </c>
      <c r="E833" s="174">
        <f>E830+E825+E818+E813+E808</f>
        <v>332</v>
      </c>
      <c r="F833" s="68"/>
      <c r="G833" s="69"/>
      <c r="H833" s="70"/>
      <c r="I833" s="71"/>
      <c r="J833" s="73"/>
      <c r="K833" s="73"/>
      <c r="L833" s="73"/>
    </row>
    <row r="834" spans="1:12" ht="15" thickBot="1" x14ac:dyDescent="0.35">
      <c r="A834" s="73"/>
      <c r="B834" s="73"/>
      <c r="C834" s="73"/>
      <c r="D834" s="73"/>
      <c r="E834" s="73"/>
      <c r="F834" s="73"/>
      <c r="G834" s="73"/>
      <c r="H834" s="73"/>
      <c r="I834" s="73"/>
      <c r="J834" s="73"/>
      <c r="K834" s="73"/>
      <c r="L834" s="73"/>
    </row>
    <row r="835" spans="1:12" ht="15" thickBot="1" x14ac:dyDescent="0.35">
      <c r="A835" s="73"/>
      <c r="B835" s="73"/>
      <c r="C835" s="765">
        <f t="shared" ref="C835:E838" si="29">C804+C809+C814+C821+C826</f>
        <v>332</v>
      </c>
      <c r="D835" s="766">
        <f t="shared" si="29"/>
        <v>332</v>
      </c>
      <c r="E835" s="783">
        <f t="shared" si="29"/>
        <v>332</v>
      </c>
      <c r="F835" s="23" t="s">
        <v>459</v>
      </c>
      <c r="G835" s="73"/>
      <c r="H835" s="73"/>
      <c r="I835" s="73"/>
      <c r="J835" s="73"/>
      <c r="K835" s="73"/>
      <c r="L835" s="73"/>
    </row>
    <row r="836" spans="1:12" ht="15" thickBot="1" x14ac:dyDescent="0.35">
      <c r="A836" s="73"/>
      <c r="B836" s="73"/>
      <c r="C836" s="754">
        <f t="shared" si="29"/>
        <v>189.3</v>
      </c>
      <c r="D836" s="760">
        <f t="shared" si="29"/>
        <v>0</v>
      </c>
      <c r="E836" s="781">
        <f t="shared" si="29"/>
        <v>0</v>
      </c>
      <c r="F836" s="747" t="s">
        <v>232</v>
      </c>
      <c r="G836" s="73"/>
      <c r="H836" s="73"/>
      <c r="I836" s="73"/>
      <c r="J836" s="73"/>
      <c r="K836" s="73"/>
      <c r="L836" s="73"/>
    </row>
    <row r="837" spans="1:12" ht="15" thickBot="1" x14ac:dyDescent="0.35">
      <c r="A837" s="73"/>
      <c r="B837" s="73"/>
      <c r="C837" s="765">
        <f t="shared" si="29"/>
        <v>0</v>
      </c>
      <c r="D837" s="766">
        <f t="shared" si="29"/>
        <v>0</v>
      </c>
      <c r="E837" s="783">
        <f t="shared" si="29"/>
        <v>0</v>
      </c>
      <c r="F837" s="23" t="s">
        <v>21</v>
      </c>
      <c r="G837" s="73"/>
      <c r="H837" s="73"/>
      <c r="I837" s="73"/>
      <c r="J837" s="73"/>
      <c r="K837" s="73"/>
      <c r="L837" s="73"/>
    </row>
    <row r="838" spans="1:12" ht="15" thickBot="1" x14ac:dyDescent="0.35">
      <c r="A838" s="73"/>
      <c r="B838" s="73"/>
      <c r="C838" s="765">
        <f t="shared" si="29"/>
        <v>0</v>
      </c>
      <c r="D838" s="766">
        <f t="shared" si="29"/>
        <v>0</v>
      </c>
      <c r="E838" s="783">
        <f t="shared" si="29"/>
        <v>0</v>
      </c>
      <c r="F838" s="23" t="s">
        <v>20</v>
      </c>
      <c r="G838" s="73"/>
      <c r="H838" s="73"/>
      <c r="I838" s="73"/>
      <c r="J838" s="73"/>
      <c r="K838" s="73"/>
      <c r="L838" s="73"/>
    </row>
    <row r="839" spans="1:12" ht="15" thickBot="1" x14ac:dyDescent="0.35">
      <c r="A839" s="73"/>
      <c r="B839" s="73"/>
      <c r="C839" s="756">
        <f>SUM(C835:C838)</f>
        <v>521.29999999999995</v>
      </c>
      <c r="D839" s="761">
        <f>SUM(D835:D838)</f>
        <v>332</v>
      </c>
      <c r="E839" s="782">
        <f>SUM(E835:E838)</f>
        <v>332</v>
      </c>
      <c r="F839" s="43" t="s">
        <v>23</v>
      </c>
      <c r="G839" s="73"/>
      <c r="H839" s="73"/>
      <c r="I839" s="73"/>
      <c r="J839" s="73"/>
      <c r="K839" s="73"/>
      <c r="L839" s="73"/>
    </row>
    <row r="840" spans="1:12" x14ac:dyDescent="0.3">
      <c r="A840" s="73"/>
      <c r="B840" s="73"/>
      <c r="C840" s="73"/>
      <c r="D840" s="73"/>
      <c r="E840" s="73"/>
      <c r="F840" s="73"/>
      <c r="G840" s="73"/>
      <c r="H840" s="73"/>
      <c r="I840" s="73"/>
      <c r="J840" s="73"/>
      <c r="K840" s="73"/>
      <c r="L840" s="73"/>
    </row>
    <row r="841" spans="1:12" ht="16.2" customHeight="1" x14ac:dyDescent="0.3">
      <c r="A841" s="778" t="s">
        <v>1746</v>
      </c>
      <c r="B841" s="779"/>
      <c r="C841" s="779"/>
      <c r="D841" s="779"/>
      <c r="E841" s="6"/>
      <c r="F841" s="7"/>
      <c r="G841" s="7"/>
      <c r="H841" s="7"/>
      <c r="I841" s="73"/>
      <c r="J841" s="73"/>
      <c r="K841" s="73"/>
      <c r="L841" s="73"/>
    </row>
    <row r="842" spans="1:12" ht="16.2" customHeight="1" thickBot="1" x14ac:dyDescent="0.35">
      <c r="A842" s="730" t="s">
        <v>1741</v>
      </c>
      <c r="B842" s="5"/>
      <c r="C842" s="5"/>
      <c r="D842" s="5"/>
      <c r="E842" s="6"/>
      <c r="F842" s="7"/>
      <c r="G842" s="7"/>
      <c r="H842" s="7"/>
      <c r="I842" s="73"/>
      <c r="J842" s="73"/>
      <c r="K842" s="73"/>
      <c r="L842" s="73"/>
    </row>
    <row r="843" spans="1:12" ht="62.4" customHeight="1" thickBot="1" x14ac:dyDescent="0.35">
      <c r="A843" s="8" t="s">
        <v>5</v>
      </c>
      <c r="B843" s="9" t="s">
        <v>586</v>
      </c>
      <c r="C843" s="9" t="s">
        <v>11</v>
      </c>
      <c r="D843" s="9" t="s">
        <v>574</v>
      </c>
      <c r="E843" s="9" t="s">
        <v>674</v>
      </c>
      <c r="F843" s="9" t="s">
        <v>6</v>
      </c>
      <c r="G843" s="9" t="s">
        <v>17</v>
      </c>
      <c r="H843" s="9" t="s">
        <v>12</v>
      </c>
      <c r="I843" s="9" t="s">
        <v>34</v>
      </c>
      <c r="J843" s="73"/>
      <c r="K843" s="73"/>
      <c r="L843" s="73"/>
    </row>
    <row r="844" spans="1:12" ht="15" customHeight="1" thickBot="1" x14ac:dyDescent="0.35">
      <c r="A844" s="10">
        <v>1</v>
      </c>
      <c r="B844" s="11">
        <v>2</v>
      </c>
      <c r="C844" s="11">
        <v>3</v>
      </c>
      <c r="D844" s="11">
        <v>4</v>
      </c>
      <c r="E844" s="11">
        <v>5</v>
      </c>
      <c r="F844" s="11">
        <v>6</v>
      </c>
      <c r="G844" s="11">
        <v>7</v>
      </c>
      <c r="H844" s="11">
        <v>8</v>
      </c>
      <c r="I844" s="11">
        <v>9</v>
      </c>
      <c r="J844" s="73"/>
      <c r="K844" s="73"/>
      <c r="L844" s="73"/>
    </row>
    <row r="845" spans="1:12" ht="15" customHeight="1" thickBot="1" x14ac:dyDescent="0.35">
      <c r="A845" s="34" t="s">
        <v>15</v>
      </c>
      <c r="B845" s="35" t="s">
        <v>240</v>
      </c>
      <c r="C845" s="36"/>
      <c r="D845" s="36"/>
      <c r="E845" s="36"/>
      <c r="F845" s="37" t="s">
        <v>241</v>
      </c>
      <c r="G845" s="35"/>
      <c r="H845" s="36"/>
      <c r="I845" s="36"/>
      <c r="J845" s="73"/>
      <c r="K845" s="73"/>
      <c r="L845" s="73"/>
    </row>
    <row r="846" spans="1:12" ht="40.200000000000003" thickBot="1" x14ac:dyDescent="0.35">
      <c r="A846" s="38" t="s">
        <v>14</v>
      </c>
      <c r="B846" s="39" t="s">
        <v>243</v>
      </c>
      <c r="C846" s="40"/>
      <c r="D846" s="40"/>
      <c r="E846" s="40"/>
      <c r="F846" s="41" t="s">
        <v>242</v>
      </c>
      <c r="G846" s="39"/>
      <c r="H846" s="40"/>
      <c r="I846" s="40"/>
      <c r="J846" s="73"/>
      <c r="K846" s="73"/>
      <c r="L846" s="73"/>
    </row>
    <row r="847" spans="1:12" ht="15" thickBot="1" x14ac:dyDescent="0.35">
      <c r="A847" s="881" t="s">
        <v>78</v>
      </c>
      <c r="B847" s="896" t="s">
        <v>556</v>
      </c>
      <c r="C847" s="53">
        <v>1</v>
      </c>
      <c r="D847" s="53">
        <v>1</v>
      </c>
      <c r="E847" s="53">
        <v>1</v>
      </c>
      <c r="F847" s="12"/>
      <c r="G847" s="44" t="s">
        <v>18</v>
      </c>
      <c r="H847" s="45">
        <v>288724610</v>
      </c>
      <c r="I847" s="85" t="s">
        <v>234</v>
      </c>
      <c r="J847" s="73"/>
      <c r="K847" s="73"/>
      <c r="L847" s="73"/>
    </row>
    <row r="848" spans="1:12" ht="15" thickBot="1" x14ac:dyDescent="0.35">
      <c r="A848" s="882"/>
      <c r="B848" s="897"/>
      <c r="C848" s="53"/>
      <c r="D848" s="53"/>
      <c r="E848" s="53"/>
      <c r="F848" s="12"/>
      <c r="G848" s="44" t="s">
        <v>21</v>
      </c>
      <c r="H848" s="47"/>
      <c r="I848" s="85"/>
      <c r="J848" s="73"/>
      <c r="K848" s="73"/>
      <c r="L848" s="73"/>
    </row>
    <row r="849" spans="1:12" ht="19.95" customHeight="1" thickBot="1" x14ac:dyDescent="0.35">
      <c r="A849" s="883"/>
      <c r="B849" s="898"/>
      <c r="C849" s="42">
        <f>C847+C848</f>
        <v>1</v>
      </c>
      <c r="D849" s="42">
        <f>D847+D848</f>
        <v>1</v>
      </c>
      <c r="E849" s="42">
        <f>E847+E848</f>
        <v>1</v>
      </c>
      <c r="F849" s="46"/>
      <c r="G849" s="43" t="s">
        <v>23</v>
      </c>
      <c r="H849" s="47"/>
      <c r="I849" s="85"/>
      <c r="J849" s="73"/>
      <c r="K849" s="73"/>
      <c r="L849" s="73"/>
    </row>
    <row r="850" spans="1:12" ht="15" customHeight="1" thickBot="1" x14ac:dyDescent="0.35">
      <c r="A850" s="34" t="s">
        <v>15</v>
      </c>
      <c r="B850" s="35" t="s">
        <v>240</v>
      </c>
      <c r="C850" s="36"/>
      <c r="D850" s="36"/>
      <c r="E850" s="36"/>
      <c r="F850" s="37" t="s">
        <v>241</v>
      </c>
      <c r="G850" s="35"/>
      <c r="H850" s="36"/>
      <c r="I850" s="36"/>
      <c r="J850" s="73"/>
      <c r="K850" s="73"/>
      <c r="L850" s="73"/>
    </row>
    <row r="851" spans="1:12" ht="40.200000000000003" thickBot="1" x14ac:dyDescent="0.35">
      <c r="A851" s="38" t="s">
        <v>35</v>
      </c>
      <c r="B851" s="39" t="s">
        <v>245</v>
      </c>
      <c r="C851" s="40"/>
      <c r="D851" s="40"/>
      <c r="E851" s="40"/>
      <c r="F851" s="41" t="s">
        <v>244</v>
      </c>
      <c r="G851" s="39"/>
      <c r="H851" s="40"/>
      <c r="I851" s="40"/>
      <c r="J851" s="73"/>
      <c r="K851" s="73"/>
      <c r="L851" s="73"/>
    </row>
    <row r="852" spans="1:12" ht="15" thickBot="1" x14ac:dyDescent="0.35">
      <c r="A852" s="881" t="s">
        <v>38</v>
      </c>
      <c r="B852" s="896" t="s">
        <v>246</v>
      </c>
      <c r="C852" s="53"/>
      <c r="D852" s="53"/>
      <c r="E852" s="53"/>
      <c r="F852" s="12"/>
      <c r="G852" s="44" t="s">
        <v>18</v>
      </c>
      <c r="H852" s="45">
        <v>288724610</v>
      </c>
      <c r="I852" s="85" t="s">
        <v>234</v>
      </c>
      <c r="J852" s="73"/>
      <c r="K852" s="73"/>
      <c r="L852" s="73"/>
    </row>
    <row r="853" spans="1:12" ht="15" thickBot="1" x14ac:dyDescent="0.35">
      <c r="A853" s="882"/>
      <c r="B853" s="897"/>
      <c r="C853" s="53"/>
      <c r="D853" s="53"/>
      <c r="E853" s="53"/>
      <c r="F853" s="12"/>
      <c r="G853" s="44" t="s">
        <v>21</v>
      </c>
      <c r="H853" s="47"/>
      <c r="I853" s="85"/>
      <c r="J853" s="73"/>
      <c r="K853" s="73"/>
      <c r="L853" s="73"/>
    </row>
    <row r="854" spans="1:12" ht="15" customHeight="1" thickBot="1" x14ac:dyDescent="0.35">
      <c r="A854" s="883"/>
      <c r="B854" s="898"/>
      <c r="C854" s="42">
        <f>C852+C853</f>
        <v>0</v>
      </c>
      <c r="D854" s="42">
        <f>D852+D853</f>
        <v>0</v>
      </c>
      <c r="E854" s="42">
        <f>E852+E853</f>
        <v>0</v>
      </c>
      <c r="F854" s="46"/>
      <c r="G854" s="43" t="s">
        <v>23</v>
      </c>
      <c r="H854" s="47"/>
      <c r="I854" s="85"/>
      <c r="J854" s="73"/>
      <c r="K854" s="73"/>
      <c r="L854" s="73"/>
    </row>
    <row r="855" spans="1:12" ht="20.399999999999999" customHeight="1" thickBot="1" x14ac:dyDescent="0.35">
      <c r="A855" s="34" t="s">
        <v>15</v>
      </c>
      <c r="B855" s="35" t="s">
        <v>240</v>
      </c>
      <c r="C855" s="36"/>
      <c r="D855" s="36"/>
      <c r="E855" s="36"/>
      <c r="F855" s="37" t="s">
        <v>241</v>
      </c>
      <c r="G855" s="35"/>
      <c r="H855" s="36"/>
      <c r="I855" s="36"/>
      <c r="J855" s="73"/>
      <c r="K855" s="73"/>
      <c r="L855" s="73"/>
    </row>
    <row r="856" spans="1:12" ht="26.4" customHeight="1" thickBot="1" x14ac:dyDescent="0.35">
      <c r="A856" s="38" t="s">
        <v>247</v>
      </c>
      <c r="B856" s="39" t="s">
        <v>250</v>
      </c>
      <c r="C856" s="40"/>
      <c r="D856" s="40"/>
      <c r="E856" s="40"/>
      <c r="F856" s="41" t="s">
        <v>249</v>
      </c>
      <c r="G856" s="39"/>
      <c r="H856" s="40"/>
      <c r="I856" s="40"/>
      <c r="J856" s="73"/>
      <c r="K856" s="73"/>
      <c r="L856" s="73"/>
    </row>
    <row r="857" spans="1:12" ht="15" thickBot="1" x14ac:dyDescent="0.35">
      <c r="A857" s="881" t="s">
        <v>248</v>
      </c>
      <c r="B857" s="896" t="s">
        <v>251</v>
      </c>
      <c r="C857" s="53">
        <v>15</v>
      </c>
      <c r="D857" s="53">
        <v>15</v>
      </c>
      <c r="E857" s="53">
        <v>15</v>
      </c>
      <c r="F857" s="12"/>
      <c r="G857" s="44" t="s">
        <v>18</v>
      </c>
      <c r="H857" s="45">
        <v>288724610</v>
      </c>
      <c r="I857" s="85" t="s">
        <v>234</v>
      </c>
      <c r="J857" s="73"/>
      <c r="K857" s="73"/>
      <c r="L857" s="73"/>
    </row>
    <row r="858" spans="1:12" ht="20.399999999999999" customHeight="1" thickBot="1" x14ac:dyDescent="0.35">
      <c r="A858" s="882"/>
      <c r="B858" s="897"/>
      <c r="C858" s="53"/>
      <c r="D858" s="53"/>
      <c r="E858" s="53"/>
      <c r="F858" s="12"/>
      <c r="G858" s="44" t="s">
        <v>21</v>
      </c>
      <c r="H858" s="47"/>
      <c r="I858" s="85"/>
      <c r="J858" s="73"/>
      <c r="K858" s="73"/>
      <c r="L858" s="73"/>
    </row>
    <row r="859" spans="1:12" ht="15" customHeight="1" thickBot="1" x14ac:dyDescent="0.35">
      <c r="A859" s="883"/>
      <c r="B859" s="898"/>
      <c r="C859" s="42">
        <f>C857+C858</f>
        <v>15</v>
      </c>
      <c r="D859" s="42">
        <f>D857+D858</f>
        <v>15</v>
      </c>
      <c r="E859" s="42">
        <f>E857+E858</f>
        <v>15</v>
      </c>
      <c r="F859" s="46"/>
      <c r="G859" s="43" t="s">
        <v>23</v>
      </c>
      <c r="H859" s="47"/>
      <c r="I859" s="85"/>
      <c r="J859" s="73"/>
      <c r="K859" s="73"/>
      <c r="L859" s="73"/>
    </row>
    <row r="860" spans="1:12" ht="15" customHeight="1" thickBot="1" x14ac:dyDescent="0.35">
      <c r="A860" s="48"/>
      <c r="B860" s="55" t="s">
        <v>84</v>
      </c>
      <c r="C860" s="56"/>
      <c r="D860" s="56"/>
      <c r="E860" s="56"/>
      <c r="F860" s="56"/>
      <c r="G860" s="43"/>
      <c r="H860" s="45"/>
      <c r="I860" s="45"/>
      <c r="J860" s="73"/>
      <c r="K860" s="73"/>
      <c r="L860" s="73"/>
    </row>
    <row r="861" spans="1:12" ht="15" thickBot="1" x14ac:dyDescent="0.35">
      <c r="A861" s="34" t="s">
        <v>85</v>
      </c>
      <c r="B861" s="35" t="s">
        <v>252</v>
      </c>
      <c r="C861" s="36"/>
      <c r="D861" s="36"/>
      <c r="E861" s="36"/>
      <c r="F861" s="37" t="s">
        <v>194</v>
      </c>
      <c r="G861" s="35"/>
      <c r="H861" s="36"/>
      <c r="I861" s="36"/>
      <c r="J861" s="73"/>
      <c r="K861" s="73"/>
      <c r="L861" s="73"/>
    </row>
    <row r="862" spans="1:12" ht="21" customHeight="1" thickBot="1" x14ac:dyDescent="0.35">
      <c r="A862" s="38" t="s">
        <v>86</v>
      </c>
      <c r="B862" s="39" t="s">
        <v>254</v>
      </c>
      <c r="C862" s="40"/>
      <c r="D862" s="40"/>
      <c r="E862" s="40"/>
      <c r="F862" s="41" t="s">
        <v>253</v>
      </c>
      <c r="G862" s="39"/>
      <c r="H862" s="40"/>
      <c r="I862" s="40"/>
      <c r="J862" s="73"/>
      <c r="K862" s="73"/>
      <c r="L862" s="73"/>
    </row>
    <row r="863" spans="1:12" ht="15" thickBot="1" x14ac:dyDescent="0.35">
      <c r="A863" s="881" t="s">
        <v>89</v>
      </c>
      <c r="B863" s="896" t="s">
        <v>255</v>
      </c>
      <c r="C863" s="53">
        <v>10</v>
      </c>
      <c r="D863" s="53">
        <v>10</v>
      </c>
      <c r="E863" s="53">
        <v>10</v>
      </c>
      <c r="F863" s="12"/>
      <c r="G863" s="44" t="s">
        <v>18</v>
      </c>
      <c r="H863" s="45">
        <v>288724610</v>
      </c>
      <c r="I863" s="85" t="s">
        <v>234</v>
      </c>
      <c r="J863" s="73"/>
      <c r="K863" s="73"/>
      <c r="L863" s="73"/>
    </row>
    <row r="864" spans="1:12" ht="19.2" customHeight="1" thickBot="1" x14ac:dyDescent="0.35">
      <c r="A864" s="882"/>
      <c r="B864" s="897"/>
      <c r="C864" s="53"/>
      <c r="D864" s="53"/>
      <c r="E864" s="53"/>
      <c r="F864" s="12"/>
      <c r="G864" s="44" t="s">
        <v>21</v>
      </c>
      <c r="H864" s="47"/>
      <c r="I864" s="85"/>
      <c r="J864" s="73"/>
      <c r="K864" s="73"/>
      <c r="L864" s="73"/>
    </row>
    <row r="865" spans="1:12" ht="15" customHeight="1" thickBot="1" x14ac:dyDescent="0.35">
      <c r="A865" s="883"/>
      <c r="B865" s="898"/>
      <c r="C865" s="42">
        <f>C863+C864</f>
        <v>10</v>
      </c>
      <c r="D865" s="42">
        <f>D863+D864</f>
        <v>10</v>
      </c>
      <c r="E865" s="42">
        <f>E863+E864</f>
        <v>10</v>
      </c>
      <c r="F865" s="46"/>
      <c r="G865" s="43" t="s">
        <v>23</v>
      </c>
      <c r="H865" s="47"/>
      <c r="I865" s="85"/>
      <c r="J865" s="73"/>
      <c r="K865" s="73"/>
      <c r="L865" s="73"/>
    </row>
    <row r="866" spans="1:12" ht="15" thickBot="1" x14ac:dyDescent="0.35">
      <c r="A866" s="881" t="s">
        <v>99</v>
      </c>
      <c r="B866" s="896" t="s">
        <v>256</v>
      </c>
      <c r="C866" s="53"/>
      <c r="D866" s="53"/>
      <c r="E866" s="53"/>
      <c r="F866" s="12"/>
      <c r="G866" s="44" t="s">
        <v>18</v>
      </c>
      <c r="H866" s="45">
        <v>288724610</v>
      </c>
      <c r="I866" s="85" t="s">
        <v>234</v>
      </c>
      <c r="J866" s="73"/>
      <c r="K866" s="73"/>
      <c r="L866" s="73"/>
    </row>
    <row r="867" spans="1:12" ht="19.2" customHeight="1" thickBot="1" x14ac:dyDescent="0.35">
      <c r="A867" s="882"/>
      <c r="B867" s="897"/>
      <c r="C867" s="53"/>
      <c r="D867" s="53"/>
      <c r="E867" s="53"/>
      <c r="F867" s="12"/>
      <c r="G867" s="44" t="s">
        <v>21</v>
      </c>
      <c r="H867" s="47"/>
      <c r="I867" s="85"/>
      <c r="J867" s="73"/>
      <c r="K867" s="73"/>
      <c r="L867" s="73"/>
    </row>
    <row r="868" spans="1:12" ht="15" customHeight="1" thickBot="1" x14ac:dyDescent="0.35">
      <c r="A868" s="883"/>
      <c r="B868" s="898"/>
      <c r="C868" s="42">
        <f>C866+C867</f>
        <v>0</v>
      </c>
      <c r="D868" s="42">
        <f>D866+D867</f>
        <v>0</v>
      </c>
      <c r="E868" s="42">
        <f>E866+E867</f>
        <v>0</v>
      </c>
      <c r="F868" s="46"/>
      <c r="G868" s="43" t="s">
        <v>23</v>
      </c>
      <c r="H868" s="47"/>
      <c r="I868" s="85"/>
      <c r="J868" s="73"/>
      <c r="K868" s="73"/>
      <c r="L868" s="73"/>
    </row>
    <row r="869" spans="1:12" ht="15" thickBot="1" x14ac:dyDescent="0.35">
      <c r="A869" s="34" t="s">
        <v>85</v>
      </c>
      <c r="B869" s="35" t="s">
        <v>252</v>
      </c>
      <c r="C869" s="36"/>
      <c r="D869" s="36"/>
      <c r="E869" s="36"/>
      <c r="F869" s="37" t="s">
        <v>194</v>
      </c>
      <c r="G869" s="35"/>
      <c r="H869" s="36"/>
      <c r="I869" s="36"/>
      <c r="J869" s="73"/>
      <c r="K869" s="73"/>
      <c r="L869" s="73"/>
    </row>
    <row r="870" spans="1:12" ht="28.95" customHeight="1" thickBot="1" x14ac:dyDescent="0.35">
      <c r="A870" s="38" t="s">
        <v>222</v>
      </c>
      <c r="B870" s="39" t="s">
        <v>257</v>
      </c>
      <c r="C870" s="40"/>
      <c r="D870" s="40"/>
      <c r="E870" s="40"/>
      <c r="F870" s="41" t="s">
        <v>196</v>
      </c>
      <c r="G870" s="39"/>
      <c r="H870" s="40"/>
      <c r="I870" s="40"/>
      <c r="J870" s="73"/>
      <c r="K870" s="73"/>
      <c r="L870" s="73"/>
    </row>
    <row r="871" spans="1:12" ht="18" customHeight="1" thickBot="1" x14ac:dyDescent="0.35">
      <c r="A871" s="881" t="s">
        <v>225</v>
      </c>
      <c r="B871" s="896" t="s">
        <v>199</v>
      </c>
      <c r="C871" s="44"/>
      <c r="D871" s="53"/>
      <c r="E871" s="53"/>
      <c r="F871" s="12"/>
      <c r="G871" s="44" t="s">
        <v>18</v>
      </c>
      <c r="H871" s="45">
        <v>288724610</v>
      </c>
      <c r="I871" s="85" t="s">
        <v>234</v>
      </c>
      <c r="J871" s="73"/>
      <c r="K871" s="73"/>
      <c r="L871" s="73"/>
    </row>
    <row r="872" spans="1:12" ht="19.95" customHeight="1" thickBot="1" x14ac:dyDescent="0.35">
      <c r="A872" s="882"/>
      <c r="B872" s="897"/>
      <c r="C872" s="44"/>
      <c r="D872" s="53"/>
      <c r="E872" s="53"/>
      <c r="F872" s="12"/>
      <c r="G872" s="44" t="s">
        <v>21</v>
      </c>
      <c r="H872" s="47"/>
      <c r="I872" s="85"/>
      <c r="J872" s="73"/>
      <c r="K872" s="73"/>
      <c r="L872" s="73"/>
    </row>
    <row r="873" spans="1:12" ht="13.95" customHeight="1" thickBot="1" x14ac:dyDescent="0.35">
      <c r="A873" s="883"/>
      <c r="B873" s="898"/>
      <c r="C873" s="43">
        <f>C871+C872</f>
        <v>0</v>
      </c>
      <c r="D873" s="42">
        <f>D871+D872</f>
        <v>0</v>
      </c>
      <c r="E873" s="42">
        <f>E871+E872</f>
        <v>0</v>
      </c>
      <c r="F873" s="46"/>
      <c r="G873" s="43" t="s">
        <v>23</v>
      </c>
      <c r="H873" s="47"/>
      <c r="I873" s="85"/>
      <c r="J873" s="73"/>
      <c r="K873" s="73"/>
      <c r="L873" s="73"/>
    </row>
    <row r="874" spans="1:12" ht="13.2" customHeight="1" thickBot="1" x14ac:dyDescent="0.35">
      <c r="A874" s="881" t="s">
        <v>227</v>
      </c>
      <c r="B874" s="896" t="s">
        <v>258</v>
      </c>
      <c r="C874" s="53">
        <v>253</v>
      </c>
      <c r="D874" s="53">
        <v>278</v>
      </c>
      <c r="E874" s="53">
        <v>305</v>
      </c>
      <c r="F874" s="12"/>
      <c r="G874" s="44" t="s">
        <v>18</v>
      </c>
      <c r="H874" s="45">
        <v>288724610</v>
      </c>
      <c r="I874" s="85" t="s">
        <v>234</v>
      </c>
      <c r="J874" s="73"/>
      <c r="K874" s="73"/>
      <c r="L874" s="73"/>
    </row>
    <row r="875" spans="1:12" ht="15" thickBot="1" x14ac:dyDescent="0.35">
      <c r="A875" s="882"/>
      <c r="B875" s="897"/>
      <c r="C875" s="53"/>
      <c r="D875" s="53"/>
      <c r="E875" s="53"/>
      <c r="F875" s="12"/>
      <c r="G875" s="44" t="s">
        <v>21</v>
      </c>
      <c r="H875" s="47"/>
      <c r="I875" s="85"/>
      <c r="J875" s="73"/>
      <c r="K875" s="73"/>
      <c r="L875" s="73"/>
    </row>
    <row r="876" spans="1:12" ht="15" thickBot="1" x14ac:dyDescent="0.35">
      <c r="A876" s="883"/>
      <c r="B876" s="898"/>
      <c r="C876" s="42">
        <f>C874+C875</f>
        <v>253</v>
      </c>
      <c r="D876" s="42">
        <f>D874+D875</f>
        <v>278</v>
      </c>
      <c r="E876" s="42">
        <f>E874+E875</f>
        <v>305</v>
      </c>
      <c r="F876" s="46"/>
      <c r="G876" s="43" t="s">
        <v>23</v>
      </c>
      <c r="H876" s="47"/>
      <c r="I876" s="85"/>
      <c r="J876" s="73"/>
      <c r="K876" s="73"/>
      <c r="L876" s="73"/>
    </row>
    <row r="877" spans="1:12" ht="15" customHeight="1" thickBot="1" x14ac:dyDescent="0.35">
      <c r="A877" s="881" t="s">
        <v>228</v>
      </c>
      <c r="B877" s="896" t="s">
        <v>259</v>
      </c>
      <c r="C877" s="53">
        <v>12</v>
      </c>
      <c r="D877" s="53"/>
      <c r="E877" s="53"/>
      <c r="F877" s="12"/>
      <c r="G877" s="44" t="s">
        <v>18</v>
      </c>
      <c r="H877" s="45">
        <v>288724610</v>
      </c>
      <c r="I877" s="85" t="s">
        <v>234</v>
      </c>
      <c r="J877" s="73"/>
      <c r="K877" s="73"/>
      <c r="L877" s="73"/>
    </row>
    <row r="878" spans="1:12" ht="15" thickBot="1" x14ac:dyDescent="0.35">
      <c r="A878" s="882"/>
      <c r="B878" s="897"/>
      <c r="C878" s="44"/>
      <c r="D878" s="53"/>
      <c r="E878" s="53"/>
      <c r="F878" s="12"/>
      <c r="G878" s="44" t="s">
        <v>21</v>
      </c>
      <c r="H878" s="47"/>
      <c r="I878" s="85"/>
      <c r="J878" s="73"/>
      <c r="K878" s="73"/>
      <c r="L878" s="73"/>
    </row>
    <row r="879" spans="1:12" ht="15" thickBot="1" x14ac:dyDescent="0.35">
      <c r="A879" s="883"/>
      <c r="B879" s="898"/>
      <c r="C879" s="42">
        <f>C877+C878</f>
        <v>12</v>
      </c>
      <c r="D879" s="42">
        <f>D877+D878</f>
        <v>0</v>
      </c>
      <c r="E879" s="42">
        <f>E877+E878</f>
        <v>0</v>
      </c>
      <c r="F879" s="46"/>
      <c r="G879" s="43" t="s">
        <v>23</v>
      </c>
      <c r="H879" s="47"/>
      <c r="I879" s="85"/>
      <c r="J879" s="73"/>
      <c r="K879" s="73"/>
      <c r="L879" s="73"/>
    </row>
    <row r="880" spans="1:12" ht="15" thickBot="1" x14ac:dyDescent="0.35">
      <c r="A880" s="881" t="s">
        <v>230</v>
      </c>
      <c r="B880" s="896" t="s">
        <v>260</v>
      </c>
      <c r="C880" s="53">
        <v>3000</v>
      </c>
      <c r="D880" s="53">
        <v>3150</v>
      </c>
      <c r="E880" s="53">
        <v>3250</v>
      </c>
      <c r="F880" s="12"/>
      <c r="G880" s="44" t="s">
        <v>18</v>
      </c>
      <c r="H880" s="45">
        <v>288724610</v>
      </c>
      <c r="I880" s="85" t="s">
        <v>234</v>
      </c>
      <c r="J880" s="73"/>
      <c r="K880" s="73"/>
      <c r="L880" s="73"/>
    </row>
    <row r="881" spans="1:12" ht="15" thickBot="1" x14ac:dyDescent="0.35">
      <c r="A881" s="882"/>
      <c r="B881" s="897"/>
      <c r="C881" s="53"/>
      <c r="D881" s="53"/>
      <c r="E881" s="53"/>
      <c r="F881" s="12"/>
      <c r="G881" s="44" t="s">
        <v>21</v>
      </c>
      <c r="H881" s="47"/>
      <c r="I881" s="85"/>
      <c r="J881" s="73"/>
      <c r="K881" s="73"/>
      <c r="L881" s="73"/>
    </row>
    <row r="882" spans="1:12" ht="15" customHeight="1" thickBot="1" x14ac:dyDescent="0.35">
      <c r="A882" s="883"/>
      <c r="B882" s="898"/>
      <c r="C882" s="42">
        <f>C880+C881</f>
        <v>3000</v>
      </c>
      <c r="D882" s="42">
        <f>D880+D881</f>
        <v>3150</v>
      </c>
      <c r="E882" s="42">
        <f>E880+E881</f>
        <v>3250</v>
      </c>
      <c r="F882" s="46"/>
      <c r="G882" s="43" t="s">
        <v>23</v>
      </c>
      <c r="H882" s="47"/>
      <c r="I882" s="85"/>
      <c r="J882" s="73"/>
      <c r="K882" s="73"/>
      <c r="L882" s="73"/>
    </row>
    <row r="883" spans="1:12" ht="15" thickBot="1" x14ac:dyDescent="0.35">
      <c r="A883" s="34" t="s">
        <v>85</v>
      </c>
      <c r="B883" s="35" t="s">
        <v>252</v>
      </c>
      <c r="C883" s="36"/>
      <c r="D883" s="36"/>
      <c r="E883" s="36"/>
      <c r="F883" s="37" t="s">
        <v>194</v>
      </c>
      <c r="G883" s="35"/>
      <c r="H883" s="36"/>
      <c r="I883" s="36"/>
      <c r="J883" s="73"/>
      <c r="K883" s="73"/>
      <c r="L883" s="73"/>
    </row>
    <row r="884" spans="1:12" ht="27" thickBot="1" x14ac:dyDescent="0.35">
      <c r="A884" s="38" t="s">
        <v>261</v>
      </c>
      <c r="B884" s="39" t="s">
        <v>263</v>
      </c>
      <c r="C884" s="40"/>
      <c r="D884" s="40"/>
      <c r="E884" s="40"/>
      <c r="F884" s="41" t="s">
        <v>262</v>
      </c>
      <c r="G884" s="39"/>
      <c r="H884" s="40"/>
      <c r="I884" s="40"/>
      <c r="J884" s="73"/>
      <c r="K884" s="73"/>
      <c r="L884" s="73"/>
    </row>
    <row r="885" spans="1:12" ht="15" thickBot="1" x14ac:dyDescent="0.35">
      <c r="A885" s="881" t="s">
        <v>264</v>
      </c>
      <c r="B885" s="896" t="s">
        <v>265</v>
      </c>
      <c r="C885" s="53"/>
      <c r="D885" s="53"/>
      <c r="E885" s="53"/>
      <c r="F885" s="12"/>
      <c r="G885" s="44" t="s">
        <v>18</v>
      </c>
      <c r="H885" s="45">
        <v>288724610</v>
      </c>
      <c r="I885" s="85" t="s">
        <v>234</v>
      </c>
      <c r="J885" s="73"/>
      <c r="K885" s="73"/>
      <c r="L885" s="73"/>
    </row>
    <row r="886" spans="1:12" ht="15" thickBot="1" x14ac:dyDescent="0.35">
      <c r="A886" s="882"/>
      <c r="B886" s="897"/>
      <c r="C886" s="53"/>
      <c r="D886" s="53"/>
      <c r="E886" s="53"/>
      <c r="F886" s="12"/>
      <c r="G886" s="44" t="s">
        <v>21</v>
      </c>
      <c r="H886" s="47"/>
      <c r="I886" s="85"/>
      <c r="J886" s="73"/>
      <c r="K886" s="73"/>
      <c r="L886" s="73"/>
    </row>
    <row r="887" spans="1:12" ht="15" thickBot="1" x14ac:dyDescent="0.35">
      <c r="A887" s="883"/>
      <c r="B887" s="898"/>
      <c r="C887" s="42">
        <f>C885+C886</f>
        <v>0</v>
      </c>
      <c r="D887" s="42">
        <f>D885+D886</f>
        <v>0</v>
      </c>
      <c r="E887" s="42">
        <f>E885+E886</f>
        <v>0</v>
      </c>
      <c r="F887" s="46"/>
      <c r="G887" s="43" t="s">
        <v>23</v>
      </c>
      <c r="H887" s="47"/>
      <c r="I887" s="85"/>
      <c r="J887" s="73"/>
      <c r="K887" s="73"/>
      <c r="L887" s="73"/>
    </row>
    <row r="888" spans="1:12" ht="15" customHeight="1" thickBot="1" x14ac:dyDescent="0.35">
      <c r="A888" s="881" t="s">
        <v>266</v>
      </c>
      <c r="B888" s="896" t="s">
        <v>267</v>
      </c>
      <c r="C888" s="53">
        <v>2</v>
      </c>
      <c r="D888" s="53">
        <v>2</v>
      </c>
      <c r="E888" s="53">
        <v>2</v>
      </c>
      <c r="F888" s="12"/>
      <c r="G888" s="44" t="s">
        <v>18</v>
      </c>
      <c r="H888" s="45">
        <v>288724610</v>
      </c>
      <c r="I888" s="85" t="s">
        <v>234</v>
      </c>
      <c r="J888" s="73"/>
      <c r="K888" s="73"/>
      <c r="L888" s="73"/>
    </row>
    <row r="889" spans="1:12" ht="15" thickBot="1" x14ac:dyDescent="0.35">
      <c r="A889" s="882"/>
      <c r="B889" s="897"/>
      <c r="C889" s="53"/>
      <c r="D889" s="53"/>
      <c r="E889" s="53"/>
      <c r="F889" s="12"/>
      <c r="G889" s="44" t="s">
        <v>21</v>
      </c>
      <c r="H889" s="47"/>
      <c r="I889" s="85"/>
      <c r="J889" s="73"/>
      <c r="K889" s="73"/>
      <c r="L889" s="73"/>
    </row>
    <row r="890" spans="1:12" ht="15" thickBot="1" x14ac:dyDescent="0.35">
      <c r="A890" s="883"/>
      <c r="B890" s="898"/>
      <c r="C890" s="42">
        <f>C888+C889</f>
        <v>2</v>
      </c>
      <c r="D890" s="42">
        <f>D888+D889</f>
        <v>2</v>
      </c>
      <c r="E890" s="42">
        <f>E888+E889</f>
        <v>2</v>
      </c>
      <c r="F890" s="46"/>
      <c r="G890" s="43" t="s">
        <v>23</v>
      </c>
      <c r="H890" s="47"/>
      <c r="I890" s="85"/>
      <c r="J890" s="73"/>
      <c r="K890" s="73"/>
      <c r="L890" s="73"/>
    </row>
    <row r="891" spans="1:12" ht="15" thickBot="1" x14ac:dyDescent="0.35">
      <c r="A891" s="34" t="s">
        <v>85</v>
      </c>
      <c r="B891" s="35" t="s">
        <v>252</v>
      </c>
      <c r="C891" s="36"/>
      <c r="D891" s="36"/>
      <c r="E891" s="36"/>
      <c r="F891" s="37" t="s">
        <v>194</v>
      </c>
      <c r="G891" s="35"/>
      <c r="H891" s="36"/>
      <c r="I891" s="36"/>
      <c r="J891" s="73"/>
      <c r="K891" s="73"/>
      <c r="L891" s="73"/>
    </row>
    <row r="892" spans="1:12" ht="40.200000000000003" thickBot="1" x14ac:dyDescent="0.35">
      <c r="A892" s="38" t="s">
        <v>268</v>
      </c>
      <c r="B892" s="39" t="s">
        <v>271</v>
      </c>
      <c r="C892" s="40"/>
      <c r="D892" s="40"/>
      <c r="E892" s="40"/>
      <c r="F892" s="41" t="s">
        <v>270</v>
      </c>
      <c r="G892" s="39"/>
      <c r="H892" s="40"/>
      <c r="I892" s="40"/>
      <c r="J892" s="73"/>
      <c r="K892" s="73"/>
      <c r="L892" s="73"/>
    </row>
    <row r="893" spans="1:12" ht="15" thickBot="1" x14ac:dyDescent="0.35">
      <c r="A893" s="881" t="s">
        <v>269</v>
      </c>
      <c r="B893" s="896" t="s">
        <v>274</v>
      </c>
      <c r="C893" s="53">
        <v>8</v>
      </c>
      <c r="D893" s="53">
        <v>9</v>
      </c>
      <c r="E893" s="53">
        <v>10</v>
      </c>
      <c r="F893" s="12"/>
      <c r="G893" s="44" t="s">
        <v>18</v>
      </c>
      <c r="H893" s="45">
        <v>288724610</v>
      </c>
      <c r="I893" s="85" t="s">
        <v>234</v>
      </c>
      <c r="J893" s="73"/>
      <c r="K893" s="73"/>
      <c r="L893" s="73"/>
    </row>
    <row r="894" spans="1:12" ht="15" customHeight="1" thickBot="1" x14ac:dyDescent="0.35">
      <c r="A894" s="882"/>
      <c r="B894" s="897"/>
      <c r="C894" s="53"/>
      <c r="D894" s="53"/>
      <c r="E894" s="53"/>
      <c r="F894" s="12"/>
      <c r="G894" s="44" t="s">
        <v>21</v>
      </c>
      <c r="H894" s="47"/>
      <c r="I894" s="85"/>
      <c r="J894" s="73"/>
      <c r="K894" s="73"/>
      <c r="L894" s="73"/>
    </row>
    <row r="895" spans="1:12" ht="15" thickBot="1" x14ac:dyDescent="0.35">
      <c r="A895" s="883"/>
      <c r="B895" s="898"/>
      <c r="C895" s="42">
        <f>C893+C894</f>
        <v>8</v>
      </c>
      <c r="D895" s="42">
        <f>D893+D894</f>
        <v>9</v>
      </c>
      <c r="E895" s="42">
        <f>E893+E894</f>
        <v>10</v>
      </c>
      <c r="F895" s="46"/>
      <c r="G895" s="43" t="s">
        <v>23</v>
      </c>
      <c r="H895" s="47"/>
      <c r="I895" s="85"/>
      <c r="J895" s="73"/>
      <c r="K895" s="73"/>
      <c r="L895" s="73"/>
    </row>
    <row r="896" spans="1:12" ht="15" thickBot="1" x14ac:dyDescent="0.35">
      <c r="A896" s="881" t="s">
        <v>273</v>
      </c>
      <c r="B896" s="896" t="s">
        <v>272</v>
      </c>
      <c r="C896" s="53"/>
      <c r="D896" s="53">
        <v>5</v>
      </c>
      <c r="E896" s="53">
        <v>5</v>
      </c>
      <c r="F896" s="12"/>
      <c r="G896" s="44" t="s">
        <v>18</v>
      </c>
      <c r="H896" s="45">
        <v>288724610</v>
      </c>
      <c r="I896" s="85" t="s">
        <v>234</v>
      </c>
      <c r="J896" s="73"/>
      <c r="K896" s="73"/>
      <c r="L896" s="73"/>
    </row>
    <row r="897" spans="1:12" ht="15" customHeight="1" thickBot="1" x14ac:dyDescent="0.35">
      <c r="A897" s="882"/>
      <c r="B897" s="897"/>
      <c r="C897" s="53"/>
      <c r="D897" s="53"/>
      <c r="E897" s="53"/>
      <c r="F897" s="12"/>
      <c r="G897" s="44" t="s">
        <v>21</v>
      </c>
      <c r="H897" s="47"/>
      <c r="I897" s="85"/>
      <c r="J897" s="73"/>
      <c r="K897" s="73"/>
      <c r="L897" s="73"/>
    </row>
    <row r="898" spans="1:12" ht="15" thickBot="1" x14ac:dyDescent="0.35">
      <c r="A898" s="883"/>
      <c r="B898" s="898"/>
      <c r="C898" s="42">
        <f>C896+C897</f>
        <v>0</v>
      </c>
      <c r="D898" s="42">
        <f>D896+D897</f>
        <v>5</v>
      </c>
      <c r="E898" s="42">
        <f>E896+E897</f>
        <v>5</v>
      </c>
      <c r="F898" s="46"/>
      <c r="G898" s="43" t="s">
        <v>23</v>
      </c>
      <c r="H898" s="47"/>
      <c r="I898" s="85"/>
      <c r="J898" s="73"/>
      <c r="K898" s="73"/>
      <c r="L898" s="73"/>
    </row>
    <row r="899" spans="1:12" ht="15" thickBot="1" x14ac:dyDescent="0.35">
      <c r="A899" s="34" t="s">
        <v>85</v>
      </c>
      <c r="B899" s="35" t="s">
        <v>252</v>
      </c>
      <c r="C899" s="36"/>
      <c r="D899" s="36"/>
      <c r="E899" s="36"/>
      <c r="F899" s="37" t="s">
        <v>194</v>
      </c>
      <c r="G899" s="35"/>
      <c r="H899" s="36"/>
      <c r="I899" s="36"/>
      <c r="J899" s="73"/>
      <c r="K899" s="73"/>
      <c r="L899" s="73"/>
    </row>
    <row r="900" spans="1:12" ht="33" customHeight="1" thickBot="1" x14ac:dyDescent="0.35">
      <c r="A900" s="38" t="s">
        <v>275</v>
      </c>
      <c r="B900" s="39" t="s">
        <v>280</v>
      </c>
      <c r="C900" s="40"/>
      <c r="D900" s="40"/>
      <c r="E900" s="40"/>
      <c r="F900" s="41" t="s">
        <v>277</v>
      </c>
      <c r="G900" s="39"/>
      <c r="H900" s="40"/>
      <c r="I900" s="40"/>
      <c r="J900" s="73"/>
      <c r="K900" s="73"/>
      <c r="L900" s="73"/>
    </row>
    <row r="901" spans="1:12" ht="15" thickBot="1" x14ac:dyDescent="0.35">
      <c r="A901" s="881" t="s">
        <v>276</v>
      </c>
      <c r="B901" s="896" t="s">
        <v>278</v>
      </c>
      <c r="C901" s="44"/>
      <c r="D901" s="53"/>
      <c r="E901" s="53"/>
      <c r="F901" s="12"/>
      <c r="G901" s="44" t="s">
        <v>18</v>
      </c>
      <c r="H901" s="45">
        <v>288724610</v>
      </c>
      <c r="I901" s="85" t="s">
        <v>234</v>
      </c>
      <c r="L901" s="73"/>
    </row>
    <row r="902" spans="1:12" ht="15" thickBot="1" x14ac:dyDescent="0.35">
      <c r="A902" s="882"/>
      <c r="B902" s="897"/>
      <c r="C902" s="44"/>
      <c r="D902" s="53"/>
      <c r="E902" s="53"/>
      <c r="F902" s="12"/>
      <c r="G902" s="44" t="s">
        <v>21</v>
      </c>
      <c r="H902" s="47"/>
      <c r="I902" s="85"/>
      <c r="L902" s="73"/>
    </row>
    <row r="903" spans="1:12" ht="15" thickBot="1" x14ac:dyDescent="0.35">
      <c r="A903" s="883"/>
      <c r="B903" s="898"/>
      <c r="C903" s="42">
        <f>C901+C902</f>
        <v>0</v>
      </c>
      <c r="D903" s="42">
        <f>D901+D902</f>
        <v>0</v>
      </c>
      <c r="E903" s="42">
        <f>E901+E902</f>
        <v>0</v>
      </c>
      <c r="F903" s="46"/>
      <c r="G903" s="43" t="s">
        <v>23</v>
      </c>
      <c r="H903" s="47"/>
      <c r="I903" s="85"/>
      <c r="L903" s="73"/>
    </row>
    <row r="904" spans="1:12" ht="15" thickBot="1" x14ac:dyDescent="0.35">
      <c r="A904" s="48"/>
      <c r="B904" s="55" t="s">
        <v>102</v>
      </c>
      <c r="C904" s="56"/>
      <c r="D904" s="56"/>
      <c r="E904" s="56"/>
      <c r="F904" s="56"/>
      <c r="G904" s="43"/>
      <c r="H904" s="45"/>
      <c r="I904" s="45"/>
      <c r="J904" s="73"/>
      <c r="K904" s="73"/>
      <c r="L904" s="73"/>
    </row>
    <row r="905" spans="1:12" ht="15" thickBot="1" x14ac:dyDescent="0.35">
      <c r="A905" s="65"/>
      <c r="B905" s="66" t="s">
        <v>454</v>
      </c>
      <c r="C905" s="67">
        <f>C849+C854+C859+C865+C868+C882+C890+C895+C898+C903+C876+C887+C879</f>
        <v>3301</v>
      </c>
      <c r="D905" s="67">
        <f t="shared" ref="D905:E905" si="30">D849+D854+D859+D865+D868+D882+D890+D895+D898+D903+D876+D887+D879</f>
        <v>3470</v>
      </c>
      <c r="E905" s="67">
        <f t="shared" si="30"/>
        <v>3598</v>
      </c>
      <c r="F905" s="68"/>
      <c r="G905" s="69"/>
      <c r="H905" s="70"/>
      <c r="I905" s="71"/>
      <c r="J905" s="73"/>
      <c r="K905" s="73"/>
      <c r="L905" s="73"/>
    </row>
    <row r="906" spans="1:12" ht="15" customHeight="1" thickBot="1" x14ac:dyDescent="0.35">
      <c r="A906" s="73"/>
      <c r="B906" s="73"/>
      <c r="C906" s="73"/>
      <c r="D906" s="73"/>
      <c r="E906" s="73"/>
      <c r="F906" s="73"/>
      <c r="G906" s="73"/>
      <c r="H906" s="73"/>
      <c r="I906" s="73"/>
      <c r="J906" s="73"/>
      <c r="K906" s="73"/>
      <c r="L906" s="73"/>
    </row>
    <row r="907" spans="1:12" ht="15" customHeight="1" thickBot="1" x14ac:dyDescent="0.35">
      <c r="A907" s="73"/>
      <c r="B907" s="73"/>
      <c r="C907" s="768">
        <f>C847+C852+C857+C863+C871+C874+C877+C880+C885+C893+C901+C888+C896</f>
        <v>3301</v>
      </c>
      <c r="D907" s="770">
        <f>D847+D852+D857+D863+D871+D874+D877+D880+D885+D893+D901+D888+D896+D868</f>
        <v>3470</v>
      </c>
      <c r="E907" s="769">
        <f>E847+E852+E857+E863+E871+E874+E877+E880+E885+E893+E901+E888+E896+E868</f>
        <v>3598</v>
      </c>
      <c r="F907" s="772" t="s">
        <v>18</v>
      </c>
      <c r="G907" s="73"/>
      <c r="H907" s="73"/>
      <c r="I907" s="73"/>
      <c r="J907" s="73"/>
      <c r="K907" s="73"/>
      <c r="L907" s="73"/>
    </row>
    <row r="908" spans="1:12" ht="15" customHeight="1" thickBot="1" x14ac:dyDescent="0.35">
      <c r="A908" s="73"/>
      <c r="B908" s="73"/>
      <c r="C908" s="765">
        <f>C848+C853+C858+C864+C872+C875+C878+C881+C886+C894+C902+C889+C897</f>
        <v>0</v>
      </c>
      <c r="D908" s="766">
        <f>D848+D853+D858+D864+D872+D875+D878+D881+D886+D894+D902+D889+D897</f>
        <v>0</v>
      </c>
      <c r="E908" s="771">
        <f>E848+E853+E858+E864+E872+E875+E878+E881+E886+E894+E902+E889+E897</f>
        <v>0</v>
      </c>
      <c r="F908" s="773" t="s">
        <v>21</v>
      </c>
      <c r="G908" s="73"/>
      <c r="H908" s="73"/>
      <c r="I908" s="73"/>
      <c r="J908" s="73"/>
      <c r="K908" s="73"/>
      <c r="L908" s="73"/>
    </row>
    <row r="909" spans="1:12" ht="15" customHeight="1" thickBot="1" x14ac:dyDescent="0.35">
      <c r="A909" s="73"/>
      <c r="B909" s="73"/>
      <c r="C909" s="756">
        <f>SUM(C907:C908)</f>
        <v>3301</v>
      </c>
      <c r="D909" s="761">
        <f>SUM(D907:D908)</f>
        <v>3470</v>
      </c>
      <c r="E909" s="757">
        <f>SUM(E907:E908)</f>
        <v>3598</v>
      </c>
      <c r="F909" s="774" t="s">
        <v>23</v>
      </c>
      <c r="G909" s="73"/>
      <c r="H909" s="73"/>
      <c r="I909" s="73"/>
      <c r="J909" s="73"/>
      <c r="K909" s="73"/>
      <c r="L909" s="73"/>
    </row>
    <row r="910" spans="1:12" x14ac:dyDescent="0.3">
      <c r="A910" s="73"/>
      <c r="B910" s="73"/>
      <c r="C910" s="73"/>
      <c r="D910" s="73"/>
      <c r="E910" s="73"/>
      <c r="F910" s="73"/>
      <c r="G910" s="73"/>
      <c r="H910" s="73"/>
      <c r="I910" s="73"/>
      <c r="J910" s="73"/>
      <c r="K910" s="73"/>
      <c r="L910" s="73"/>
    </row>
    <row r="911" spans="1:12" x14ac:dyDescent="0.3">
      <c r="A911" s="778" t="s">
        <v>1747</v>
      </c>
      <c r="B911" s="779"/>
      <c r="C911" s="779"/>
      <c r="D911" s="6"/>
      <c r="E911" s="6"/>
      <c r="F911" s="7"/>
      <c r="G911" s="7"/>
      <c r="H911" s="7"/>
      <c r="I911" s="73"/>
      <c r="J911" s="73"/>
      <c r="K911" s="73"/>
      <c r="L911" s="73"/>
    </row>
    <row r="912" spans="1:12" ht="15" thickBot="1" x14ac:dyDescent="0.35">
      <c r="A912" s="730" t="s">
        <v>1741</v>
      </c>
      <c r="B912" s="5"/>
      <c r="C912" s="5"/>
      <c r="D912" s="5"/>
      <c r="E912" s="6"/>
      <c r="F912" s="7"/>
      <c r="G912" s="7"/>
      <c r="H912" s="7"/>
      <c r="I912" s="73"/>
      <c r="J912" s="73"/>
      <c r="K912" s="73"/>
      <c r="L912" s="73"/>
    </row>
    <row r="913" spans="1:12" ht="57.6" thickBot="1" x14ac:dyDescent="0.35">
      <c r="A913" s="8" t="s">
        <v>5</v>
      </c>
      <c r="B913" s="9" t="s">
        <v>586</v>
      </c>
      <c r="C913" s="9" t="s">
        <v>11</v>
      </c>
      <c r="D913" s="9" t="s">
        <v>574</v>
      </c>
      <c r="E913" s="9" t="s">
        <v>674</v>
      </c>
      <c r="F913" s="9" t="s">
        <v>6</v>
      </c>
      <c r="G913" s="9" t="s">
        <v>17</v>
      </c>
      <c r="H913" s="9" t="s">
        <v>12</v>
      </c>
      <c r="I913" s="9" t="s">
        <v>34</v>
      </c>
      <c r="J913" s="73"/>
      <c r="K913" s="73"/>
      <c r="L913" s="73"/>
    </row>
    <row r="914" spans="1:12" ht="15" thickBot="1" x14ac:dyDescent="0.35">
      <c r="A914" s="10">
        <v>1</v>
      </c>
      <c r="B914" s="11">
        <v>2</v>
      </c>
      <c r="C914" s="11">
        <v>3</v>
      </c>
      <c r="D914" s="11">
        <v>4</v>
      </c>
      <c r="E914" s="11">
        <v>5</v>
      </c>
      <c r="F914" s="11">
        <v>6</v>
      </c>
      <c r="G914" s="11">
        <v>7</v>
      </c>
      <c r="H914" s="11">
        <v>8</v>
      </c>
      <c r="I914" s="11">
        <v>9</v>
      </c>
      <c r="J914" s="73"/>
      <c r="K914" s="73"/>
      <c r="L914" s="73"/>
    </row>
    <row r="915" spans="1:12" ht="27" thickBot="1" x14ac:dyDescent="0.35">
      <c r="A915" s="34" t="s">
        <v>15</v>
      </c>
      <c r="B915" s="35" t="s">
        <v>92</v>
      </c>
      <c r="C915" s="36"/>
      <c r="D915" s="36"/>
      <c r="E915" s="36"/>
      <c r="F915" s="37" t="s">
        <v>204</v>
      </c>
      <c r="G915" s="35"/>
      <c r="H915" s="36"/>
      <c r="I915" s="36"/>
      <c r="J915" s="73"/>
      <c r="K915" s="73"/>
      <c r="L915" s="73"/>
    </row>
    <row r="916" spans="1:12" ht="15" customHeight="1" thickBot="1" x14ac:dyDescent="0.35">
      <c r="A916" s="38" t="s">
        <v>14</v>
      </c>
      <c r="B916" s="39" t="s">
        <v>283</v>
      </c>
      <c r="C916" s="40"/>
      <c r="D916" s="40"/>
      <c r="E916" s="40"/>
      <c r="F916" s="41" t="s">
        <v>282</v>
      </c>
      <c r="G916" s="39"/>
      <c r="H916" s="40"/>
      <c r="I916" s="40"/>
      <c r="J916" s="73"/>
      <c r="K916" s="73"/>
      <c r="L916" s="73"/>
    </row>
    <row r="917" spans="1:12" ht="15" thickBot="1" x14ac:dyDescent="0.35">
      <c r="A917" s="881" t="s">
        <v>78</v>
      </c>
      <c r="B917" s="896" t="s">
        <v>284</v>
      </c>
      <c r="C917" s="53">
        <v>4</v>
      </c>
      <c r="D917" s="53">
        <v>4</v>
      </c>
      <c r="E917" s="53">
        <v>4</v>
      </c>
      <c r="F917" s="12"/>
      <c r="G917" s="44" t="s">
        <v>281</v>
      </c>
      <c r="H917" s="45">
        <v>288724610</v>
      </c>
      <c r="I917" s="85" t="s">
        <v>656</v>
      </c>
      <c r="J917" s="73"/>
      <c r="K917" s="73"/>
      <c r="L917" s="73"/>
    </row>
    <row r="918" spans="1:12" ht="15" thickBot="1" x14ac:dyDescent="0.35">
      <c r="A918" s="882"/>
      <c r="B918" s="897"/>
      <c r="C918" s="53"/>
      <c r="D918" s="53"/>
      <c r="E918" s="53"/>
      <c r="F918" s="12"/>
      <c r="G918" s="44" t="s">
        <v>21</v>
      </c>
      <c r="H918" s="47"/>
      <c r="I918" s="85"/>
      <c r="J918" s="73"/>
      <c r="K918" s="73"/>
      <c r="L918" s="73"/>
    </row>
    <row r="919" spans="1:12" ht="15" thickBot="1" x14ac:dyDescent="0.35">
      <c r="A919" s="883"/>
      <c r="B919" s="898"/>
      <c r="C919" s="42">
        <f>C917+C918</f>
        <v>4</v>
      </c>
      <c r="D919" s="42">
        <f>D917+D918</f>
        <v>4</v>
      </c>
      <c r="E919" s="42">
        <f>E917+E918</f>
        <v>4</v>
      </c>
      <c r="F919" s="46"/>
      <c r="G919" s="43" t="s">
        <v>23</v>
      </c>
      <c r="H919" s="47"/>
      <c r="I919" s="85"/>
      <c r="J919" s="73"/>
      <c r="K919" s="73"/>
      <c r="L919" s="73"/>
    </row>
    <row r="920" spans="1:12" ht="15" thickBot="1" x14ac:dyDescent="0.35">
      <c r="A920" s="881" t="s">
        <v>24</v>
      </c>
      <c r="B920" s="896" t="s">
        <v>285</v>
      </c>
      <c r="C920" s="74">
        <v>53</v>
      </c>
      <c r="D920" s="74">
        <v>55</v>
      </c>
      <c r="E920" s="74">
        <v>55</v>
      </c>
      <c r="F920" s="75"/>
      <c r="G920" s="23" t="s">
        <v>281</v>
      </c>
      <c r="H920" s="76">
        <v>288724610</v>
      </c>
      <c r="I920" s="99" t="s">
        <v>656</v>
      </c>
      <c r="J920" s="73"/>
      <c r="K920" s="73"/>
      <c r="L920" s="73"/>
    </row>
    <row r="921" spans="1:12" ht="15" thickBot="1" x14ac:dyDescent="0.35">
      <c r="A921" s="882"/>
      <c r="B921" s="897"/>
      <c r="C921" s="53">
        <v>10</v>
      </c>
      <c r="D921" s="53"/>
      <c r="E921" s="53"/>
      <c r="F921" s="12"/>
      <c r="G921" s="44" t="s">
        <v>21</v>
      </c>
      <c r="H921" s="47"/>
      <c r="I921" s="85"/>
      <c r="J921" s="73"/>
      <c r="K921" s="73"/>
      <c r="L921" s="73"/>
    </row>
    <row r="922" spans="1:12" ht="15" thickBot="1" x14ac:dyDescent="0.35">
      <c r="A922" s="882"/>
      <c r="B922" s="897"/>
      <c r="C922" s="53"/>
      <c r="D922" s="53"/>
      <c r="E922" s="53"/>
      <c r="F922" s="12"/>
      <c r="G922" s="44" t="s">
        <v>18</v>
      </c>
      <c r="H922" s="47"/>
      <c r="I922" s="85"/>
      <c r="J922" s="73"/>
      <c r="K922" s="73"/>
      <c r="L922" s="73"/>
    </row>
    <row r="923" spans="1:12" ht="28.95" customHeight="1" thickBot="1" x14ac:dyDescent="0.35">
      <c r="A923" s="883"/>
      <c r="B923" s="898"/>
      <c r="C923" s="42">
        <f>C920+C921+C922</f>
        <v>63</v>
      </c>
      <c r="D923" s="42">
        <f>D920+D921+D922</f>
        <v>55</v>
      </c>
      <c r="E923" s="42">
        <f>E920+E921+E922</f>
        <v>55</v>
      </c>
      <c r="F923" s="46"/>
      <c r="G923" s="43" t="s">
        <v>23</v>
      </c>
      <c r="H923" s="47"/>
      <c r="I923" s="85"/>
      <c r="J923" s="73"/>
      <c r="K923" s="73"/>
      <c r="L923" s="73"/>
    </row>
    <row r="924" spans="1:12" ht="20.399999999999999" customHeight="1" thickBot="1" x14ac:dyDescent="0.35">
      <c r="A924" s="881" t="s">
        <v>28</v>
      </c>
      <c r="B924" s="896" t="s">
        <v>352</v>
      </c>
      <c r="C924" s="74">
        <v>20</v>
      </c>
      <c r="D924" s="74"/>
      <c r="E924" s="74"/>
      <c r="F924" s="75"/>
      <c r="G924" s="23" t="s">
        <v>281</v>
      </c>
      <c r="H924" s="76">
        <v>288724610</v>
      </c>
      <c r="I924" s="99" t="s">
        <v>656</v>
      </c>
      <c r="J924" s="73"/>
      <c r="K924" s="73"/>
      <c r="L924" s="73"/>
    </row>
    <row r="925" spans="1:12" ht="20.399999999999999" customHeight="1" thickBot="1" x14ac:dyDescent="0.35">
      <c r="A925" s="882"/>
      <c r="B925" s="897"/>
      <c r="C925" s="53"/>
      <c r="D925" s="53"/>
      <c r="E925" s="53"/>
      <c r="F925" s="12"/>
      <c r="G925" s="44" t="s">
        <v>21</v>
      </c>
      <c r="H925" s="47"/>
      <c r="I925" s="85"/>
      <c r="J925" s="73"/>
      <c r="K925" s="73"/>
      <c r="L925" s="73"/>
    </row>
    <row r="926" spans="1:12" ht="20.399999999999999" customHeight="1" thickBot="1" x14ac:dyDescent="0.35">
      <c r="A926" s="882"/>
      <c r="B926" s="897"/>
      <c r="C926" s="53"/>
      <c r="D926" s="53"/>
      <c r="E926" s="53"/>
      <c r="F926" s="12"/>
      <c r="G926" s="44" t="s">
        <v>18</v>
      </c>
      <c r="H926" s="47"/>
      <c r="I926" s="85"/>
      <c r="J926" s="73"/>
      <c r="K926" s="73"/>
      <c r="L926" s="73"/>
    </row>
    <row r="927" spans="1:12" ht="18.600000000000001" customHeight="1" thickBot="1" x14ac:dyDescent="0.35">
      <c r="A927" s="883"/>
      <c r="B927" s="898"/>
      <c r="C927" s="42">
        <f>C924+C925+C926</f>
        <v>20</v>
      </c>
      <c r="D927" s="42">
        <f>D924+D925+D926</f>
        <v>0</v>
      </c>
      <c r="E927" s="42">
        <f>E924+E925+E926</f>
        <v>0</v>
      </c>
      <c r="F927" s="46"/>
      <c r="G927" s="43" t="s">
        <v>23</v>
      </c>
      <c r="H927" s="47"/>
      <c r="I927" s="85"/>
      <c r="J927" s="73"/>
      <c r="K927" s="73"/>
      <c r="L927" s="73"/>
    </row>
    <row r="928" spans="1:12" ht="27" thickBot="1" x14ac:dyDescent="0.35">
      <c r="A928" s="34" t="s">
        <v>15</v>
      </c>
      <c r="B928" s="35" t="s">
        <v>92</v>
      </c>
      <c r="C928" s="36"/>
      <c r="D928" s="36"/>
      <c r="E928" s="36"/>
      <c r="F928" s="37" t="s">
        <v>204</v>
      </c>
      <c r="G928" s="35"/>
      <c r="H928" s="36"/>
      <c r="I928" s="36"/>
      <c r="J928" s="73"/>
      <c r="K928" s="73"/>
      <c r="L928" s="73"/>
    </row>
    <row r="929" spans="1:12" ht="27" thickBot="1" x14ac:dyDescent="0.35">
      <c r="A929" s="38" t="s">
        <v>35</v>
      </c>
      <c r="B929" s="39" t="s">
        <v>286</v>
      </c>
      <c r="C929" s="40"/>
      <c r="D929" s="40"/>
      <c r="E929" s="40"/>
      <c r="F929" s="41"/>
      <c r="G929" s="39"/>
      <c r="H929" s="40"/>
      <c r="I929" s="40"/>
      <c r="J929" s="73"/>
      <c r="K929" s="73"/>
      <c r="L929" s="73"/>
    </row>
    <row r="930" spans="1:12" ht="15" customHeight="1" thickBot="1" x14ac:dyDescent="0.35">
      <c r="A930" s="881" t="s">
        <v>38</v>
      </c>
      <c r="B930" s="896" t="s">
        <v>287</v>
      </c>
      <c r="C930" s="53">
        <v>273</v>
      </c>
      <c r="D930" s="53">
        <v>300</v>
      </c>
      <c r="E930" s="53">
        <v>315</v>
      </c>
      <c r="F930" s="12"/>
      <c r="G930" s="44" t="s">
        <v>281</v>
      </c>
      <c r="H930" s="45">
        <v>288724610</v>
      </c>
      <c r="I930" s="85" t="s">
        <v>656</v>
      </c>
      <c r="J930" s="73"/>
      <c r="K930" s="73"/>
      <c r="L930" s="73"/>
    </row>
    <row r="931" spans="1:12" ht="15" thickBot="1" x14ac:dyDescent="0.35">
      <c r="A931" s="882"/>
      <c r="B931" s="897"/>
      <c r="C931" s="53">
        <v>50</v>
      </c>
      <c r="D931" s="53"/>
      <c r="E931" s="53"/>
      <c r="F931" s="12"/>
      <c r="G931" s="44" t="s">
        <v>21</v>
      </c>
      <c r="H931" s="47"/>
      <c r="I931" s="85"/>
      <c r="J931" s="73"/>
      <c r="K931" s="73"/>
      <c r="L931" s="73"/>
    </row>
    <row r="932" spans="1:12" ht="15" thickBot="1" x14ac:dyDescent="0.35">
      <c r="A932" s="883"/>
      <c r="B932" s="898"/>
      <c r="C932" s="42">
        <f>C930+C931</f>
        <v>323</v>
      </c>
      <c r="D932" s="42">
        <f>D930+D931</f>
        <v>300</v>
      </c>
      <c r="E932" s="42">
        <f>E930+E931</f>
        <v>315</v>
      </c>
      <c r="F932" s="46"/>
      <c r="G932" s="43" t="s">
        <v>23</v>
      </c>
      <c r="H932" s="47"/>
      <c r="I932" s="85"/>
      <c r="J932" s="73"/>
      <c r="K932" s="73"/>
      <c r="L932" s="73"/>
    </row>
    <row r="933" spans="1:12" ht="15" thickBot="1" x14ac:dyDescent="0.35">
      <c r="A933" s="881" t="s">
        <v>39</v>
      </c>
      <c r="B933" s="896" t="s">
        <v>288</v>
      </c>
      <c r="C933" s="53">
        <v>15</v>
      </c>
      <c r="D933" s="53">
        <v>15</v>
      </c>
      <c r="E933" s="53">
        <v>16</v>
      </c>
      <c r="F933" s="12"/>
      <c r="G933" s="44" t="s">
        <v>281</v>
      </c>
      <c r="H933" s="45">
        <v>288724610</v>
      </c>
      <c r="I933" s="85" t="s">
        <v>656</v>
      </c>
      <c r="J933" s="73"/>
      <c r="K933" s="73"/>
      <c r="L933" s="73"/>
    </row>
    <row r="934" spans="1:12" ht="15" thickBot="1" x14ac:dyDescent="0.35">
      <c r="A934" s="882"/>
      <c r="B934" s="897"/>
      <c r="C934" s="53">
        <v>3</v>
      </c>
      <c r="D934" s="53"/>
      <c r="E934" s="53"/>
      <c r="F934" s="12"/>
      <c r="G934" s="44" t="s">
        <v>21</v>
      </c>
      <c r="H934" s="47"/>
      <c r="I934" s="85"/>
      <c r="J934" s="73"/>
      <c r="K934" s="73"/>
      <c r="L934" s="73"/>
    </row>
    <row r="935" spans="1:12" ht="15" thickBot="1" x14ac:dyDescent="0.35">
      <c r="A935" s="883"/>
      <c r="B935" s="898"/>
      <c r="C935" s="42">
        <f>C933+C934</f>
        <v>18</v>
      </c>
      <c r="D935" s="42">
        <f>D933+D934</f>
        <v>15</v>
      </c>
      <c r="E935" s="42">
        <f>E933+E934</f>
        <v>16</v>
      </c>
      <c r="F935" s="46"/>
      <c r="G935" s="43" t="s">
        <v>23</v>
      </c>
      <c r="H935" s="47"/>
      <c r="I935" s="85"/>
      <c r="J935" s="73"/>
      <c r="K935" s="73"/>
      <c r="L935" s="73"/>
    </row>
    <row r="936" spans="1:12" ht="15" customHeight="1" thickBot="1" x14ac:dyDescent="0.35">
      <c r="A936" s="881" t="s">
        <v>40</v>
      </c>
      <c r="B936" s="896" t="s">
        <v>289</v>
      </c>
      <c r="C936" s="53">
        <v>70</v>
      </c>
      <c r="D936" s="53">
        <v>70</v>
      </c>
      <c r="E936" s="53">
        <v>70</v>
      </c>
      <c r="F936" s="12"/>
      <c r="G936" s="44" t="s">
        <v>281</v>
      </c>
      <c r="H936" s="45">
        <v>288724610</v>
      </c>
      <c r="I936" s="85" t="s">
        <v>656</v>
      </c>
      <c r="J936" s="73"/>
      <c r="K936" s="73"/>
      <c r="L936" s="73"/>
    </row>
    <row r="937" spans="1:12" ht="15" thickBot="1" x14ac:dyDescent="0.35">
      <c r="A937" s="882"/>
      <c r="B937" s="897"/>
      <c r="C937" s="53">
        <v>90.9</v>
      </c>
      <c r="D937" s="53"/>
      <c r="E937" s="53"/>
      <c r="F937" s="12"/>
      <c r="G937" s="44" t="s">
        <v>21</v>
      </c>
      <c r="H937" s="47"/>
      <c r="I937" s="85"/>
      <c r="J937" s="73"/>
      <c r="K937" s="73"/>
      <c r="L937" s="73"/>
    </row>
    <row r="938" spans="1:12" ht="15" thickBot="1" x14ac:dyDescent="0.35">
      <c r="A938" s="883"/>
      <c r="B938" s="898"/>
      <c r="C938" s="42">
        <f>C936+C937</f>
        <v>160.9</v>
      </c>
      <c r="D938" s="42">
        <f>D936+D937</f>
        <v>70</v>
      </c>
      <c r="E938" s="42">
        <f>E936+E937</f>
        <v>70</v>
      </c>
      <c r="F938" s="46"/>
      <c r="G938" s="43" t="s">
        <v>23</v>
      </c>
      <c r="H938" s="47"/>
      <c r="I938" s="85"/>
      <c r="J938" s="73"/>
      <c r="K938" s="73"/>
      <c r="L938" s="73"/>
    </row>
    <row r="939" spans="1:12" ht="15" customHeight="1" thickBot="1" x14ac:dyDescent="0.35">
      <c r="A939" s="881" t="s">
        <v>41</v>
      </c>
      <c r="B939" s="904" t="s">
        <v>538</v>
      </c>
      <c r="C939" s="53">
        <v>325</v>
      </c>
      <c r="D939" s="53">
        <v>356</v>
      </c>
      <c r="E939" s="53">
        <v>380</v>
      </c>
      <c r="F939" s="12"/>
      <c r="G939" s="44" t="s">
        <v>281</v>
      </c>
      <c r="H939" s="45">
        <v>288724610</v>
      </c>
      <c r="I939" s="85" t="s">
        <v>656</v>
      </c>
      <c r="J939" s="73"/>
      <c r="K939" s="73"/>
      <c r="L939" s="73"/>
    </row>
    <row r="940" spans="1:12" ht="15" thickBot="1" x14ac:dyDescent="0.35">
      <c r="A940" s="882"/>
      <c r="B940" s="905"/>
      <c r="C940" s="53"/>
      <c r="D940" s="53"/>
      <c r="E940" s="53"/>
      <c r="F940" s="12"/>
      <c r="G940" s="44" t="s">
        <v>18</v>
      </c>
      <c r="H940" s="47"/>
      <c r="I940" s="85"/>
      <c r="J940" s="73"/>
      <c r="K940" s="73"/>
      <c r="L940" s="73"/>
    </row>
    <row r="941" spans="1:12" ht="16.95" customHeight="1" thickBot="1" x14ac:dyDescent="0.35">
      <c r="A941" s="882"/>
      <c r="B941" s="905"/>
      <c r="C941" s="53">
        <v>319.2</v>
      </c>
      <c r="D941" s="53"/>
      <c r="E941" s="53"/>
      <c r="F941" s="12"/>
      <c r="G941" s="44" t="s">
        <v>21</v>
      </c>
      <c r="H941" s="47"/>
      <c r="I941" s="85"/>
      <c r="J941" s="73"/>
      <c r="K941" s="73"/>
      <c r="L941" s="73"/>
    </row>
    <row r="942" spans="1:12" ht="15" customHeight="1" thickBot="1" x14ac:dyDescent="0.35">
      <c r="A942" s="883"/>
      <c r="B942" s="906"/>
      <c r="C942" s="42">
        <f>C939+C940+C941</f>
        <v>644.20000000000005</v>
      </c>
      <c r="D942" s="42">
        <f>D939+D940</f>
        <v>356</v>
      </c>
      <c r="E942" s="42">
        <f>E939+E940</f>
        <v>380</v>
      </c>
      <c r="F942" s="46"/>
      <c r="G942" s="43" t="s">
        <v>23</v>
      </c>
      <c r="H942" s="47"/>
      <c r="I942" s="85"/>
      <c r="J942" s="73"/>
      <c r="K942" s="73"/>
      <c r="L942" s="73"/>
    </row>
    <row r="943" spans="1:12" ht="15" thickBot="1" x14ac:dyDescent="0.35">
      <c r="A943" s="881" t="s">
        <v>42</v>
      </c>
      <c r="B943" s="896" t="s">
        <v>290</v>
      </c>
      <c r="C943" s="53">
        <v>10</v>
      </c>
      <c r="D943" s="53">
        <v>10</v>
      </c>
      <c r="E943" s="53">
        <v>10</v>
      </c>
      <c r="F943" s="12"/>
      <c r="G943" s="44" t="s">
        <v>281</v>
      </c>
      <c r="H943" s="45">
        <v>288724610</v>
      </c>
      <c r="I943" s="85" t="s">
        <v>656</v>
      </c>
      <c r="J943" s="73"/>
      <c r="K943" s="73"/>
      <c r="L943" s="73"/>
    </row>
    <row r="944" spans="1:12" ht="15" thickBot="1" x14ac:dyDescent="0.35">
      <c r="A944" s="882"/>
      <c r="B944" s="897"/>
      <c r="C944" s="53">
        <v>5</v>
      </c>
      <c r="D944" s="53"/>
      <c r="E944" s="53"/>
      <c r="F944" s="12"/>
      <c r="G944" s="44" t="s">
        <v>21</v>
      </c>
      <c r="H944" s="47"/>
      <c r="I944" s="85"/>
      <c r="J944" s="73"/>
      <c r="K944" s="73"/>
      <c r="L944" s="73"/>
    </row>
    <row r="945" spans="1:13" ht="15" thickBot="1" x14ac:dyDescent="0.35">
      <c r="A945" s="883"/>
      <c r="B945" s="898"/>
      <c r="C945" s="42">
        <f>C943+C944</f>
        <v>15</v>
      </c>
      <c r="D945" s="42">
        <f>D943+D944</f>
        <v>10</v>
      </c>
      <c r="E945" s="42">
        <f>E943+E944</f>
        <v>10</v>
      </c>
      <c r="F945" s="46"/>
      <c r="G945" s="43" t="s">
        <v>23</v>
      </c>
      <c r="H945" s="47"/>
      <c r="I945" s="85"/>
      <c r="J945" s="73"/>
      <c r="K945" s="73"/>
      <c r="L945" s="73"/>
    </row>
    <row r="946" spans="1:13" ht="15" thickBot="1" x14ac:dyDescent="0.35">
      <c r="A946" s="881" t="s">
        <v>43</v>
      </c>
      <c r="B946" s="896" t="s">
        <v>291</v>
      </c>
      <c r="C946" s="53">
        <v>40</v>
      </c>
      <c r="D946" s="53">
        <v>40</v>
      </c>
      <c r="E946" s="53">
        <v>40</v>
      </c>
      <c r="F946" s="12"/>
      <c r="G946" s="44" t="s">
        <v>281</v>
      </c>
      <c r="H946" s="45">
        <v>288724610</v>
      </c>
      <c r="I946" s="85" t="s">
        <v>656</v>
      </c>
      <c r="J946" s="73"/>
      <c r="K946" s="73"/>
      <c r="L946" s="73"/>
    </row>
    <row r="947" spans="1:13" ht="15" thickBot="1" x14ac:dyDescent="0.35">
      <c r="A947" s="882"/>
      <c r="B947" s="897"/>
      <c r="C947" s="53">
        <v>5</v>
      </c>
      <c r="D947" s="53"/>
      <c r="E947" s="53"/>
      <c r="F947" s="12"/>
      <c r="G947" s="44" t="s">
        <v>21</v>
      </c>
      <c r="H947" s="47"/>
      <c r="I947" s="85"/>
      <c r="J947" s="73"/>
      <c r="K947" s="73"/>
      <c r="L947" s="73"/>
    </row>
    <row r="948" spans="1:13" ht="15" thickBot="1" x14ac:dyDescent="0.35">
      <c r="A948" s="883"/>
      <c r="B948" s="898"/>
      <c r="C948" s="42">
        <f>C946+C947</f>
        <v>45</v>
      </c>
      <c r="D948" s="42">
        <f>D946+D947</f>
        <v>40</v>
      </c>
      <c r="E948" s="42">
        <f>E946+E947</f>
        <v>40</v>
      </c>
      <c r="F948" s="46"/>
      <c r="G948" s="43" t="s">
        <v>23</v>
      </c>
      <c r="H948" s="47"/>
      <c r="I948" s="85"/>
      <c r="J948" s="73"/>
      <c r="K948" s="73"/>
      <c r="L948" s="73"/>
    </row>
    <row r="949" spans="1:13" ht="15" thickBot="1" x14ac:dyDescent="0.35">
      <c r="A949" s="881" t="s">
        <v>44</v>
      </c>
      <c r="B949" s="896" t="s">
        <v>292</v>
      </c>
      <c r="C949" s="53"/>
      <c r="D949" s="53"/>
      <c r="E949" s="53"/>
      <c r="F949" s="12"/>
      <c r="G949" s="44" t="s">
        <v>18</v>
      </c>
      <c r="H949" s="45">
        <v>288724610</v>
      </c>
      <c r="I949" s="85" t="s">
        <v>656</v>
      </c>
      <c r="J949" s="73"/>
      <c r="K949" s="73"/>
      <c r="L949" s="73"/>
    </row>
    <row r="950" spans="1:13" ht="15" customHeight="1" thickBot="1" x14ac:dyDescent="0.35">
      <c r="A950" s="882"/>
      <c r="B950" s="897"/>
      <c r="C950" s="53"/>
      <c r="D950" s="53"/>
      <c r="E950" s="53"/>
      <c r="F950" s="12"/>
      <c r="G950" s="44" t="s">
        <v>20</v>
      </c>
      <c r="H950" s="47"/>
      <c r="I950" s="85"/>
      <c r="J950" s="73"/>
      <c r="K950" s="73"/>
      <c r="L950" s="73"/>
    </row>
    <row r="951" spans="1:13" ht="15" customHeight="1" thickBot="1" x14ac:dyDescent="0.35">
      <c r="A951" s="883"/>
      <c r="B951" s="898"/>
      <c r="C951" s="42">
        <f>C949+C950</f>
        <v>0</v>
      </c>
      <c r="D951" s="42">
        <f>D949+D950</f>
        <v>0</v>
      </c>
      <c r="E951" s="42">
        <f>E949+E950</f>
        <v>0</v>
      </c>
      <c r="F951" s="46"/>
      <c r="G951" s="43" t="s">
        <v>23</v>
      </c>
      <c r="H951" s="47"/>
      <c r="I951" s="85"/>
      <c r="J951" s="73"/>
      <c r="K951" s="73"/>
      <c r="L951" s="73"/>
    </row>
    <row r="952" spans="1:13" ht="15" thickBot="1" x14ac:dyDescent="0.35">
      <c r="A952" s="881" t="s">
        <v>45</v>
      </c>
      <c r="B952" s="896" t="s">
        <v>293</v>
      </c>
      <c r="C952" s="53">
        <v>40</v>
      </c>
      <c r="D952" s="53">
        <v>40</v>
      </c>
      <c r="E952" s="53">
        <v>40</v>
      </c>
      <c r="F952" s="12"/>
      <c r="G952" s="44" t="s">
        <v>281</v>
      </c>
      <c r="H952" s="45">
        <v>288724610</v>
      </c>
      <c r="I952" s="85" t="s">
        <v>656</v>
      </c>
      <c r="J952" s="73"/>
      <c r="K952" s="73"/>
      <c r="L952" s="73"/>
    </row>
    <row r="953" spans="1:13" ht="15" thickBot="1" x14ac:dyDescent="0.35">
      <c r="A953" s="882"/>
      <c r="B953" s="897"/>
      <c r="C953" s="53"/>
      <c r="D953" s="53"/>
      <c r="E953" s="53"/>
      <c r="F953" s="12"/>
      <c r="G953" s="44" t="s">
        <v>21</v>
      </c>
      <c r="H953" s="47"/>
      <c r="I953" s="85"/>
      <c r="J953" s="73"/>
      <c r="K953" s="73"/>
      <c r="L953" s="73"/>
    </row>
    <row r="954" spans="1:13" ht="24.6" customHeight="1" thickBot="1" x14ac:dyDescent="0.35">
      <c r="A954" s="883"/>
      <c r="B954" s="898"/>
      <c r="C954" s="42">
        <f>C952+C953</f>
        <v>40</v>
      </c>
      <c r="D954" s="42">
        <f>D952+D953</f>
        <v>40</v>
      </c>
      <c r="E954" s="42">
        <f>E952+E953</f>
        <v>40</v>
      </c>
      <c r="F954" s="46"/>
      <c r="G954" s="43" t="s">
        <v>23</v>
      </c>
      <c r="H954" s="47"/>
      <c r="I954" s="85"/>
      <c r="J954" s="73"/>
      <c r="K954" s="73"/>
      <c r="L954" s="73"/>
    </row>
    <row r="955" spans="1:13" ht="15" thickBot="1" x14ac:dyDescent="0.35">
      <c r="A955" s="881" t="s">
        <v>46</v>
      </c>
      <c r="B955" s="896" t="s">
        <v>294</v>
      </c>
      <c r="C955" s="53">
        <v>180</v>
      </c>
      <c r="D955" s="53">
        <v>190</v>
      </c>
      <c r="E955" s="53">
        <v>200</v>
      </c>
      <c r="F955" s="12"/>
      <c r="G955" s="44" t="s">
        <v>18</v>
      </c>
      <c r="H955" s="45">
        <v>288724610</v>
      </c>
      <c r="I955" s="85" t="s">
        <v>656</v>
      </c>
      <c r="J955" s="73"/>
      <c r="K955" s="73"/>
      <c r="L955" s="73"/>
      <c r="M955" s="73"/>
    </row>
    <row r="956" spans="1:13" ht="15" thickBot="1" x14ac:dyDescent="0.35">
      <c r="A956" s="882"/>
      <c r="B956" s="897"/>
      <c r="C956" s="53">
        <v>373</v>
      </c>
      <c r="D956" s="44"/>
      <c r="E956" s="44"/>
      <c r="F956" s="12"/>
      <c r="G956" s="44" t="s">
        <v>21</v>
      </c>
      <c r="H956" s="47"/>
      <c r="I956" s="85"/>
      <c r="J956" s="73"/>
      <c r="K956" s="73"/>
      <c r="L956" s="73"/>
      <c r="M956" s="73"/>
    </row>
    <row r="957" spans="1:13" ht="15" thickBot="1" x14ac:dyDescent="0.35">
      <c r="A957" s="882"/>
      <c r="B957" s="897"/>
      <c r="C957" s="44"/>
      <c r="D957" s="44"/>
      <c r="E957" s="44"/>
      <c r="F957" s="12"/>
      <c r="G957" s="44" t="s">
        <v>281</v>
      </c>
      <c r="H957" s="47"/>
      <c r="I957" s="85"/>
      <c r="J957" s="73"/>
      <c r="K957" s="73"/>
      <c r="L957" s="73"/>
      <c r="M957" s="73"/>
    </row>
    <row r="958" spans="1:13" ht="15" thickBot="1" x14ac:dyDescent="0.35">
      <c r="A958" s="883"/>
      <c r="B958" s="898"/>
      <c r="C958" s="42">
        <f>C955+C956</f>
        <v>553</v>
      </c>
      <c r="D958" s="42">
        <f>D955+D956</f>
        <v>190</v>
      </c>
      <c r="E958" s="42">
        <f>E955+E956</f>
        <v>200</v>
      </c>
      <c r="F958" s="46"/>
      <c r="G958" s="43" t="s">
        <v>23</v>
      </c>
      <c r="H958" s="47"/>
      <c r="I958" s="85"/>
      <c r="J958" s="96"/>
      <c r="K958" s="96"/>
      <c r="L958" s="6"/>
      <c r="M958" s="6"/>
    </row>
    <row r="959" spans="1:13" ht="15" thickBot="1" x14ac:dyDescent="0.35">
      <c r="A959" s="881" t="s">
        <v>47</v>
      </c>
      <c r="B959" s="896" t="s">
        <v>295</v>
      </c>
      <c r="C959" s="44">
        <v>4060.7</v>
      </c>
      <c r="D959" s="53">
        <v>4718.3999999999996</v>
      </c>
      <c r="E959" s="53">
        <v>4994.3</v>
      </c>
      <c r="F959" s="12"/>
      <c r="G959" s="44" t="s">
        <v>18</v>
      </c>
      <c r="H959" s="45">
        <v>288724610</v>
      </c>
      <c r="I959" s="85" t="s">
        <v>657</v>
      </c>
      <c r="L959" s="6"/>
      <c r="M959" s="146"/>
    </row>
    <row r="960" spans="1:13" ht="15" thickBot="1" x14ac:dyDescent="0.35">
      <c r="A960" s="882"/>
      <c r="B960" s="897"/>
      <c r="C960" s="44">
        <v>146.6</v>
      </c>
      <c r="D960" s="53"/>
      <c r="E960" s="53"/>
      <c r="F960" s="12"/>
      <c r="G960" s="44" t="s">
        <v>21</v>
      </c>
      <c r="H960" s="45">
        <v>306351219</v>
      </c>
      <c r="I960" s="85"/>
      <c r="L960" s="6"/>
      <c r="M960" s="6"/>
    </row>
    <row r="961" spans="1:14" ht="15" thickBot="1" x14ac:dyDescent="0.35">
      <c r="A961" s="882"/>
      <c r="B961" s="897"/>
      <c r="C961" s="53">
        <v>295</v>
      </c>
      <c r="D961" s="53">
        <v>295</v>
      </c>
      <c r="E961" s="53">
        <v>295</v>
      </c>
      <c r="F961" s="12"/>
      <c r="G961" s="44" t="s">
        <v>281</v>
      </c>
      <c r="H961" s="47"/>
      <c r="I961" s="85"/>
      <c r="L961" s="6"/>
      <c r="M961" s="146"/>
    </row>
    <row r="962" spans="1:14" ht="15" thickBot="1" x14ac:dyDescent="0.35">
      <c r="A962" s="882"/>
      <c r="B962" s="897"/>
      <c r="C962" s="53"/>
      <c r="D962" s="53"/>
      <c r="E962" s="53"/>
      <c r="F962" s="12"/>
      <c r="G962" s="44" t="s">
        <v>20</v>
      </c>
      <c r="H962" s="47"/>
      <c r="I962" s="85"/>
      <c r="L962" s="6"/>
      <c r="M962" s="146"/>
      <c r="N962" s="73"/>
    </row>
    <row r="963" spans="1:14" ht="15" thickBot="1" x14ac:dyDescent="0.35">
      <c r="A963" s="883"/>
      <c r="B963" s="898"/>
      <c r="C963" s="42">
        <f>C959+C960+C961+C962</f>
        <v>4502.3</v>
      </c>
      <c r="D963" s="42">
        <f t="shared" ref="D963:E963" si="31">D959+D960+D961+D962</f>
        <v>5013.3999999999996</v>
      </c>
      <c r="E963" s="42">
        <f t="shared" si="31"/>
        <v>5289.3</v>
      </c>
      <c r="F963" s="46"/>
      <c r="G963" s="43" t="s">
        <v>23</v>
      </c>
      <c r="H963" s="47"/>
      <c r="I963" s="85"/>
      <c r="L963" s="73"/>
    </row>
    <row r="964" spans="1:14" ht="15" customHeight="1" thickBot="1" x14ac:dyDescent="0.35">
      <c r="A964" s="48"/>
      <c r="B964" s="55" t="s">
        <v>84</v>
      </c>
      <c r="C964" s="56"/>
      <c r="D964" s="56"/>
      <c r="E964" s="56"/>
      <c r="F964" s="56"/>
      <c r="G964" s="43"/>
      <c r="H964" s="45"/>
      <c r="I964" s="45"/>
      <c r="J964" s="73"/>
      <c r="K964" s="73"/>
      <c r="L964" s="73"/>
    </row>
    <row r="965" spans="1:14" ht="15" thickBot="1" x14ac:dyDescent="0.35">
      <c r="A965" s="65"/>
      <c r="B965" s="66" t="s">
        <v>453</v>
      </c>
      <c r="C965" s="67">
        <f>C919+C923+C932+C935+C938+C942+C945+C948+C951+C954+C958+C963+C927</f>
        <v>6388.4</v>
      </c>
      <c r="D965" s="67">
        <f t="shared" ref="D965:E965" si="32">D919+D923+D932+D935+D938+D942+D945+D948+D951+D954+D958+D963+D927</f>
        <v>6093.4</v>
      </c>
      <c r="E965" s="67">
        <f t="shared" si="32"/>
        <v>6419.3</v>
      </c>
      <c r="F965" s="68"/>
      <c r="G965" s="69"/>
      <c r="H965" s="70"/>
      <c r="I965" s="71"/>
      <c r="J965" s="73"/>
      <c r="K965" s="73"/>
      <c r="L965" s="73"/>
    </row>
    <row r="966" spans="1:14" ht="15" thickBot="1" x14ac:dyDescent="0.35">
      <c r="A966" s="73"/>
      <c r="B966" s="73"/>
      <c r="C966" s="73"/>
      <c r="D966" s="73"/>
      <c r="E966" s="73"/>
      <c r="F966" s="73"/>
      <c r="G966" s="73"/>
      <c r="H966" s="73"/>
      <c r="I966" s="73"/>
      <c r="J966" s="73"/>
      <c r="K966" s="73"/>
      <c r="L966" s="73"/>
    </row>
    <row r="967" spans="1:14" ht="15" thickBot="1" x14ac:dyDescent="0.35">
      <c r="A967" s="73"/>
      <c r="B967" s="73"/>
      <c r="C967" s="768">
        <f>C940+C959+C949+C922+C955+C926</f>
        <v>4240.7</v>
      </c>
      <c r="D967" s="770">
        <f>D940+D959+D949+D922+D955</f>
        <v>4908.3999999999996</v>
      </c>
      <c r="E967" s="769">
        <f>E940+E959+E949+E922+E955</f>
        <v>5194.3</v>
      </c>
      <c r="F967" s="772" t="s">
        <v>18</v>
      </c>
      <c r="G967" s="73"/>
      <c r="H967" s="73"/>
      <c r="I967" s="73"/>
      <c r="J967" s="73"/>
      <c r="K967" s="73"/>
      <c r="L967" s="73"/>
    </row>
    <row r="968" spans="1:14" ht="15" thickBot="1" x14ac:dyDescent="0.35">
      <c r="A968" s="73"/>
      <c r="B968" s="73"/>
      <c r="C968" s="765">
        <f>C918+C921+C931+C934+C937+C944+C947+C953+C956+C960+C941</f>
        <v>1002.7</v>
      </c>
      <c r="D968" s="766">
        <f>D918+D921+D931+D934+D937+D944+D947+D953+D956+D960+D941</f>
        <v>0</v>
      </c>
      <c r="E968" s="771">
        <f>E918+E921+E931+E934+E937+E944+E947+E953+E956+E960+E941</f>
        <v>0</v>
      </c>
      <c r="F968" s="773" t="s">
        <v>21</v>
      </c>
      <c r="G968" s="73"/>
      <c r="H968" s="73"/>
      <c r="I968" s="73"/>
      <c r="J968" s="73"/>
      <c r="K968" s="73"/>
      <c r="L968" s="73"/>
    </row>
    <row r="969" spans="1:14" ht="15" thickBot="1" x14ac:dyDescent="0.35">
      <c r="A969" s="73"/>
      <c r="B969" s="73"/>
      <c r="C969" s="754">
        <f>C917+C920+C930+C933+C936+C939+C943+C946+C952+C957+C961+C924</f>
        <v>1145</v>
      </c>
      <c r="D969" s="760">
        <f>D917+D920+D930+D933+D936+D939+D943+D946+D952+D957+D961</f>
        <v>1185</v>
      </c>
      <c r="E969" s="755">
        <f>E917+E920+E930+E933+E936+E939+E943+E946+E952+E957+E961</f>
        <v>1225</v>
      </c>
      <c r="F969" s="777" t="s">
        <v>281</v>
      </c>
      <c r="G969" s="73"/>
      <c r="H969" s="73"/>
      <c r="I969" s="73"/>
      <c r="J969" s="73"/>
      <c r="K969" s="73"/>
      <c r="L969" s="73"/>
    </row>
    <row r="970" spans="1:14" ht="15" thickBot="1" x14ac:dyDescent="0.35">
      <c r="A970" s="73"/>
      <c r="B970" s="73"/>
      <c r="C970" s="765">
        <f>C962*1</f>
        <v>0</v>
      </c>
      <c r="D970" s="766"/>
      <c r="E970" s="771"/>
      <c r="F970" s="773" t="s">
        <v>20</v>
      </c>
      <c r="G970" s="73"/>
      <c r="H970" s="73"/>
      <c r="I970" s="73"/>
      <c r="J970" s="73"/>
      <c r="K970" s="73"/>
      <c r="L970" s="73"/>
    </row>
    <row r="971" spans="1:14" ht="15" thickBot="1" x14ac:dyDescent="0.35">
      <c r="A971" s="73"/>
      <c r="B971" s="73"/>
      <c r="C971" s="756">
        <f>SUM(C967:C970)</f>
        <v>6388.4</v>
      </c>
      <c r="D971" s="761">
        <f>SUM(D967:D970)</f>
        <v>6093.4</v>
      </c>
      <c r="E971" s="757">
        <f>SUM(E967:E970)</f>
        <v>6419.3</v>
      </c>
      <c r="F971" s="774" t="s">
        <v>23</v>
      </c>
      <c r="G971" s="73"/>
      <c r="H971" s="73"/>
      <c r="I971" s="73"/>
      <c r="J971" s="73"/>
      <c r="K971" s="73"/>
      <c r="L971" s="73"/>
    </row>
    <row r="972" spans="1:14" x14ac:dyDescent="0.3">
      <c r="A972" s="73"/>
      <c r="B972" s="73"/>
      <c r="C972" s="73"/>
      <c r="D972" s="73"/>
      <c r="E972" s="73"/>
      <c r="F972" s="73"/>
      <c r="G972" s="73"/>
      <c r="H972" s="73"/>
      <c r="I972" s="73"/>
      <c r="J972" s="73"/>
      <c r="K972" s="73"/>
      <c r="L972" s="73"/>
    </row>
    <row r="973" spans="1:14" x14ac:dyDescent="0.3">
      <c r="A973" s="778" t="s">
        <v>1748</v>
      </c>
      <c r="B973" s="779"/>
      <c r="C973" s="6"/>
      <c r="D973" s="6"/>
      <c r="E973" s="6"/>
      <c r="F973" s="7"/>
      <c r="G973" s="7"/>
      <c r="H973" s="7"/>
      <c r="I973" s="73"/>
      <c r="J973" s="73"/>
      <c r="K973" s="73"/>
      <c r="L973" s="73"/>
    </row>
    <row r="974" spans="1:14" ht="15" thickBot="1" x14ac:dyDescent="0.35">
      <c r="A974" s="730" t="s">
        <v>1741</v>
      </c>
      <c r="B974" s="5"/>
      <c r="C974" s="5"/>
      <c r="D974" s="5"/>
      <c r="E974" s="6"/>
      <c r="F974" s="7"/>
      <c r="G974" s="7"/>
      <c r="H974" s="7"/>
      <c r="I974" s="73"/>
      <c r="J974" s="73"/>
      <c r="K974" s="73"/>
      <c r="L974" s="73"/>
    </row>
    <row r="975" spans="1:14" ht="58.2" customHeight="1" thickBot="1" x14ac:dyDescent="0.35">
      <c r="A975" s="8" t="s">
        <v>5</v>
      </c>
      <c r="B975" s="9" t="s">
        <v>586</v>
      </c>
      <c r="C975" s="9" t="s">
        <v>11</v>
      </c>
      <c r="D975" s="9" t="s">
        <v>574</v>
      </c>
      <c r="E975" s="9" t="s">
        <v>674</v>
      </c>
      <c r="F975" s="9" t="s">
        <v>6</v>
      </c>
      <c r="G975" s="9" t="s">
        <v>17</v>
      </c>
      <c r="H975" s="9" t="s">
        <v>12</v>
      </c>
      <c r="I975" s="9" t="s">
        <v>34</v>
      </c>
      <c r="J975" s="73"/>
      <c r="K975" s="73"/>
      <c r="L975" s="73"/>
    </row>
    <row r="976" spans="1:14" ht="15" thickBot="1" x14ac:dyDescent="0.35">
      <c r="A976" s="10">
        <v>1</v>
      </c>
      <c r="B976" s="11">
        <v>2</v>
      </c>
      <c r="C976" s="11">
        <v>3</v>
      </c>
      <c r="D976" s="11">
        <v>4</v>
      </c>
      <c r="E976" s="11">
        <v>5</v>
      </c>
      <c r="F976" s="11">
        <v>6</v>
      </c>
      <c r="G976" s="11">
        <v>7</v>
      </c>
      <c r="H976" s="11">
        <v>8</v>
      </c>
      <c r="I976" s="11">
        <v>9</v>
      </c>
      <c r="J976" s="73"/>
      <c r="K976" s="73"/>
      <c r="L976" s="73"/>
    </row>
    <row r="977" spans="1:12" ht="27" thickBot="1" x14ac:dyDescent="0.35">
      <c r="A977" s="34" t="s">
        <v>15</v>
      </c>
      <c r="B977" s="35" t="s">
        <v>297</v>
      </c>
      <c r="C977" s="36"/>
      <c r="D977" s="36"/>
      <c r="E977" s="36"/>
      <c r="F977" s="37" t="s">
        <v>296</v>
      </c>
      <c r="G977" s="35"/>
      <c r="H977" s="36"/>
      <c r="I977" s="36"/>
      <c r="J977" s="73"/>
      <c r="K977" s="73"/>
      <c r="L977" s="73"/>
    </row>
    <row r="978" spans="1:12" ht="15" thickBot="1" x14ac:dyDescent="0.35">
      <c r="A978" s="38" t="s">
        <v>14</v>
      </c>
      <c r="B978" s="39" t="s">
        <v>299</v>
      </c>
      <c r="C978" s="40"/>
      <c r="D978" s="40"/>
      <c r="E978" s="40"/>
      <c r="F978" s="41" t="s">
        <v>298</v>
      </c>
      <c r="G978" s="39"/>
      <c r="H978" s="40"/>
      <c r="I978" s="40"/>
      <c r="J978" s="73"/>
      <c r="K978" s="73"/>
      <c r="L978" s="73"/>
    </row>
    <row r="979" spans="1:12" ht="15" customHeight="1" thickBot="1" x14ac:dyDescent="0.35">
      <c r="A979" s="881" t="s">
        <v>78</v>
      </c>
      <c r="B979" s="896" t="s">
        <v>301</v>
      </c>
      <c r="C979" s="53">
        <v>96</v>
      </c>
      <c r="D979" s="53">
        <v>100</v>
      </c>
      <c r="E979" s="53">
        <v>105</v>
      </c>
      <c r="F979" s="12"/>
      <c r="G979" s="44" t="s">
        <v>18</v>
      </c>
      <c r="H979" s="45">
        <v>288724610</v>
      </c>
      <c r="I979" s="85" t="s">
        <v>300</v>
      </c>
      <c r="J979" s="73"/>
      <c r="K979" s="73"/>
      <c r="L979" s="73"/>
    </row>
    <row r="980" spans="1:12" ht="15" thickBot="1" x14ac:dyDescent="0.35">
      <c r="A980" s="882"/>
      <c r="B980" s="897"/>
      <c r="C980" s="53"/>
      <c r="D980" s="53"/>
      <c r="E980" s="53"/>
      <c r="F980" s="12"/>
      <c r="G980" s="44" t="s">
        <v>21</v>
      </c>
      <c r="H980" s="47"/>
      <c r="I980" s="85"/>
      <c r="J980" s="73"/>
      <c r="K980" s="73"/>
      <c r="L980" s="73"/>
    </row>
    <row r="981" spans="1:12" ht="54" customHeight="1" thickBot="1" x14ac:dyDescent="0.35">
      <c r="A981" s="883"/>
      <c r="B981" s="898"/>
      <c r="C981" s="42">
        <f>C979+C980</f>
        <v>96</v>
      </c>
      <c r="D981" s="42">
        <f>D979+D980</f>
        <v>100</v>
      </c>
      <c r="E981" s="42">
        <f>E979+E980</f>
        <v>105</v>
      </c>
      <c r="F981" s="46"/>
      <c r="G981" s="43" t="s">
        <v>23</v>
      </c>
      <c r="H981" s="47"/>
      <c r="I981" s="85"/>
      <c r="J981" s="73"/>
      <c r="K981" s="73"/>
      <c r="L981" s="73"/>
    </row>
    <row r="982" spans="1:12" ht="15" thickBot="1" x14ac:dyDescent="0.35">
      <c r="A982" s="881" t="s">
        <v>24</v>
      </c>
      <c r="B982" s="896" t="s">
        <v>302</v>
      </c>
      <c r="C982" s="53">
        <v>110</v>
      </c>
      <c r="D982" s="53">
        <v>110</v>
      </c>
      <c r="E982" s="53">
        <v>130</v>
      </c>
      <c r="F982" s="12"/>
      <c r="G982" s="44" t="s">
        <v>18</v>
      </c>
      <c r="H982" s="45"/>
      <c r="I982" s="85" t="s">
        <v>300</v>
      </c>
      <c r="J982" s="73"/>
      <c r="K982" s="73"/>
      <c r="L982" s="73"/>
    </row>
    <row r="983" spans="1:12" ht="15" thickBot="1" x14ac:dyDescent="0.35">
      <c r="A983" s="882"/>
      <c r="B983" s="897"/>
      <c r="C983" s="53"/>
      <c r="D983" s="53"/>
      <c r="E983" s="53"/>
      <c r="F983" s="12"/>
      <c r="G983" s="44" t="s">
        <v>21</v>
      </c>
      <c r="H983" s="47"/>
      <c r="I983" s="85"/>
      <c r="J983" s="73"/>
      <c r="K983" s="73"/>
      <c r="L983" s="73"/>
    </row>
    <row r="984" spans="1:12" ht="71.400000000000006" customHeight="1" thickBot="1" x14ac:dyDescent="0.35">
      <c r="A984" s="883"/>
      <c r="B984" s="898"/>
      <c r="C984" s="42">
        <f>C982+C983</f>
        <v>110</v>
      </c>
      <c r="D984" s="42">
        <f>D982+D983</f>
        <v>110</v>
      </c>
      <c r="E984" s="42">
        <f>E982+E983</f>
        <v>130</v>
      </c>
      <c r="F984" s="46"/>
      <c r="G984" s="43" t="s">
        <v>23</v>
      </c>
      <c r="H984" s="47"/>
      <c r="I984" s="85"/>
      <c r="J984" s="73"/>
      <c r="K984" s="73"/>
      <c r="L984" s="73"/>
    </row>
    <row r="985" spans="1:12" ht="15" thickBot="1" x14ac:dyDescent="0.35">
      <c r="A985" s="48"/>
      <c r="B985" s="55" t="s">
        <v>84</v>
      </c>
      <c r="C985" s="42">
        <f>C984+C981</f>
        <v>206</v>
      </c>
      <c r="D985" s="42">
        <f t="shared" ref="D985:E985" si="33">D984+D981</f>
        <v>210</v>
      </c>
      <c r="E985" s="42">
        <f t="shared" si="33"/>
        <v>235</v>
      </c>
      <c r="F985" s="56"/>
      <c r="G985" s="43"/>
      <c r="H985" s="45"/>
      <c r="I985" s="45"/>
      <c r="J985" s="73"/>
      <c r="K985" s="73"/>
      <c r="L985" s="73"/>
    </row>
    <row r="986" spans="1:12" ht="31.2" customHeight="1" thickBot="1" x14ac:dyDescent="0.35">
      <c r="A986" s="34" t="s">
        <v>85</v>
      </c>
      <c r="B986" s="35" t="s">
        <v>297</v>
      </c>
      <c r="C986" s="36"/>
      <c r="D986" s="36"/>
      <c r="E986" s="36"/>
      <c r="F986" s="37" t="s">
        <v>303</v>
      </c>
      <c r="G986" s="35"/>
      <c r="H986" s="36"/>
      <c r="I986" s="36"/>
      <c r="J986" s="73"/>
      <c r="K986" s="73"/>
      <c r="L986" s="73"/>
    </row>
    <row r="987" spans="1:12" ht="33" customHeight="1" thickBot="1" x14ac:dyDescent="0.35">
      <c r="A987" s="38" t="s">
        <v>86</v>
      </c>
      <c r="B987" s="39" t="s">
        <v>304</v>
      </c>
      <c r="C987" s="40"/>
      <c r="D987" s="40"/>
      <c r="E987" s="40"/>
      <c r="F987" s="41" t="s">
        <v>305</v>
      </c>
      <c r="G987" s="39"/>
      <c r="H987" s="40"/>
      <c r="I987" s="40"/>
      <c r="J987" s="73"/>
      <c r="K987" s="73"/>
      <c r="L987" s="73"/>
    </row>
    <row r="988" spans="1:12" ht="15" thickBot="1" x14ac:dyDescent="0.35">
      <c r="A988" s="881" t="s">
        <v>89</v>
      </c>
      <c r="B988" s="896" t="s">
        <v>557</v>
      </c>
      <c r="C988" s="53">
        <v>27</v>
      </c>
      <c r="D988" s="53">
        <v>28.3</v>
      </c>
      <c r="E988" s="53">
        <v>28.3</v>
      </c>
      <c r="F988" s="12"/>
      <c r="G988" s="44" t="s">
        <v>18</v>
      </c>
      <c r="H988" s="45">
        <v>288724610</v>
      </c>
      <c r="I988" s="85" t="s">
        <v>300</v>
      </c>
      <c r="J988" s="73"/>
      <c r="K988" s="73"/>
      <c r="L988" s="73"/>
    </row>
    <row r="989" spans="1:12" ht="15" thickBot="1" x14ac:dyDescent="0.35">
      <c r="A989" s="882"/>
      <c r="B989" s="897"/>
      <c r="C989" s="53"/>
      <c r="D989" s="53"/>
      <c r="E989" s="53"/>
      <c r="F989" s="12"/>
      <c r="G989" s="44" t="s">
        <v>21</v>
      </c>
      <c r="H989" s="47"/>
      <c r="I989" s="85"/>
      <c r="J989" s="73"/>
      <c r="K989" s="73"/>
      <c r="L989" s="73"/>
    </row>
    <row r="990" spans="1:12" ht="15" thickBot="1" x14ac:dyDescent="0.35">
      <c r="A990" s="883"/>
      <c r="B990" s="898"/>
      <c r="C990" s="42">
        <f>C988+C989</f>
        <v>27</v>
      </c>
      <c r="D990" s="42">
        <f>D988+D989</f>
        <v>28.3</v>
      </c>
      <c r="E990" s="42">
        <f>E988+E989</f>
        <v>28.3</v>
      </c>
      <c r="F990" s="46"/>
      <c r="G990" s="43" t="s">
        <v>23</v>
      </c>
      <c r="H990" s="47"/>
      <c r="I990" s="85"/>
      <c r="J990" s="73"/>
      <c r="K990" s="73"/>
      <c r="L990" s="73"/>
    </row>
    <row r="991" spans="1:12" ht="15" customHeight="1" thickBot="1" x14ac:dyDescent="0.35">
      <c r="A991" s="881" t="s">
        <v>99</v>
      </c>
      <c r="B991" s="896" t="s">
        <v>558</v>
      </c>
      <c r="C991" s="53">
        <v>55</v>
      </c>
      <c r="D991" s="53">
        <v>60.5</v>
      </c>
      <c r="E991" s="53">
        <v>66.5</v>
      </c>
      <c r="F991" s="12"/>
      <c r="G991" s="44" t="s">
        <v>18</v>
      </c>
      <c r="H991" s="45">
        <v>288724610</v>
      </c>
      <c r="I991" s="85" t="s">
        <v>300</v>
      </c>
      <c r="J991" s="73"/>
      <c r="K991" s="73"/>
      <c r="L991" s="73"/>
    </row>
    <row r="992" spans="1:12" ht="15" thickBot="1" x14ac:dyDescent="0.35">
      <c r="A992" s="882"/>
      <c r="B992" s="897"/>
      <c r="C992" s="53"/>
      <c r="D992" s="53"/>
      <c r="E992" s="53"/>
      <c r="F992" s="12"/>
      <c r="G992" s="44" t="s">
        <v>21</v>
      </c>
      <c r="H992" s="47"/>
      <c r="I992" s="85"/>
      <c r="J992" s="73"/>
      <c r="K992" s="73"/>
      <c r="L992" s="73"/>
    </row>
    <row r="993" spans="1:12" ht="15" thickBot="1" x14ac:dyDescent="0.35">
      <c r="A993" s="883"/>
      <c r="B993" s="898"/>
      <c r="C993" s="42">
        <f>C991+C992</f>
        <v>55</v>
      </c>
      <c r="D993" s="42">
        <f>D991+D992</f>
        <v>60.5</v>
      </c>
      <c r="E993" s="42">
        <f>E991+E992</f>
        <v>66.5</v>
      </c>
      <c r="F993" s="46"/>
      <c r="G993" s="43" t="s">
        <v>23</v>
      </c>
      <c r="H993" s="47"/>
      <c r="I993" s="85"/>
      <c r="J993" s="73"/>
      <c r="K993" s="73"/>
      <c r="L993" s="73"/>
    </row>
    <row r="994" spans="1:12" ht="15" thickBot="1" x14ac:dyDescent="0.35">
      <c r="A994" s="881" t="s">
        <v>218</v>
      </c>
      <c r="B994" s="896" t="s">
        <v>559</v>
      </c>
      <c r="C994" s="53">
        <v>30</v>
      </c>
      <c r="D994" s="53">
        <v>31.2</v>
      </c>
      <c r="E994" s="53">
        <v>33.299999999999997</v>
      </c>
      <c r="F994" s="12"/>
      <c r="G994" s="44" t="s">
        <v>18</v>
      </c>
      <c r="H994" s="45">
        <v>288724610</v>
      </c>
      <c r="I994" s="85" t="s">
        <v>300</v>
      </c>
      <c r="J994" s="73"/>
      <c r="K994" s="73"/>
      <c r="L994" s="73"/>
    </row>
    <row r="995" spans="1:12" ht="15" thickBot="1" x14ac:dyDescent="0.35">
      <c r="A995" s="882"/>
      <c r="B995" s="897"/>
      <c r="C995" s="53"/>
      <c r="D995" s="53"/>
      <c r="E995" s="53"/>
      <c r="F995" s="12"/>
      <c r="G995" s="44" t="s">
        <v>21</v>
      </c>
      <c r="H995" s="47"/>
      <c r="I995" s="85"/>
      <c r="J995" s="73"/>
      <c r="K995" s="73"/>
      <c r="L995" s="73"/>
    </row>
    <row r="996" spans="1:12" ht="15" thickBot="1" x14ac:dyDescent="0.35">
      <c r="A996" s="883"/>
      <c r="B996" s="898"/>
      <c r="C996" s="42">
        <f>C994+C995</f>
        <v>30</v>
      </c>
      <c r="D996" s="42">
        <f>D994+D995</f>
        <v>31.2</v>
      </c>
      <c r="E996" s="42">
        <f>E994+E995</f>
        <v>33.299999999999997</v>
      </c>
      <c r="F996" s="46"/>
      <c r="G996" s="43" t="s">
        <v>23</v>
      </c>
      <c r="H996" s="47"/>
      <c r="I996" s="85"/>
      <c r="J996" s="73"/>
      <c r="K996" s="73"/>
      <c r="L996" s="73"/>
    </row>
    <row r="997" spans="1:12" ht="30" customHeight="1" thickBot="1" x14ac:dyDescent="0.35">
      <c r="A997" s="34" t="s">
        <v>85</v>
      </c>
      <c r="B997" s="35" t="s">
        <v>297</v>
      </c>
      <c r="C997" s="36"/>
      <c r="D997" s="36"/>
      <c r="E997" s="36"/>
      <c r="F997" s="37" t="s">
        <v>303</v>
      </c>
      <c r="G997" s="35"/>
      <c r="H997" s="36"/>
      <c r="I997" s="36"/>
      <c r="J997" s="73"/>
      <c r="K997" s="73"/>
      <c r="L997" s="73"/>
    </row>
    <row r="998" spans="1:12" ht="16.95" customHeight="1" thickBot="1" x14ac:dyDescent="0.35">
      <c r="A998" s="38" t="s">
        <v>222</v>
      </c>
      <c r="B998" s="39" t="s">
        <v>308</v>
      </c>
      <c r="C998" s="40"/>
      <c r="D998" s="40"/>
      <c r="E998" s="40"/>
      <c r="F998" s="41" t="s">
        <v>307</v>
      </c>
      <c r="G998" s="39"/>
      <c r="H998" s="40"/>
      <c r="I998" s="40"/>
      <c r="J998" s="73"/>
      <c r="K998" s="73"/>
      <c r="L998" s="73"/>
    </row>
    <row r="999" spans="1:12" ht="15" thickBot="1" x14ac:dyDescent="0.35">
      <c r="A999" s="881" t="s">
        <v>225</v>
      </c>
      <c r="B999" s="896" t="s">
        <v>306</v>
      </c>
      <c r="C999" s="53">
        <v>102</v>
      </c>
      <c r="D999" s="53">
        <v>105</v>
      </c>
      <c r="E999" s="53">
        <v>108</v>
      </c>
      <c r="F999" s="12"/>
      <c r="G999" s="44" t="s">
        <v>18</v>
      </c>
      <c r="H999" s="45">
        <v>288724610</v>
      </c>
      <c r="I999" s="85" t="s">
        <v>315</v>
      </c>
      <c r="L999" s="73"/>
    </row>
    <row r="1000" spans="1:12" ht="15" thickBot="1" x14ac:dyDescent="0.35">
      <c r="A1000" s="882"/>
      <c r="B1000" s="897"/>
      <c r="C1000" s="53"/>
      <c r="D1000" s="53"/>
      <c r="E1000" s="53"/>
      <c r="F1000" s="12"/>
      <c r="G1000" s="44" t="s">
        <v>21</v>
      </c>
      <c r="H1000" s="47"/>
      <c r="I1000" s="85"/>
      <c r="L1000" s="73"/>
    </row>
    <row r="1001" spans="1:12" ht="28.2" customHeight="1" thickBot="1" x14ac:dyDescent="0.35">
      <c r="A1001" s="883"/>
      <c r="B1001" s="898"/>
      <c r="C1001" s="42">
        <f>C999+C1000</f>
        <v>102</v>
      </c>
      <c r="D1001" s="42">
        <f>D999+D1000</f>
        <v>105</v>
      </c>
      <c r="E1001" s="42">
        <f>E999+E1000</f>
        <v>108</v>
      </c>
      <c r="F1001" s="46"/>
      <c r="G1001" s="43" t="s">
        <v>23</v>
      </c>
      <c r="H1001" s="47"/>
      <c r="I1001" s="85"/>
      <c r="L1001" s="73"/>
    </row>
    <row r="1002" spans="1:12" ht="15" thickBot="1" x14ac:dyDescent="0.35">
      <c r="A1002" s="48"/>
      <c r="B1002" s="55" t="s">
        <v>102</v>
      </c>
      <c r="C1002" s="42">
        <f>C1001+C996+C993+C990</f>
        <v>214</v>
      </c>
      <c r="D1002" s="42">
        <f t="shared" ref="D1002:E1002" si="34">D1001+D996+D993+D990</f>
        <v>225</v>
      </c>
      <c r="E1002" s="42">
        <f t="shared" si="34"/>
        <v>236.10000000000002</v>
      </c>
      <c r="F1002" s="56"/>
      <c r="G1002" s="43"/>
      <c r="H1002" s="45"/>
      <c r="I1002" s="45"/>
      <c r="J1002" s="73"/>
      <c r="K1002" s="73"/>
      <c r="L1002" s="73"/>
    </row>
    <row r="1003" spans="1:12" ht="15" customHeight="1" thickBot="1" x14ac:dyDescent="0.35">
      <c r="A1003" s="65"/>
      <c r="B1003" s="66" t="s">
        <v>452</v>
      </c>
      <c r="C1003" s="67">
        <f>C981+C984+C990+C993+C996+C1001</f>
        <v>420</v>
      </c>
      <c r="D1003" s="67">
        <f t="shared" ref="D1003:E1003" si="35">D981+D984+D990+D993+D996+D1001</f>
        <v>435</v>
      </c>
      <c r="E1003" s="67">
        <f t="shared" si="35"/>
        <v>471.1</v>
      </c>
      <c r="F1003" s="68"/>
      <c r="G1003" s="69"/>
      <c r="H1003" s="70"/>
      <c r="I1003" s="71"/>
      <c r="J1003" s="73"/>
      <c r="K1003" s="73"/>
      <c r="L1003" s="73"/>
    </row>
    <row r="1004" spans="1:12" ht="15" thickBot="1" x14ac:dyDescent="0.35">
      <c r="A1004" s="73"/>
      <c r="B1004" s="73"/>
      <c r="C1004" s="73"/>
      <c r="D1004" s="73"/>
      <c r="E1004" s="73"/>
      <c r="F1004" s="73"/>
      <c r="G1004" s="73"/>
      <c r="H1004" s="73"/>
      <c r="I1004" s="73"/>
      <c r="J1004" s="73"/>
      <c r="K1004" s="73"/>
      <c r="L1004" s="73"/>
    </row>
    <row r="1005" spans="1:12" ht="15" thickBot="1" x14ac:dyDescent="0.35">
      <c r="A1005" s="73"/>
      <c r="B1005" s="73"/>
      <c r="C1005" s="768">
        <f t="shared" ref="C1005:E1006" si="36">C979+C982+C988+C991+C999+C994</f>
        <v>420</v>
      </c>
      <c r="D1005" s="770">
        <f t="shared" si="36"/>
        <v>435</v>
      </c>
      <c r="E1005" s="770">
        <f t="shared" si="36"/>
        <v>471.1</v>
      </c>
      <c r="F1005" s="743" t="s">
        <v>18</v>
      </c>
      <c r="G1005" s="73"/>
      <c r="H1005" s="73"/>
      <c r="I1005" s="73"/>
      <c r="J1005" s="73"/>
      <c r="K1005" s="73"/>
      <c r="L1005" s="73"/>
    </row>
    <row r="1006" spans="1:12" ht="15" thickBot="1" x14ac:dyDescent="0.35">
      <c r="A1006" s="73"/>
      <c r="B1006" s="73"/>
      <c r="C1006" s="765">
        <f t="shared" si="36"/>
        <v>0</v>
      </c>
      <c r="D1006" s="766">
        <f t="shared" si="36"/>
        <v>0</v>
      </c>
      <c r="E1006" s="766">
        <f t="shared" si="36"/>
        <v>0</v>
      </c>
      <c r="F1006" s="23" t="s">
        <v>21</v>
      </c>
      <c r="G1006" s="73"/>
      <c r="H1006" s="73"/>
      <c r="I1006" s="73"/>
      <c r="J1006" s="73"/>
      <c r="K1006" s="73"/>
      <c r="L1006" s="73"/>
    </row>
    <row r="1007" spans="1:12" ht="15" thickBot="1" x14ac:dyDescent="0.35">
      <c r="A1007" s="73"/>
      <c r="B1007" s="73"/>
      <c r="C1007" s="756">
        <f>SUM(C1005:C1006)</f>
        <v>420</v>
      </c>
      <c r="D1007" s="761">
        <f>SUM(D1005:D1006)</f>
        <v>435</v>
      </c>
      <c r="E1007" s="761">
        <f>SUM(E1005:E1006)</f>
        <v>471.1</v>
      </c>
      <c r="F1007" s="43" t="s">
        <v>23</v>
      </c>
      <c r="G1007" s="73"/>
      <c r="H1007" s="73"/>
      <c r="I1007" s="73"/>
      <c r="J1007" s="73"/>
      <c r="K1007" s="73"/>
      <c r="L1007" s="73"/>
    </row>
    <row r="1008" spans="1:12" x14ac:dyDescent="0.3">
      <c r="A1008" s="73"/>
      <c r="B1008" s="73"/>
      <c r="C1008" s="73"/>
      <c r="D1008" s="73"/>
      <c r="E1008" s="73"/>
      <c r="F1008" s="73"/>
      <c r="G1008" s="73"/>
      <c r="H1008" s="73"/>
      <c r="I1008" s="73"/>
      <c r="J1008" s="73"/>
      <c r="K1008" s="73"/>
      <c r="L1008" s="73"/>
    </row>
    <row r="1009" spans="1:12" x14ac:dyDescent="0.3">
      <c r="A1009" s="778" t="s">
        <v>1749</v>
      </c>
      <c r="B1009" s="779"/>
      <c r="C1009" s="779"/>
      <c r="D1009" s="6"/>
      <c r="E1009" s="6"/>
      <c r="F1009" s="7"/>
      <c r="G1009" s="7"/>
      <c r="H1009" s="7"/>
      <c r="I1009" s="73"/>
      <c r="J1009" s="73"/>
      <c r="K1009" s="73"/>
      <c r="L1009" s="73"/>
    </row>
    <row r="1010" spans="1:12" ht="15" thickBot="1" x14ac:dyDescent="0.35">
      <c r="A1010" s="730" t="s">
        <v>1741</v>
      </c>
      <c r="B1010" s="5"/>
      <c r="C1010" s="5"/>
      <c r="D1010" s="5"/>
      <c r="E1010" s="6"/>
      <c r="F1010" s="7"/>
      <c r="G1010" s="7"/>
      <c r="H1010" s="7"/>
      <c r="I1010" s="73"/>
      <c r="J1010" s="73"/>
      <c r="K1010" s="73"/>
      <c r="L1010" s="73"/>
    </row>
    <row r="1011" spans="1:12" ht="57.6" thickBot="1" x14ac:dyDescent="0.35">
      <c r="A1011" s="8" t="s">
        <v>5</v>
      </c>
      <c r="B1011" s="9" t="s">
        <v>586</v>
      </c>
      <c r="C1011" s="9" t="s">
        <v>11</v>
      </c>
      <c r="D1011" s="9" t="s">
        <v>574</v>
      </c>
      <c r="E1011" s="9" t="s">
        <v>674</v>
      </c>
      <c r="F1011" s="9" t="s">
        <v>6</v>
      </c>
      <c r="G1011" s="9" t="s">
        <v>17</v>
      </c>
      <c r="H1011" s="9" t="s">
        <v>12</v>
      </c>
      <c r="I1011" s="9" t="s">
        <v>34</v>
      </c>
      <c r="J1011" s="73"/>
      <c r="K1011" s="73"/>
      <c r="L1011" s="73"/>
    </row>
    <row r="1012" spans="1:12" ht="19.95" customHeight="1" thickBot="1" x14ac:dyDescent="0.35">
      <c r="A1012" s="10">
        <v>1</v>
      </c>
      <c r="B1012" s="11">
        <v>2</v>
      </c>
      <c r="C1012" s="11">
        <v>3</v>
      </c>
      <c r="D1012" s="11">
        <v>4</v>
      </c>
      <c r="E1012" s="11">
        <v>5</v>
      </c>
      <c r="F1012" s="11">
        <v>6</v>
      </c>
      <c r="G1012" s="11">
        <v>7</v>
      </c>
      <c r="H1012" s="11">
        <v>8</v>
      </c>
      <c r="I1012" s="11">
        <v>9</v>
      </c>
      <c r="J1012" s="73"/>
      <c r="K1012" s="73"/>
      <c r="L1012" s="73"/>
    </row>
    <row r="1013" spans="1:12" ht="26.4" customHeight="1" thickBot="1" x14ac:dyDescent="0.35">
      <c r="A1013" s="34" t="s">
        <v>15</v>
      </c>
      <c r="B1013" s="35" t="s">
        <v>92</v>
      </c>
      <c r="C1013" s="36"/>
      <c r="D1013" s="36"/>
      <c r="E1013" s="36"/>
      <c r="F1013" s="37" t="s">
        <v>204</v>
      </c>
      <c r="G1013" s="35"/>
      <c r="H1013" s="36"/>
      <c r="I1013" s="36"/>
      <c r="J1013" s="73"/>
      <c r="K1013" s="73"/>
      <c r="L1013" s="73"/>
    </row>
    <row r="1014" spans="1:12" ht="21" customHeight="1" thickBot="1" x14ac:dyDescent="0.35">
      <c r="A1014" s="38" t="s">
        <v>14</v>
      </c>
      <c r="B1014" s="39" t="s">
        <v>206</v>
      </c>
      <c r="C1014" s="40"/>
      <c r="D1014" s="40"/>
      <c r="E1014" s="40"/>
      <c r="F1014" s="41" t="s">
        <v>205</v>
      </c>
      <c r="G1014" s="39"/>
      <c r="H1014" s="40"/>
      <c r="I1014" s="40"/>
      <c r="J1014" s="73"/>
      <c r="K1014" s="73"/>
      <c r="L1014" s="73"/>
    </row>
    <row r="1015" spans="1:12" ht="15" thickBot="1" x14ac:dyDescent="0.35">
      <c r="A1015" s="881" t="s">
        <v>78</v>
      </c>
      <c r="B1015" s="896" t="s">
        <v>311</v>
      </c>
      <c r="C1015" s="44">
        <v>51.8</v>
      </c>
      <c r="D1015" s="53">
        <v>107.2</v>
      </c>
      <c r="E1015" s="53">
        <v>7.9</v>
      </c>
      <c r="F1015" s="12"/>
      <c r="G1015" s="44" t="s">
        <v>18</v>
      </c>
      <c r="H1015" s="45">
        <v>288724610</v>
      </c>
      <c r="I1015" s="85" t="s">
        <v>310</v>
      </c>
      <c r="J1015" s="73"/>
      <c r="K1015" s="73"/>
      <c r="L1015" s="73"/>
    </row>
    <row r="1016" spans="1:12" ht="15" thickBot="1" x14ac:dyDescent="0.35">
      <c r="A1016" s="882"/>
      <c r="B1016" s="897"/>
      <c r="C1016" s="44"/>
      <c r="D1016" s="53"/>
      <c r="E1016" s="53"/>
      <c r="F1016" s="12"/>
      <c r="G1016" s="44" t="s">
        <v>21</v>
      </c>
      <c r="H1016" s="47"/>
      <c r="I1016" s="85"/>
      <c r="J1016" s="73"/>
      <c r="K1016" s="73"/>
      <c r="L1016" s="73"/>
    </row>
    <row r="1017" spans="1:12" ht="15" thickBot="1" x14ac:dyDescent="0.35">
      <c r="A1017" s="883"/>
      <c r="B1017" s="898"/>
      <c r="C1017" s="43">
        <f>C1015+C1016</f>
        <v>51.8</v>
      </c>
      <c r="D1017" s="42">
        <f>D1015+D1016</f>
        <v>107.2</v>
      </c>
      <c r="E1017" s="42">
        <f>E1015+E1016</f>
        <v>7.9</v>
      </c>
      <c r="F1017" s="46"/>
      <c r="G1017" s="43" t="s">
        <v>23</v>
      </c>
      <c r="H1017" s="47"/>
      <c r="I1017" s="85"/>
      <c r="J1017" s="73"/>
      <c r="K1017" s="73"/>
      <c r="L1017" s="73"/>
    </row>
    <row r="1018" spans="1:12" ht="21" customHeight="1" thickBot="1" x14ac:dyDescent="0.35">
      <c r="A1018" s="881" t="s">
        <v>24</v>
      </c>
      <c r="B1018" s="896" t="s">
        <v>312</v>
      </c>
      <c r="C1018" s="53">
        <v>356.2</v>
      </c>
      <c r="D1018" s="53">
        <v>316.60000000000002</v>
      </c>
      <c r="E1018" s="53">
        <v>444.5</v>
      </c>
      <c r="F1018" s="175"/>
      <c r="G1018" s="44" t="s">
        <v>18</v>
      </c>
      <c r="H1018" s="45">
        <v>288724610</v>
      </c>
      <c r="I1018" s="85" t="s">
        <v>310</v>
      </c>
      <c r="J1018" s="73"/>
      <c r="K1018" s="73"/>
      <c r="L1018" s="73"/>
    </row>
    <row r="1019" spans="1:12" ht="15" customHeight="1" thickBot="1" x14ac:dyDescent="0.35">
      <c r="A1019" s="882"/>
      <c r="B1019" s="897"/>
      <c r="C1019" s="53"/>
      <c r="D1019" s="53"/>
      <c r="E1019" s="53"/>
      <c r="F1019" s="175"/>
      <c r="G1019" s="44" t="s">
        <v>21</v>
      </c>
      <c r="H1019" s="47"/>
      <c r="I1019" s="85"/>
      <c r="J1019" s="73"/>
      <c r="K1019" s="73"/>
      <c r="L1019" s="73"/>
    </row>
    <row r="1020" spans="1:12" ht="15" thickBot="1" x14ac:dyDescent="0.35">
      <c r="A1020" s="883"/>
      <c r="B1020" s="898"/>
      <c r="C1020" s="42">
        <f>C1018+C1019</f>
        <v>356.2</v>
      </c>
      <c r="D1020" s="42">
        <f>D1018+D1019</f>
        <v>316.60000000000002</v>
      </c>
      <c r="E1020" s="42">
        <f>E1018+E1019</f>
        <v>444.5</v>
      </c>
      <c r="F1020" s="176"/>
      <c r="G1020" s="43" t="s">
        <v>23</v>
      </c>
      <c r="H1020" s="47"/>
      <c r="I1020" s="85"/>
      <c r="J1020" s="73"/>
      <c r="K1020" s="73"/>
      <c r="L1020" s="73"/>
    </row>
    <row r="1021" spans="1:12" ht="15" thickBot="1" x14ac:dyDescent="0.35">
      <c r="A1021" s="881" t="s">
        <v>26</v>
      </c>
      <c r="B1021" s="896" t="s">
        <v>313</v>
      </c>
      <c r="C1021" s="53"/>
      <c r="D1021" s="53"/>
      <c r="E1021" s="53"/>
      <c r="F1021" s="175"/>
      <c r="G1021" s="44" t="s">
        <v>18</v>
      </c>
      <c r="H1021" s="45">
        <v>288724610</v>
      </c>
      <c r="I1021" s="85" t="s">
        <v>310</v>
      </c>
      <c r="J1021" s="73"/>
      <c r="K1021" s="73"/>
      <c r="L1021" s="73"/>
    </row>
    <row r="1022" spans="1:12" ht="15" thickBot="1" x14ac:dyDescent="0.35">
      <c r="A1022" s="882"/>
      <c r="B1022" s="897"/>
      <c r="C1022" s="53"/>
      <c r="D1022" s="53"/>
      <c r="E1022" s="53"/>
      <c r="F1022" s="175"/>
      <c r="G1022" s="44" t="s">
        <v>21</v>
      </c>
      <c r="H1022" s="47"/>
      <c r="I1022" s="85"/>
      <c r="J1022" s="73"/>
      <c r="K1022" s="73"/>
      <c r="L1022" s="73"/>
    </row>
    <row r="1023" spans="1:12" ht="15" thickBot="1" x14ac:dyDescent="0.35">
      <c r="A1023" s="883"/>
      <c r="B1023" s="898"/>
      <c r="C1023" s="42">
        <f>C1021+C1022</f>
        <v>0</v>
      </c>
      <c r="D1023" s="42">
        <f>D1021+D1022</f>
        <v>0</v>
      </c>
      <c r="E1023" s="42">
        <f>E1021+E1022</f>
        <v>0</v>
      </c>
      <c r="F1023" s="176"/>
      <c r="G1023" s="43" t="s">
        <v>23</v>
      </c>
      <c r="H1023" s="47"/>
      <c r="I1023" s="85"/>
      <c r="J1023" s="73"/>
      <c r="K1023" s="73"/>
      <c r="L1023" s="73"/>
    </row>
    <row r="1024" spans="1:12" ht="18.600000000000001" customHeight="1" thickBot="1" x14ac:dyDescent="0.35">
      <c r="A1024" s="881" t="s">
        <v>28</v>
      </c>
      <c r="B1024" s="896" t="s">
        <v>314</v>
      </c>
      <c r="C1024" s="53"/>
      <c r="D1024" s="53"/>
      <c r="E1024" s="53"/>
      <c r="F1024" s="175"/>
      <c r="G1024" s="44" t="s">
        <v>18</v>
      </c>
      <c r="H1024" s="45">
        <v>288724610</v>
      </c>
      <c r="I1024" s="85" t="s">
        <v>310</v>
      </c>
      <c r="L1024" s="73"/>
    </row>
    <row r="1025" spans="1:12" ht="15" thickBot="1" x14ac:dyDescent="0.35">
      <c r="A1025" s="882"/>
      <c r="B1025" s="897"/>
      <c r="C1025" s="53"/>
      <c r="D1025" s="53"/>
      <c r="E1025" s="53"/>
      <c r="F1025" s="175"/>
      <c r="G1025" s="44" t="s">
        <v>21</v>
      </c>
      <c r="H1025" s="47"/>
      <c r="I1025" s="85"/>
      <c r="L1025" s="73"/>
    </row>
    <row r="1026" spans="1:12" ht="15" thickBot="1" x14ac:dyDescent="0.35">
      <c r="A1026" s="883"/>
      <c r="B1026" s="898"/>
      <c r="C1026" s="42">
        <f>C1024+C1025</f>
        <v>0</v>
      </c>
      <c r="D1026" s="42">
        <f>D1024+D1025</f>
        <v>0</v>
      </c>
      <c r="E1026" s="42">
        <f>E1024+E1025</f>
        <v>0</v>
      </c>
      <c r="F1026" s="176"/>
      <c r="G1026" s="43" t="s">
        <v>23</v>
      </c>
      <c r="H1026" s="47"/>
      <c r="I1026" s="85"/>
      <c r="L1026" s="73"/>
    </row>
    <row r="1027" spans="1:12" ht="15" thickBot="1" x14ac:dyDescent="0.35">
      <c r="A1027" s="48"/>
      <c r="B1027" s="55" t="s">
        <v>84</v>
      </c>
      <c r="C1027" s="72"/>
      <c r="D1027" s="72"/>
      <c r="E1027" s="72"/>
      <c r="F1027" s="72"/>
      <c r="G1027" s="43"/>
      <c r="H1027" s="45"/>
      <c r="I1027" s="45"/>
      <c r="J1027" s="73"/>
      <c r="K1027" s="73"/>
      <c r="L1027" s="73"/>
    </row>
    <row r="1028" spans="1:12" ht="15" customHeight="1" thickBot="1" x14ac:dyDescent="0.35">
      <c r="A1028" s="65"/>
      <c r="B1028" s="66" t="s">
        <v>451</v>
      </c>
      <c r="C1028" s="67">
        <f>C1017+C1020+C1023+C1026</f>
        <v>408</v>
      </c>
      <c r="D1028" s="67">
        <f>D1017+D1020+D1023+D1026</f>
        <v>423.8</v>
      </c>
      <c r="E1028" s="67">
        <f>E1017+E1020+E1023+E1026</f>
        <v>452.4</v>
      </c>
      <c r="F1028" s="68"/>
      <c r="G1028" s="69"/>
      <c r="H1028" s="70"/>
      <c r="I1028" s="71"/>
      <c r="J1028" s="73"/>
      <c r="K1028" s="73"/>
      <c r="L1028" s="73"/>
    </row>
    <row r="1029" spans="1:12" ht="15" thickBot="1" x14ac:dyDescent="0.35">
      <c r="A1029" s="73"/>
      <c r="B1029" s="73"/>
      <c r="C1029" s="73"/>
      <c r="D1029" s="73"/>
      <c r="E1029" s="73"/>
      <c r="F1029" s="73"/>
      <c r="G1029" s="73"/>
      <c r="H1029" s="73"/>
      <c r="I1029" s="73"/>
      <c r="J1029" s="73"/>
      <c r="K1029" s="73"/>
      <c r="L1029" s="73"/>
    </row>
    <row r="1030" spans="1:12" ht="15" thickBot="1" x14ac:dyDescent="0.35">
      <c r="A1030" s="73"/>
      <c r="B1030" s="73"/>
      <c r="C1030" s="768">
        <f t="shared" ref="C1030:E1031" si="37">C1015+C1018+C1021+C1024</f>
        <v>408</v>
      </c>
      <c r="D1030" s="770">
        <f t="shared" si="37"/>
        <v>423.8</v>
      </c>
      <c r="E1030" s="769">
        <f t="shared" si="37"/>
        <v>452.4</v>
      </c>
      <c r="F1030" s="772" t="s">
        <v>18</v>
      </c>
      <c r="G1030" s="73"/>
      <c r="H1030" s="73"/>
      <c r="I1030" s="73"/>
      <c r="J1030" s="73"/>
      <c r="K1030" s="73"/>
      <c r="L1030" s="73"/>
    </row>
    <row r="1031" spans="1:12" ht="15" thickBot="1" x14ac:dyDescent="0.35">
      <c r="A1031" s="73"/>
      <c r="B1031" s="73"/>
      <c r="C1031" s="765">
        <f t="shared" si="37"/>
        <v>0</v>
      </c>
      <c r="D1031" s="766">
        <f t="shared" si="37"/>
        <v>0</v>
      </c>
      <c r="E1031" s="771">
        <f t="shared" si="37"/>
        <v>0</v>
      </c>
      <c r="F1031" s="773" t="s">
        <v>21</v>
      </c>
      <c r="G1031" s="73"/>
      <c r="H1031" s="73"/>
      <c r="I1031" s="73"/>
      <c r="J1031" s="73"/>
      <c r="K1031" s="73"/>
      <c r="L1031" s="73"/>
    </row>
    <row r="1032" spans="1:12" ht="15" thickBot="1" x14ac:dyDescent="0.35">
      <c r="A1032" s="73"/>
      <c r="B1032" s="73"/>
      <c r="C1032" s="756">
        <f>SUM(C1030:C1031)</f>
        <v>408</v>
      </c>
      <c r="D1032" s="761">
        <f>SUM(D1030:D1031)</f>
        <v>423.8</v>
      </c>
      <c r="E1032" s="757">
        <f>SUM(E1030:E1031)</f>
        <v>452.4</v>
      </c>
      <c r="F1032" s="774" t="s">
        <v>23</v>
      </c>
      <c r="G1032" s="73"/>
      <c r="H1032" s="73"/>
      <c r="I1032" s="73"/>
      <c r="J1032" s="73"/>
      <c r="K1032" s="73"/>
      <c r="L1032" s="73"/>
    </row>
    <row r="1033" spans="1:12" x14ac:dyDescent="0.3">
      <c r="A1033" s="73"/>
      <c r="B1033" s="73"/>
      <c r="C1033" s="73"/>
      <c r="D1033" s="73"/>
      <c r="E1033" s="73"/>
      <c r="F1033" s="73"/>
      <c r="G1033" s="73"/>
      <c r="H1033" s="73"/>
      <c r="I1033" s="73"/>
      <c r="J1033" s="73"/>
      <c r="K1033" s="73"/>
      <c r="L1033" s="73"/>
    </row>
    <row r="1034" spans="1:12" ht="16.8" customHeight="1" x14ac:dyDescent="0.3">
      <c r="A1034" s="938" t="s">
        <v>1750</v>
      </c>
      <c r="B1034" s="938"/>
      <c r="C1034" s="938"/>
      <c r="D1034" s="938"/>
      <c r="E1034" s="938"/>
      <c r="F1034" s="938"/>
      <c r="G1034" s="938"/>
      <c r="H1034" s="801"/>
      <c r="I1034" s="801"/>
      <c r="J1034" s="73"/>
      <c r="K1034" s="73"/>
      <c r="L1034" s="73"/>
    </row>
    <row r="1035" spans="1:12" ht="16.8" customHeight="1" thickBot="1" x14ac:dyDescent="0.35">
      <c r="A1035" s="937" t="s">
        <v>1741</v>
      </c>
      <c r="B1035" s="937"/>
      <c r="C1035" s="937"/>
      <c r="D1035" s="937"/>
      <c r="E1035" s="937"/>
      <c r="F1035" s="937"/>
      <c r="G1035" s="937"/>
      <c r="H1035" s="937"/>
      <c r="I1035" s="733"/>
      <c r="J1035" s="73"/>
      <c r="K1035" s="73"/>
      <c r="L1035" s="73"/>
    </row>
    <row r="1036" spans="1:12" ht="57.6" thickBot="1" x14ac:dyDescent="0.35">
      <c r="A1036" s="8" t="s">
        <v>5</v>
      </c>
      <c r="B1036" s="9" t="s">
        <v>586</v>
      </c>
      <c r="C1036" s="9" t="s">
        <v>11</v>
      </c>
      <c r="D1036" s="9" t="s">
        <v>574</v>
      </c>
      <c r="E1036" s="9" t="s">
        <v>674</v>
      </c>
      <c r="F1036" s="9" t="s">
        <v>6</v>
      </c>
      <c r="G1036" s="9" t="s">
        <v>17</v>
      </c>
      <c r="H1036" s="9" t="s">
        <v>12</v>
      </c>
      <c r="I1036" s="9" t="s">
        <v>34</v>
      </c>
      <c r="J1036" s="73"/>
      <c r="K1036" s="73"/>
      <c r="L1036" s="73"/>
    </row>
    <row r="1037" spans="1:12" ht="15" thickBot="1" x14ac:dyDescent="0.35">
      <c r="A1037" s="10">
        <v>1</v>
      </c>
      <c r="B1037" s="11">
        <v>2</v>
      </c>
      <c r="C1037" s="11">
        <v>3</v>
      </c>
      <c r="D1037" s="11">
        <v>4</v>
      </c>
      <c r="E1037" s="11">
        <v>5</v>
      </c>
      <c r="F1037" s="11">
        <v>6</v>
      </c>
      <c r="G1037" s="11">
        <v>7</v>
      </c>
      <c r="H1037" s="11">
        <v>8</v>
      </c>
      <c r="I1037" s="11">
        <v>9</v>
      </c>
      <c r="J1037" s="73"/>
      <c r="K1037" s="73"/>
      <c r="L1037" s="73"/>
    </row>
    <row r="1038" spans="1:12" ht="30" customHeight="1" thickBot="1" x14ac:dyDescent="0.35">
      <c r="A1038" s="34" t="s">
        <v>15</v>
      </c>
      <c r="B1038" s="35" t="s">
        <v>316</v>
      </c>
      <c r="C1038" s="36"/>
      <c r="D1038" s="36"/>
      <c r="E1038" s="36"/>
      <c r="F1038" s="37" t="s">
        <v>136</v>
      </c>
      <c r="G1038" s="35"/>
      <c r="H1038" s="36"/>
      <c r="I1038" s="36"/>
      <c r="J1038" s="73"/>
      <c r="K1038" s="73"/>
      <c r="L1038" s="73"/>
    </row>
    <row r="1039" spans="1:12" ht="27" thickBot="1" x14ac:dyDescent="0.35">
      <c r="A1039" s="38" t="s">
        <v>14</v>
      </c>
      <c r="B1039" s="39" t="s">
        <v>317</v>
      </c>
      <c r="C1039" s="40"/>
      <c r="D1039" s="40"/>
      <c r="E1039" s="40"/>
      <c r="F1039" s="41" t="s">
        <v>138</v>
      </c>
      <c r="G1039" s="39"/>
      <c r="H1039" s="40"/>
      <c r="I1039" s="40"/>
      <c r="J1039" s="73"/>
      <c r="K1039" s="73"/>
      <c r="L1039" s="73"/>
    </row>
    <row r="1040" spans="1:12" ht="24" customHeight="1" thickBot="1" x14ac:dyDescent="0.35">
      <c r="A1040" s="926" t="s">
        <v>78</v>
      </c>
      <c r="B1040" s="896" t="s">
        <v>639</v>
      </c>
      <c r="C1040" s="178">
        <v>270</v>
      </c>
      <c r="D1040" s="53">
        <v>250</v>
      </c>
      <c r="E1040" s="53">
        <v>170</v>
      </c>
      <c r="F1040" s="12" t="s">
        <v>358</v>
      </c>
      <c r="G1040" s="44" t="s">
        <v>18</v>
      </c>
      <c r="H1040" s="45">
        <v>288724610</v>
      </c>
      <c r="I1040" s="85" t="s">
        <v>568</v>
      </c>
      <c r="J1040" s="73"/>
      <c r="K1040" s="73"/>
      <c r="L1040" s="73"/>
    </row>
    <row r="1041" spans="1:12" ht="15" thickBot="1" x14ac:dyDescent="0.35">
      <c r="A1041" s="927"/>
      <c r="B1041" s="897"/>
      <c r="C1041" s="178"/>
      <c r="D1041" s="53"/>
      <c r="E1041" s="53"/>
      <c r="F1041" s="12" t="s">
        <v>359</v>
      </c>
      <c r="G1041" s="44" t="s">
        <v>20</v>
      </c>
      <c r="H1041" s="45"/>
      <c r="I1041" s="85"/>
      <c r="J1041" s="73"/>
      <c r="K1041" s="73"/>
      <c r="L1041" s="73"/>
    </row>
    <row r="1042" spans="1:12" ht="15" thickBot="1" x14ac:dyDescent="0.35">
      <c r="A1042" s="927"/>
      <c r="B1042" s="897"/>
      <c r="C1042" s="178"/>
      <c r="D1042" s="53"/>
      <c r="E1042" s="53"/>
      <c r="F1042" s="12"/>
      <c r="G1042" s="44" t="s">
        <v>80</v>
      </c>
      <c r="H1042" s="45"/>
      <c r="I1042" s="85"/>
      <c r="J1042" s="73"/>
      <c r="K1042" s="73"/>
      <c r="L1042" s="73"/>
    </row>
    <row r="1043" spans="1:12" ht="15" thickBot="1" x14ac:dyDescent="0.35">
      <c r="A1043" s="927"/>
      <c r="B1043" s="897"/>
      <c r="C1043" s="178"/>
      <c r="D1043" s="53">
        <v>750</v>
      </c>
      <c r="E1043" s="53">
        <v>300</v>
      </c>
      <c r="F1043" s="12"/>
      <c r="G1043" s="44" t="s">
        <v>318</v>
      </c>
      <c r="H1043" s="45"/>
      <c r="I1043" s="85"/>
      <c r="J1043" s="73"/>
      <c r="K1043" s="73"/>
      <c r="L1043" s="73"/>
    </row>
    <row r="1044" spans="1:12" ht="15" customHeight="1" thickBot="1" x14ac:dyDescent="0.35">
      <c r="A1044" s="927"/>
      <c r="B1044" s="897"/>
      <c r="C1044" s="178"/>
      <c r="D1044" s="53"/>
      <c r="E1044" s="53"/>
      <c r="F1044" s="12"/>
      <c r="G1044" s="44" t="s">
        <v>21</v>
      </c>
      <c r="H1044" s="47"/>
      <c r="I1044" s="85"/>
      <c r="J1044" s="73"/>
      <c r="K1044" s="73"/>
      <c r="L1044" s="73"/>
    </row>
    <row r="1045" spans="1:12" ht="15" thickBot="1" x14ac:dyDescent="0.35">
      <c r="A1045" s="928"/>
      <c r="B1045" s="898"/>
      <c r="C1045" s="42">
        <f>SUM(C1040:C1044)</f>
        <v>270</v>
      </c>
      <c r="D1045" s="42">
        <f>SUM(D1040:D1044)</f>
        <v>1000</v>
      </c>
      <c r="E1045" s="42">
        <f>SUM(E1040:E1044)</f>
        <v>470</v>
      </c>
      <c r="F1045" s="46"/>
      <c r="G1045" s="43" t="s">
        <v>23</v>
      </c>
      <c r="H1045" s="47"/>
      <c r="I1045" s="85"/>
      <c r="J1045" s="73"/>
      <c r="K1045" s="73"/>
      <c r="L1045" s="73"/>
    </row>
    <row r="1046" spans="1:12" ht="27" thickBot="1" x14ac:dyDescent="0.35">
      <c r="A1046" s="34" t="s">
        <v>15</v>
      </c>
      <c r="B1046" s="35" t="s">
        <v>316</v>
      </c>
      <c r="C1046" s="36"/>
      <c r="D1046" s="36"/>
      <c r="E1046" s="36"/>
      <c r="F1046" s="37" t="s">
        <v>136</v>
      </c>
      <c r="G1046" s="35"/>
      <c r="H1046" s="36"/>
      <c r="I1046" s="36"/>
      <c r="J1046" s="73"/>
      <c r="K1046" s="73"/>
      <c r="L1046" s="73"/>
    </row>
    <row r="1047" spans="1:12" ht="15" thickBot="1" x14ac:dyDescent="0.35">
      <c r="A1047" s="38" t="s">
        <v>35</v>
      </c>
      <c r="B1047" s="39" t="s">
        <v>319</v>
      </c>
      <c r="C1047" s="56"/>
      <c r="D1047" s="40"/>
      <c r="E1047" s="40"/>
      <c r="F1047" s="41" t="s">
        <v>141</v>
      </c>
      <c r="G1047" s="39"/>
      <c r="H1047" s="40"/>
      <c r="I1047" s="40"/>
      <c r="J1047" s="73"/>
      <c r="K1047" s="73"/>
      <c r="L1047" s="73"/>
    </row>
    <row r="1048" spans="1:12" ht="15" customHeight="1" thickBot="1" x14ac:dyDescent="0.35">
      <c r="A1048" s="926" t="s">
        <v>38</v>
      </c>
      <c r="B1048" s="896" t="s">
        <v>520</v>
      </c>
      <c r="C1048" s="53">
        <v>575</v>
      </c>
      <c r="D1048" s="53">
        <v>680</v>
      </c>
      <c r="E1048" s="53">
        <v>515</v>
      </c>
      <c r="F1048" s="12" t="s">
        <v>354</v>
      </c>
      <c r="G1048" s="44" t="s">
        <v>18</v>
      </c>
      <c r="H1048" s="45">
        <v>288724610</v>
      </c>
      <c r="I1048" s="85" t="s">
        <v>568</v>
      </c>
      <c r="J1048" s="73"/>
      <c r="K1048" s="73"/>
      <c r="L1048" s="73"/>
    </row>
    <row r="1049" spans="1:12" ht="15" thickBot="1" x14ac:dyDescent="0.35">
      <c r="A1049" s="927"/>
      <c r="B1049" s="897"/>
      <c r="C1049" s="53"/>
      <c r="D1049" s="53"/>
      <c r="E1049" s="53"/>
      <c r="F1049" s="12" t="s">
        <v>355</v>
      </c>
      <c r="G1049" s="44" t="s">
        <v>20</v>
      </c>
      <c r="H1049" s="45"/>
      <c r="I1049" s="85"/>
      <c r="J1049" s="73"/>
      <c r="K1049" s="73"/>
      <c r="L1049" s="73"/>
    </row>
    <row r="1050" spans="1:12" ht="15" customHeight="1" thickBot="1" x14ac:dyDescent="0.35">
      <c r="A1050" s="927"/>
      <c r="B1050" s="897"/>
      <c r="C1050" s="53"/>
      <c r="D1050" s="53"/>
      <c r="E1050" s="53"/>
      <c r="F1050" s="12" t="s">
        <v>144</v>
      </c>
      <c r="G1050" s="44" t="s">
        <v>80</v>
      </c>
      <c r="H1050" s="45"/>
      <c r="I1050" s="85"/>
      <c r="J1050" s="73"/>
      <c r="K1050" s="73"/>
      <c r="L1050" s="73"/>
    </row>
    <row r="1051" spans="1:12" ht="15" thickBot="1" x14ac:dyDescent="0.35">
      <c r="A1051" s="927"/>
      <c r="B1051" s="897"/>
      <c r="C1051" s="53">
        <v>575</v>
      </c>
      <c r="D1051" s="53">
        <v>1200</v>
      </c>
      <c r="E1051" s="53">
        <v>600</v>
      </c>
      <c r="F1051" s="12"/>
      <c r="G1051" s="44" t="s">
        <v>318</v>
      </c>
      <c r="H1051" s="45"/>
      <c r="I1051" s="85"/>
      <c r="J1051" s="73"/>
      <c r="K1051" s="73"/>
      <c r="L1051" s="73"/>
    </row>
    <row r="1052" spans="1:12" ht="15" thickBot="1" x14ac:dyDescent="0.35">
      <c r="A1052" s="927"/>
      <c r="B1052" s="897"/>
      <c r="C1052" s="53"/>
      <c r="D1052" s="53"/>
      <c r="E1052" s="53"/>
      <c r="F1052" s="12"/>
      <c r="G1052" s="44" t="s">
        <v>21</v>
      </c>
      <c r="H1052" s="47"/>
      <c r="I1052" s="85"/>
      <c r="J1052" s="73"/>
      <c r="K1052" s="73"/>
      <c r="L1052" s="73"/>
    </row>
    <row r="1053" spans="1:12" ht="15" thickBot="1" x14ac:dyDescent="0.35">
      <c r="A1053" s="928"/>
      <c r="B1053" s="898"/>
      <c r="C1053" s="42">
        <f>SUM(C1048:C1052)</f>
        <v>1150</v>
      </c>
      <c r="D1053" s="42">
        <f>SUM(D1048:D1052)</f>
        <v>1880</v>
      </c>
      <c r="E1053" s="42">
        <f>SUM(E1048:E1052)</f>
        <v>1115</v>
      </c>
      <c r="F1053" s="46"/>
      <c r="G1053" s="43" t="s">
        <v>23</v>
      </c>
      <c r="H1053" s="47"/>
      <c r="I1053" s="85"/>
      <c r="J1053" s="73"/>
      <c r="K1053" s="73"/>
      <c r="L1053" s="73"/>
    </row>
    <row r="1054" spans="1:12" ht="15" customHeight="1" thickBot="1" x14ac:dyDescent="0.35">
      <c r="A1054" s="926" t="s">
        <v>39</v>
      </c>
      <c r="B1054" s="896" t="s">
        <v>521</v>
      </c>
      <c r="C1054" s="74">
        <v>0</v>
      </c>
      <c r="D1054" s="74">
        <v>20</v>
      </c>
      <c r="E1054" s="74"/>
      <c r="F1054" s="75" t="s">
        <v>356</v>
      </c>
      <c r="G1054" s="23" t="s">
        <v>18</v>
      </c>
      <c r="H1054" s="76">
        <v>288724610</v>
      </c>
      <c r="I1054" s="99" t="s">
        <v>231</v>
      </c>
      <c r="J1054" s="73"/>
      <c r="K1054" s="73"/>
      <c r="L1054" s="73"/>
    </row>
    <row r="1055" spans="1:12" ht="15" thickBot="1" x14ac:dyDescent="0.35">
      <c r="A1055" s="927"/>
      <c r="B1055" s="897"/>
      <c r="C1055" s="53"/>
      <c r="D1055" s="53"/>
      <c r="E1055" s="53"/>
      <c r="F1055" s="12" t="s">
        <v>357</v>
      </c>
      <c r="G1055" s="44" t="s">
        <v>20</v>
      </c>
      <c r="H1055" s="45"/>
      <c r="I1055" s="85"/>
      <c r="J1055" s="73"/>
      <c r="K1055" s="73"/>
      <c r="L1055" s="73"/>
    </row>
    <row r="1056" spans="1:12" ht="15" thickBot="1" x14ac:dyDescent="0.35">
      <c r="A1056" s="927"/>
      <c r="B1056" s="897"/>
      <c r="C1056" s="53"/>
      <c r="D1056" s="53"/>
      <c r="E1056" s="53"/>
      <c r="F1056" s="12"/>
      <c r="G1056" s="44" t="s">
        <v>80</v>
      </c>
      <c r="H1056" s="45"/>
      <c r="I1056" s="85"/>
      <c r="J1056" s="73"/>
      <c r="K1056" s="73"/>
      <c r="L1056" s="73"/>
    </row>
    <row r="1057" spans="1:12" ht="15" thickBot="1" x14ac:dyDescent="0.35">
      <c r="A1057" s="927"/>
      <c r="B1057" s="897"/>
      <c r="C1057" s="53"/>
      <c r="D1057" s="53"/>
      <c r="E1057" s="53"/>
      <c r="F1057" s="12"/>
      <c r="G1057" s="44" t="s">
        <v>318</v>
      </c>
      <c r="H1057" s="45"/>
      <c r="I1057" s="85"/>
      <c r="J1057" s="73"/>
      <c r="K1057" s="73"/>
      <c r="L1057" s="73"/>
    </row>
    <row r="1058" spans="1:12" ht="15" thickBot="1" x14ac:dyDescent="0.35">
      <c r="A1058" s="927"/>
      <c r="B1058" s="897"/>
      <c r="C1058" s="53"/>
      <c r="D1058" s="53"/>
      <c r="E1058" s="53"/>
      <c r="F1058" s="12"/>
      <c r="G1058" s="44" t="s">
        <v>21</v>
      </c>
      <c r="H1058" s="47"/>
      <c r="I1058" s="85"/>
      <c r="J1058" s="73"/>
      <c r="K1058" s="73"/>
      <c r="L1058" s="73"/>
    </row>
    <row r="1059" spans="1:12" ht="15" thickBot="1" x14ac:dyDescent="0.35">
      <c r="A1059" s="928"/>
      <c r="B1059" s="898"/>
      <c r="C1059" s="42">
        <f>SUM(C1054:C1058)</f>
        <v>0</v>
      </c>
      <c r="D1059" s="42">
        <f>SUM(D1054:D1058)</f>
        <v>20</v>
      </c>
      <c r="E1059" s="42">
        <f>SUM(E1054:E1058)</f>
        <v>0</v>
      </c>
      <c r="F1059" s="46"/>
      <c r="G1059" s="43" t="s">
        <v>23</v>
      </c>
      <c r="H1059" s="47"/>
      <c r="I1059" s="85"/>
      <c r="J1059" s="73"/>
      <c r="K1059" s="73"/>
      <c r="L1059" s="73"/>
    </row>
    <row r="1060" spans="1:12" ht="27" thickBot="1" x14ac:dyDescent="0.35">
      <c r="A1060" s="34" t="s">
        <v>15</v>
      </c>
      <c r="B1060" s="35" t="s">
        <v>316</v>
      </c>
      <c r="C1060" s="36"/>
      <c r="D1060" s="36"/>
      <c r="E1060" s="36"/>
      <c r="F1060" s="37" t="s">
        <v>136</v>
      </c>
      <c r="G1060" s="35"/>
      <c r="H1060" s="36"/>
      <c r="I1060" s="36"/>
      <c r="J1060" s="73"/>
      <c r="K1060" s="73"/>
      <c r="L1060" s="73"/>
    </row>
    <row r="1061" spans="1:12" ht="27" thickBot="1" x14ac:dyDescent="0.35">
      <c r="A1061" s="38" t="s">
        <v>247</v>
      </c>
      <c r="B1061" s="39" t="s">
        <v>321</v>
      </c>
      <c r="C1061" s="40"/>
      <c r="D1061" s="40"/>
      <c r="E1061" s="40"/>
      <c r="F1061" s="41" t="s">
        <v>320</v>
      </c>
      <c r="G1061" s="39"/>
      <c r="H1061" s="40"/>
      <c r="I1061" s="40"/>
      <c r="J1061" s="73"/>
      <c r="K1061" s="73"/>
      <c r="L1061" s="73"/>
    </row>
    <row r="1062" spans="1:12" ht="15" customHeight="1" thickBot="1" x14ac:dyDescent="0.35">
      <c r="A1062" s="926" t="s">
        <v>248</v>
      </c>
      <c r="B1062" s="896" t="s">
        <v>1678</v>
      </c>
      <c r="C1062" s="53">
        <v>70</v>
      </c>
      <c r="D1062" s="53">
        <v>70</v>
      </c>
      <c r="E1062" s="53">
        <v>70</v>
      </c>
      <c r="F1062" s="12"/>
      <c r="G1062" s="44" t="s">
        <v>18</v>
      </c>
      <c r="H1062" s="45">
        <v>288724610</v>
      </c>
      <c r="I1062" s="85" t="s">
        <v>231</v>
      </c>
      <c r="J1062" s="73"/>
      <c r="K1062" s="73"/>
      <c r="L1062" s="73"/>
    </row>
    <row r="1063" spans="1:12" ht="15" thickBot="1" x14ac:dyDescent="0.35">
      <c r="A1063" s="927"/>
      <c r="B1063" s="897"/>
      <c r="C1063" s="53"/>
      <c r="D1063" s="53"/>
      <c r="E1063" s="53"/>
      <c r="F1063" s="12"/>
      <c r="G1063" s="44" t="s">
        <v>20</v>
      </c>
      <c r="H1063" s="45"/>
      <c r="I1063" s="85"/>
      <c r="J1063" s="73"/>
      <c r="K1063" s="73"/>
      <c r="L1063" s="73"/>
    </row>
    <row r="1064" spans="1:12" ht="12.6" customHeight="1" thickBot="1" x14ac:dyDescent="0.35">
      <c r="A1064" s="927"/>
      <c r="B1064" s="897"/>
      <c r="C1064" s="53"/>
      <c r="D1064" s="53"/>
      <c r="E1064" s="53"/>
      <c r="F1064" s="12"/>
      <c r="G1064" s="44" t="s">
        <v>80</v>
      </c>
      <c r="H1064" s="45"/>
      <c r="I1064" s="85"/>
      <c r="J1064" s="73"/>
      <c r="K1064" s="73"/>
      <c r="L1064" s="73"/>
    </row>
    <row r="1065" spans="1:12" ht="15" thickBot="1" x14ac:dyDescent="0.35">
      <c r="A1065" s="927"/>
      <c r="B1065" s="897"/>
      <c r="C1065" s="53"/>
      <c r="D1065" s="53"/>
      <c r="E1065" s="53"/>
      <c r="F1065" s="12"/>
      <c r="G1065" s="44" t="s">
        <v>318</v>
      </c>
      <c r="H1065" s="45"/>
      <c r="I1065" s="85"/>
      <c r="J1065" s="73"/>
      <c r="K1065" s="73"/>
      <c r="L1065" s="73"/>
    </row>
    <row r="1066" spans="1:12" ht="15" thickBot="1" x14ac:dyDescent="0.35">
      <c r="A1066" s="927"/>
      <c r="B1066" s="897"/>
      <c r="C1066" s="53"/>
      <c r="D1066" s="53"/>
      <c r="E1066" s="53"/>
      <c r="F1066" s="12"/>
      <c r="G1066" s="44" t="s">
        <v>21</v>
      </c>
      <c r="H1066" s="47"/>
      <c r="I1066" s="85"/>
      <c r="J1066" s="73"/>
      <c r="K1066" s="73"/>
      <c r="L1066" s="73"/>
    </row>
    <row r="1067" spans="1:12" ht="15" thickBot="1" x14ac:dyDescent="0.35">
      <c r="A1067" s="928"/>
      <c r="B1067" s="898"/>
      <c r="C1067" s="42">
        <f>SUM(C1062:C1066)</f>
        <v>70</v>
      </c>
      <c r="D1067" s="42">
        <f>SUM(D1062:D1066)</f>
        <v>70</v>
      </c>
      <c r="E1067" s="42">
        <f>SUM(E1062:E1066)</f>
        <v>70</v>
      </c>
      <c r="F1067" s="46"/>
      <c r="G1067" s="43" t="s">
        <v>23</v>
      </c>
      <c r="H1067" s="47"/>
      <c r="I1067" s="85"/>
      <c r="J1067" s="73"/>
      <c r="K1067" s="73"/>
      <c r="L1067" s="73"/>
    </row>
    <row r="1068" spans="1:12" ht="27" thickBot="1" x14ac:dyDescent="0.35">
      <c r="A1068" s="34" t="s">
        <v>15</v>
      </c>
      <c r="B1068" s="35" t="s">
        <v>316</v>
      </c>
      <c r="C1068" s="36"/>
      <c r="D1068" s="36"/>
      <c r="E1068" s="36"/>
      <c r="F1068" s="37" t="s">
        <v>136</v>
      </c>
      <c r="G1068" s="35"/>
      <c r="H1068" s="36"/>
      <c r="I1068" s="36"/>
      <c r="J1068" s="73"/>
      <c r="K1068" s="73"/>
      <c r="L1068" s="73"/>
    </row>
    <row r="1069" spans="1:12" ht="15" thickBot="1" x14ac:dyDescent="0.35">
      <c r="A1069" s="38" t="s">
        <v>322</v>
      </c>
      <c r="B1069" s="39" t="s">
        <v>148</v>
      </c>
      <c r="C1069" s="40"/>
      <c r="D1069" s="40"/>
      <c r="E1069" s="40"/>
      <c r="F1069" s="41" t="s">
        <v>147</v>
      </c>
      <c r="G1069" s="39"/>
      <c r="H1069" s="40"/>
      <c r="I1069" s="40"/>
      <c r="J1069" s="73"/>
      <c r="K1069" s="73"/>
      <c r="L1069" s="73"/>
    </row>
    <row r="1070" spans="1:12" ht="15" customHeight="1" thickBot="1" x14ac:dyDescent="0.35">
      <c r="A1070" s="926" t="s">
        <v>323</v>
      </c>
      <c r="B1070" s="896" t="s">
        <v>522</v>
      </c>
      <c r="C1070" s="44"/>
      <c r="D1070" s="44"/>
      <c r="E1070" s="44"/>
      <c r="F1070" s="12"/>
      <c r="G1070" s="44" t="s">
        <v>18</v>
      </c>
      <c r="H1070" s="45">
        <v>288724610</v>
      </c>
      <c r="I1070" s="85" t="s">
        <v>231</v>
      </c>
      <c r="J1070" s="73"/>
      <c r="K1070" s="73"/>
      <c r="L1070" s="73"/>
    </row>
    <row r="1071" spans="1:12" ht="15" customHeight="1" thickBot="1" x14ac:dyDescent="0.35">
      <c r="A1071" s="927"/>
      <c r="B1071" s="897"/>
      <c r="C1071" s="44"/>
      <c r="D1071" s="44"/>
      <c r="E1071" s="44"/>
      <c r="F1071" s="12"/>
      <c r="G1071" s="44" t="s">
        <v>20</v>
      </c>
      <c r="H1071" s="45"/>
      <c r="I1071" s="85"/>
      <c r="J1071" s="73"/>
      <c r="K1071" s="73"/>
      <c r="L1071" s="73"/>
    </row>
    <row r="1072" spans="1:12" ht="15" thickBot="1" x14ac:dyDescent="0.35">
      <c r="A1072" s="927"/>
      <c r="B1072" s="897"/>
      <c r="C1072" s="44"/>
      <c r="D1072" s="44"/>
      <c r="E1072" s="44"/>
      <c r="F1072" s="12"/>
      <c r="G1072" s="44" t="s">
        <v>80</v>
      </c>
      <c r="H1072" s="45"/>
      <c r="I1072" s="85"/>
      <c r="J1072" s="73"/>
      <c r="K1072" s="73"/>
      <c r="L1072" s="73"/>
    </row>
    <row r="1073" spans="1:12" ht="15" thickBot="1" x14ac:dyDescent="0.35">
      <c r="A1073" s="927"/>
      <c r="B1073" s="897"/>
      <c r="C1073" s="44"/>
      <c r="D1073" s="44"/>
      <c r="E1073" s="44"/>
      <c r="F1073" s="12"/>
      <c r="G1073" s="44" t="s">
        <v>318</v>
      </c>
      <c r="H1073" s="45"/>
      <c r="I1073" s="85"/>
      <c r="J1073" s="73"/>
      <c r="K1073" s="73"/>
      <c r="L1073" s="73"/>
    </row>
    <row r="1074" spans="1:12" ht="15" thickBot="1" x14ac:dyDescent="0.35">
      <c r="A1074" s="927"/>
      <c r="B1074" s="897"/>
      <c r="C1074" s="44"/>
      <c r="D1074" s="44"/>
      <c r="E1074" s="44"/>
      <c r="F1074" s="12"/>
      <c r="G1074" s="44" t="s">
        <v>21</v>
      </c>
      <c r="H1074" s="47"/>
      <c r="I1074" s="85"/>
      <c r="J1074" s="73"/>
      <c r="K1074" s="73"/>
      <c r="L1074" s="73"/>
    </row>
    <row r="1075" spans="1:12" ht="15" thickBot="1" x14ac:dyDescent="0.35">
      <c r="A1075" s="928"/>
      <c r="B1075" s="898"/>
      <c r="C1075" s="42">
        <f>SUM(C1070:C1074)</f>
        <v>0</v>
      </c>
      <c r="D1075" s="42">
        <f>SUM(D1070:D1074)</f>
        <v>0</v>
      </c>
      <c r="E1075" s="42">
        <f>SUM(E1070:E1074)</f>
        <v>0</v>
      </c>
      <c r="F1075" s="46"/>
      <c r="G1075" s="43" t="s">
        <v>23</v>
      </c>
      <c r="H1075" s="47"/>
      <c r="I1075" s="85"/>
      <c r="J1075" s="73"/>
      <c r="K1075" s="73"/>
      <c r="L1075" s="73"/>
    </row>
    <row r="1076" spans="1:12" ht="27" thickBot="1" x14ac:dyDescent="0.35">
      <c r="A1076" s="34" t="s">
        <v>15</v>
      </c>
      <c r="B1076" s="35" t="s">
        <v>316</v>
      </c>
      <c r="C1076" s="36"/>
      <c r="D1076" s="36"/>
      <c r="E1076" s="36"/>
      <c r="F1076" s="37" t="s">
        <v>136</v>
      </c>
      <c r="G1076" s="35"/>
      <c r="H1076" s="36"/>
      <c r="I1076" s="36"/>
      <c r="J1076" s="73"/>
      <c r="K1076" s="73"/>
      <c r="L1076" s="73"/>
    </row>
    <row r="1077" spans="1:12" ht="43.2" customHeight="1" thickBot="1" x14ac:dyDescent="0.35">
      <c r="A1077" s="38" t="s">
        <v>324</v>
      </c>
      <c r="B1077" s="39" t="s">
        <v>562</v>
      </c>
      <c r="C1077" s="40"/>
      <c r="D1077" s="40"/>
      <c r="E1077" s="40"/>
      <c r="F1077" s="41" t="s">
        <v>326</v>
      </c>
      <c r="G1077" s="39"/>
      <c r="H1077" s="40"/>
      <c r="I1077" s="40"/>
      <c r="J1077" s="73"/>
      <c r="K1077" s="73"/>
      <c r="L1077" s="73"/>
    </row>
    <row r="1078" spans="1:12" ht="15" customHeight="1" thickBot="1" x14ac:dyDescent="0.35">
      <c r="A1078" s="926" t="s">
        <v>325</v>
      </c>
      <c r="B1078" s="896" t="s">
        <v>584</v>
      </c>
      <c r="C1078" s="44"/>
      <c r="D1078" s="53"/>
      <c r="E1078" s="53"/>
      <c r="F1078" s="12"/>
      <c r="G1078" s="44" t="s">
        <v>18</v>
      </c>
      <c r="H1078" s="45">
        <v>288724610</v>
      </c>
      <c r="I1078" s="85" t="s">
        <v>569</v>
      </c>
      <c r="J1078" s="73"/>
      <c r="K1078" s="73"/>
      <c r="L1078" s="73"/>
    </row>
    <row r="1079" spans="1:12" ht="15" thickBot="1" x14ac:dyDescent="0.35">
      <c r="A1079" s="927"/>
      <c r="B1079" s="897"/>
      <c r="C1079" s="44"/>
      <c r="D1079" s="53"/>
      <c r="E1079" s="53"/>
      <c r="F1079" s="12"/>
      <c r="G1079" s="44" t="s">
        <v>20</v>
      </c>
      <c r="H1079" s="45"/>
      <c r="I1079" s="85"/>
      <c r="J1079" s="73"/>
      <c r="K1079" s="73"/>
      <c r="L1079" s="73"/>
    </row>
    <row r="1080" spans="1:12" ht="15" thickBot="1" x14ac:dyDescent="0.35">
      <c r="A1080" s="927"/>
      <c r="B1080" s="897"/>
      <c r="C1080" s="44"/>
      <c r="D1080" s="53"/>
      <c r="E1080" s="53"/>
      <c r="F1080" s="12"/>
      <c r="G1080" s="44" t="s">
        <v>80</v>
      </c>
      <c r="H1080" s="45"/>
      <c r="I1080" s="85"/>
      <c r="J1080" s="73"/>
      <c r="K1080" s="73"/>
      <c r="L1080" s="73"/>
    </row>
    <row r="1081" spans="1:12" ht="15" thickBot="1" x14ac:dyDescent="0.35">
      <c r="A1081" s="927"/>
      <c r="B1081" s="897"/>
      <c r="C1081" s="44"/>
      <c r="D1081" s="53"/>
      <c r="E1081" s="53"/>
      <c r="F1081" s="12"/>
      <c r="G1081" s="44" t="s">
        <v>318</v>
      </c>
      <c r="H1081" s="45"/>
      <c r="I1081" s="85"/>
      <c r="J1081" s="73"/>
      <c r="K1081" s="73"/>
      <c r="L1081" s="73"/>
    </row>
    <row r="1082" spans="1:12" ht="15" thickBot="1" x14ac:dyDescent="0.35">
      <c r="A1082" s="927"/>
      <c r="B1082" s="897"/>
      <c r="C1082" s="53"/>
      <c r="D1082" s="53"/>
      <c r="E1082" s="53"/>
      <c r="F1082" s="12"/>
      <c r="G1082" s="44" t="s">
        <v>21</v>
      </c>
      <c r="H1082" s="47"/>
      <c r="I1082" s="85"/>
      <c r="J1082" s="73"/>
      <c r="K1082" s="73"/>
      <c r="L1082" s="73"/>
    </row>
    <row r="1083" spans="1:12" ht="15" thickBot="1" x14ac:dyDescent="0.35">
      <c r="A1083" s="928"/>
      <c r="B1083" s="898"/>
      <c r="C1083" s="42">
        <f>SUM(C1078:C1082)</f>
        <v>0</v>
      </c>
      <c r="D1083" s="42">
        <f>SUM(D1078:D1082)</f>
        <v>0</v>
      </c>
      <c r="E1083" s="42">
        <f>SUM(E1078:E1082)</f>
        <v>0</v>
      </c>
      <c r="F1083" s="46"/>
      <c r="G1083" s="43" t="s">
        <v>23</v>
      </c>
      <c r="H1083" s="47"/>
      <c r="I1083" s="85"/>
      <c r="J1083" s="73"/>
      <c r="K1083" s="73"/>
      <c r="L1083" s="73"/>
    </row>
    <row r="1084" spans="1:12" ht="22.95" customHeight="1" thickBot="1" x14ac:dyDescent="0.35">
      <c r="A1084" s="926" t="s">
        <v>327</v>
      </c>
      <c r="B1084" s="896" t="s">
        <v>328</v>
      </c>
      <c r="C1084" s="44"/>
      <c r="D1084" s="44"/>
      <c r="E1084" s="44"/>
      <c r="F1084" s="46"/>
      <c r="G1084" s="43"/>
      <c r="H1084" s="47"/>
      <c r="I1084" s="85" t="s">
        <v>568</v>
      </c>
      <c r="J1084" s="73"/>
      <c r="K1084" s="73"/>
      <c r="L1084" s="73"/>
    </row>
    <row r="1085" spans="1:12" ht="18" customHeight="1" thickBot="1" x14ac:dyDescent="0.35">
      <c r="A1085" s="927"/>
      <c r="B1085" s="897"/>
      <c r="C1085" s="44"/>
      <c r="D1085" s="44"/>
      <c r="E1085" s="44"/>
      <c r="F1085" s="46"/>
      <c r="G1085" s="43"/>
      <c r="H1085" s="47"/>
      <c r="I1085" s="85"/>
      <c r="J1085" s="73"/>
      <c r="K1085" s="73"/>
      <c r="L1085" s="73"/>
    </row>
    <row r="1086" spans="1:12" ht="20.399999999999999" customHeight="1" thickBot="1" x14ac:dyDescent="0.35">
      <c r="A1086" s="927"/>
      <c r="B1086" s="897"/>
      <c r="C1086" s="44"/>
      <c r="D1086" s="44"/>
      <c r="E1086" s="44"/>
      <c r="F1086" s="46"/>
      <c r="G1086" s="43"/>
      <c r="H1086" s="47"/>
      <c r="I1086" s="85"/>
      <c r="J1086" s="73"/>
      <c r="K1086" s="73"/>
      <c r="L1086" s="73"/>
    </row>
    <row r="1087" spans="1:12" ht="19.2" customHeight="1" thickBot="1" x14ac:dyDescent="0.35">
      <c r="A1087" s="927"/>
      <c r="B1087" s="897"/>
      <c r="C1087" s="44"/>
      <c r="D1087" s="44"/>
      <c r="E1087" s="44"/>
      <c r="F1087" s="46"/>
      <c r="G1087" s="43"/>
      <c r="H1087" s="47"/>
      <c r="I1087" s="85"/>
      <c r="J1087" s="73"/>
      <c r="K1087" s="73"/>
      <c r="L1087" s="73"/>
    </row>
    <row r="1088" spans="1:12" ht="15" thickBot="1" x14ac:dyDescent="0.35">
      <c r="A1088" s="927"/>
      <c r="B1088" s="897"/>
      <c r="C1088" s="44"/>
      <c r="D1088" s="44"/>
      <c r="E1088" s="44"/>
      <c r="F1088" s="46"/>
      <c r="G1088" s="43"/>
      <c r="H1088" s="47"/>
      <c r="I1088" s="85"/>
      <c r="J1088" s="73"/>
      <c r="K1088" s="73"/>
      <c r="L1088" s="73"/>
    </row>
    <row r="1089" spans="1:12" ht="15" thickBot="1" x14ac:dyDescent="0.35">
      <c r="A1089" s="928"/>
      <c r="B1089" s="898"/>
      <c r="C1089" s="42">
        <f>SUM(C1084:C1088)</f>
        <v>0</v>
      </c>
      <c r="D1089" s="42">
        <f>SUM(D1084:D1088)</f>
        <v>0</v>
      </c>
      <c r="E1089" s="42">
        <f>SUM(E1084:E1088)</f>
        <v>0</v>
      </c>
      <c r="F1089" s="46"/>
      <c r="G1089" s="43"/>
      <c r="H1089" s="47"/>
      <c r="I1089" s="85"/>
      <c r="J1089" s="73"/>
      <c r="K1089" s="73"/>
      <c r="L1089" s="73"/>
    </row>
    <row r="1090" spans="1:12" ht="15" thickBot="1" x14ac:dyDescent="0.35">
      <c r="A1090" s="48"/>
      <c r="B1090" s="55" t="s">
        <v>84</v>
      </c>
      <c r="C1090" s="56"/>
      <c r="D1090" s="56"/>
      <c r="E1090" s="56"/>
      <c r="F1090" s="56"/>
      <c r="G1090" s="43"/>
      <c r="H1090" s="45"/>
      <c r="I1090" s="45"/>
      <c r="J1090" s="73"/>
      <c r="K1090" s="73"/>
      <c r="L1090" s="73"/>
    </row>
    <row r="1091" spans="1:12" ht="26.4" customHeight="1" thickBot="1" x14ac:dyDescent="0.35">
      <c r="A1091" s="34" t="s">
        <v>85</v>
      </c>
      <c r="B1091" s="35" t="s">
        <v>329</v>
      </c>
      <c r="C1091" s="36"/>
      <c r="D1091" s="36"/>
      <c r="E1091" s="36"/>
      <c r="F1091" s="37" t="s">
        <v>154</v>
      </c>
      <c r="G1091" s="35"/>
      <c r="H1091" s="36"/>
      <c r="I1091" s="36"/>
      <c r="J1091" s="73"/>
      <c r="K1091" s="73"/>
      <c r="L1091" s="73"/>
    </row>
    <row r="1092" spans="1:12" ht="34.200000000000003" customHeight="1" thickBot="1" x14ac:dyDescent="0.35">
      <c r="A1092" s="38" t="s">
        <v>86</v>
      </c>
      <c r="B1092" s="39" t="s">
        <v>330</v>
      </c>
      <c r="C1092" s="40"/>
      <c r="D1092" s="40"/>
      <c r="E1092" s="40"/>
      <c r="F1092" s="41" t="s">
        <v>156</v>
      </c>
      <c r="G1092" s="39"/>
      <c r="H1092" s="40"/>
      <c r="I1092" s="40"/>
      <c r="J1092" s="73"/>
      <c r="K1092" s="73"/>
      <c r="L1092" s="73"/>
    </row>
    <row r="1093" spans="1:12" ht="15" customHeight="1" thickBot="1" x14ac:dyDescent="0.35">
      <c r="A1093" s="926" t="s">
        <v>89</v>
      </c>
      <c r="B1093" s="896" t="s">
        <v>519</v>
      </c>
      <c r="C1093" s="44"/>
      <c r="D1093" s="44"/>
      <c r="E1093" s="44"/>
      <c r="F1093" s="12"/>
      <c r="G1093" s="44" t="s">
        <v>18</v>
      </c>
      <c r="H1093" s="45">
        <v>288724610</v>
      </c>
      <c r="I1093" s="85" t="s">
        <v>231</v>
      </c>
      <c r="J1093" s="73"/>
      <c r="K1093" s="73"/>
      <c r="L1093" s="73"/>
    </row>
    <row r="1094" spans="1:12" ht="15" thickBot="1" x14ac:dyDescent="0.35">
      <c r="A1094" s="927"/>
      <c r="B1094" s="897"/>
      <c r="C1094" s="44"/>
      <c r="D1094" s="44"/>
      <c r="E1094" s="44"/>
      <c r="F1094" s="12"/>
      <c r="G1094" s="44" t="s">
        <v>20</v>
      </c>
      <c r="H1094" s="45"/>
      <c r="I1094" s="85"/>
      <c r="J1094" s="73"/>
      <c r="K1094" s="73"/>
      <c r="L1094" s="73"/>
    </row>
    <row r="1095" spans="1:12" ht="15" thickBot="1" x14ac:dyDescent="0.35">
      <c r="A1095" s="927"/>
      <c r="B1095" s="897"/>
      <c r="C1095" s="44"/>
      <c r="D1095" s="44"/>
      <c r="E1095" s="44"/>
      <c r="F1095" s="12"/>
      <c r="G1095" s="44" t="s">
        <v>80</v>
      </c>
      <c r="H1095" s="45"/>
      <c r="I1095" s="85"/>
      <c r="J1095" s="73"/>
      <c r="K1095" s="73"/>
      <c r="L1095" s="73"/>
    </row>
    <row r="1096" spans="1:12" ht="15" thickBot="1" x14ac:dyDescent="0.35">
      <c r="A1096" s="927"/>
      <c r="B1096" s="897"/>
      <c r="C1096" s="44"/>
      <c r="D1096" s="44"/>
      <c r="E1096" s="44"/>
      <c r="F1096" s="12"/>
      <c r="G1096" s="44" t="s">
        <v>318</v>
      </c>
      <c r="H1096" s="45"/>
      <c r="I1096" s="85"/>
      <c r="J1096" s="73"/>
      <c r="K1096" s="73"/>
      <c r="L1096" s="73"/>
    </row>
    <row r="1097" spans="1:12" ht="15" thickBot="1" x14ac:dyDescent="0.35">
      <c r="A1097" s="927"/>
      <c r="B1097" s="897"/>
      <c r="C1097" s="44"/>
      <c r="D1097" s="44"/>
      <c r="E1097" s="44"/>
      <c r="F1097" s="12"/>
      <c r="G1097" s="44" t="s">
        <v>21</v>
      </c>
      <c r="H1097" s="47"/>
      <c r="I1097" s="85"/>
      <c r="J1097" s="73"/>
      <c r="K1097" s="73"/>
      <c r="L1097" s="73"/>
    </row>
    <row r="1098" spans="1:12" ht="19.95" customHeight="1" thickBot="1" x14ac:dyDescent="0.35">
      <c r="A1098" s="928"/>
      <c r="B1098" s="898"/>
      <c r="C1098" s="42">
        <f>SUM(C1093:C1097)</f>
        <v>0</v>
      </c>
      <c r="D1098" s="42">
        <f>SUM(D1093:D1097)</f>
        <v>0</v>
      </c>
      <c r="E1098" s="42">
        <f>SUM(E1093:E1097)</f>
        <v>0</v>
      </c>
      <c r="F1098" s="46"/>
      <c r="G1098" s="43" t="s">
        <v>23</v>
      </c>
      <c r="H1098" s="47"/>
      <c r="I1098" s="85"/>
      <c r="J1098" s="73"/>
      <c r="K1098" s="73"/>
      <c r="L1098" s="73"/>
    </row>
    <row r="1099" spans="1:12" ht="15" customHeight="1" thickBot="1" x14ac:dyDescent="0.35">
      <c r="A1099" s="926" t="s">
        <v>99</v>
      </c>
      <c r="B1099" s="896" t="s">
        <v>331</v>
      </c>
      <c r="C1099" s="44"/>
      <c r="D1099" s="44"/>
      <c r="E1099" s="44"/>
      <c r="F1099" s="12"/>
      <c r="G1099" s="44" t="s">
        <v>18</v>
      </c>
      <c r="H1099" s="45">
        <v>288724610</v>
      </c>
      <c r="I1099" s="85" t="s">
        <v>231</v>
      </c>
      <c r="J1099" s="73"/>
      <c r="K1099" s="73"/>
      <c r="L1099" s="73"/>
    </row>
    <row r="1100" spans="1:12" ht="15" thickBot="1" x14ac:dyDescent="0.35">
      <c r="A1100" s="927"/>
      <c r="B1100" s="897"/>
      <c r="C1100" s="44"/>
      <c r="D1100" s="44"/>
      <c r="E1100" s="44"/>
      <c r="F1100" s="12"/>
      <c r="G1100" s="44" t="s">
        <v>20</v>
      </c>
      <c r="H1100" s="45"/>
      <c r="I1100" s="85"/>
      <c r="J1100" s="73"/>
      <c r="K1100" s="73"/>
      <c r="L1100" s="73"/>
    </row>
    <row r="1101" spans="1:12" ht="15" thickBot="1" x14ac:dyDescent="0.35">
      <c r="A1101" s="927"/>
      <c r="B1101" s="897"/>
      <c r="C1101" s="44"/>
      <c r="D1101" s="44"/>
      <c r="E1101" s="44"/>
      <c r="F1101" s="12"/>
      <c r="G1101" s="44" t="s">
        <v>80</v>
      </c>
      <c r="H1101" s="45"/>
      <c r="I1101" s="85"/>
      <c r="J1101" s="73"/>
      <c r="K1101" s="73"/>
      <c r="L1101" s="73"/>
    </row>
    <row r="1102" spans="1:12" ht="15" thickBot="1" x14ac:dyDescent="0.35">
      <c r="A1102" s="927"/>
      <c r="B1102" s="897"/>
      <c r="C1102" s="44"/>
      <c r="D1102" s="44"/>
      <c r="E1102" s="44"/>
      <c r="F1102" s="12"/>
      <c r="G1102" s="44" t="s">
        <v>318</v>
      </c>
      <c r="H1102" s="45"/>
      <c r="I1102" s="85"/>
      <c r="J1102" s="73"/>
      <c r="K1102" s="73"/>
      <c r="L1102" s="73"/>
    </row>
    <row r="1103" spans="1:12" ht="15" thickBot="1" x14ac:dyDescent="0.35">
      <c r="A1103" s="927"/>
      <c r="B1103" s="897"/>
      <c r="C1103" s="44"/>
      <c r="D1103" s="44"/>
      <c r="E1103" s="44"/>
      <c r="F1103" s="12"/>
      <c r="G1103" s="44" t="s">
        <v>21</v>
      </c>
      <c r="H1103" s="47"/>
      <c r="I1103" s="85"/>
      <c r="J1103" s="73"/>
      <c r="K1103" s="73"/>
      <c r="L1103" s="73"/>
    </row>
    <row r="1104" spans="1:12" ht="15" thickBot="1" x14ac:dyDescent="0.35">
      <c r="A1104" s="928"/>
      <c r="B1104" s="898"/>
      <c r="C1104" s="42">
        <f>SUM(C1099:C1103)</f>
        <v>0</v>
      </c>
      <c r="D1104" s="42">
        <f>SUM(D1099:D1103)</f>
        <v>0</v>
      </c>
      <c r="E1104" s="42">
        <f>SUM(E1099:E1103)</f>
        <v>0</v>
      </c>
      <c r="F1104" s="46"/>
      <c r="G1104" s="43" t="s">
        <v>23</v>
      </c>
      <c r="H1104" s="47"/>
      <c r="I1104" s="85"/>
      <c r="J1104" s="73"/>
      <c r="K1104" s="73"/>
      <c r="L1104" s="73"/>
    </row>
    <row r="1105" spans="1:12" ht="15" customHeight="1" thickBot="1" x14ac:dyDescent="0.35">
      <c r="A1105" s="926" t="s">
        <v>218</v>
      </c>
      <c r="B1105" s="896" t="s">
        <v>640</v>
      </c>
      <c r="C1105" s="44"/>
      <c r="D1105" s="44"/>
      <c r="E1105" s="44"/>
      <c r="F1105" s="12"/>
      <c r="G1105" s="44" t="s">
        <v>18</v>
      </c>
      <c r="H1105" s="45">
        <v>288724610</v>
      </c>
      <c r="I1105" s="85" t="s">
        <v>231</v>
      </c>
      <c r="J1105" s="73"/>
      <c r="K1105" s="73"/>
      <c r="L1105" s="73"/>
    </row>
    <row r="1106" spans="1:12" ht="15" thickBot="1" x14ac:dyDescent="0.35">
      <c r="A1106" s="927"/>
      <c r="B1106" s="897"/>
      <c r="C1106" s="44"/>
      <c r="D1106" s="44"/>
      <c r="E1106" s="44"/>
      <c r="F1106" s="12"/>
      <c r="G1106" s="44" t="s">
        <v>20</v>
      </c>
      <c r="H1106" s="45"/>
      <c r="I1106" s="85"/>
      <c r="J1106" s="73"/>
      <c r="K1106" s="73"/>
      <c r="L1106" s="73"/>
    </row>
    <row r="1107" spans="1:12" ht="15" thickBot="1" x14ac:dyDescent="0.35">
      <c r="A1107" s="927"/>
      <c r="B1107" s="897"/>
      <c r="C1107" s="44"/>
      <c r="D1107" s="44"/>
      <c r="E1107" s="44"/>
      <c r="F1107" s="12"/>
      <c r="G1107" s="44" t="s">
        <v>80</v>
      </c>
      <c r="H1107" s="45"/>
      <c r="I1107" s="85"/>
      <c r="J1107" s="73"/>
      <c r="K1107" s="73"/>
      <c r="L1107" s="73"/>
    </row>
    <row r="1108" spans="1:12" ht="15" thickBot="1" x14ac:dyDescent="0.35">
      <c r="A1108" s="927"/>
      <c r="B1108" s="897"/>
      <c r="C1108" s="44"/>
      <c r="D1108" s="44"/>
      <c r="E1108" s="44"/>
      <c r="F1108" s="12"/>
      <c r="G1108" s="44" t="s">
        <v>318</v>
      </c>
      <c r="H1108" s="45"/>
      <c r="I1108" s="85"/>
      <c r="J1108" s="73"/>
      <c r="K1108" s="73"/>
      <c r="L1108" s="73"/>
    </row>
    <row r="1109" spans="1:12" ht="15" thickBot="1" x14ac:dyDescent="0.35">
      <c r="A1109" s="927"/>
      <c r="B1109" s="897"/>
      <c r="C1109" s="44"/>
      <c r="D1109" s="44"/>
      <c r="E1109" s="44"/>
      <c r="F1109" s="12"/>
      <c r="G1109" s="44" t="s">
        <v>21</v>
      </c>
      <c r="H1109" s="47"/>
      <c r="I1109" s="85"/>
      <c r="J1109" s="73"/>
      <c r="K1109" s="73"/>
      <c r="L1109" s="73"/>
    </row>
    <row r="1110" spans="1:12" ht="15" customHeight="1" thickBot="1" x14ac:dyDescent="0.35">
      <c r="A1110" s="928"/>
      <c r="B1110" s="898"/>
      <c r="C1110" s="42">
        <f>SUM(C1105:C1109)</f>
        <v>0</v>
      </c>
      <c r="D1110" s="42">
        <f>SUM(D1105:D1109)</f>
        <v>0</v>
      </c>
      <c r="E1110" s="42">
        <f>SUM(E1105:E1109)</f>
        <v>0</v>
      </c>
      <c r="F1110" s="46"/>
      <c r="G1110" s="43" t="s">
        <v>23</v>
      </c>
      <c r="H1110" s="47"/>
      <c r="I1110" s="85"/>
      <c r="J1110" s="73"/>
      <c r="K1110" s="73"/>
      <c r="L1110" s="73"/>
    </row>
    <row r="1111" spans="1:12" ht="20.399999999999999" customHeight="1" thickBot="1" x14ac:dyDescent="0.35">
      <c r="A1111" s="926" t="s">
        <v>219</v>
      </c>
      <c r="B1111" s="896" t="s">
        <v>332</v>
      </c>
      <c r="C1111" s="53"/>
      <c r="D1111" s="53"/>
      <c r="E1111" s="53"/>
      <c r="F1111" s="12"/>
      <c r="G1111" s="44" t="s">
        <v>18</v>
      </c>
      <c r="H1111" s="45">
        <v>288724610</v>
      </c>
      <c r="I1111" s="85" t="s">
        <v>231</v>
      </c>
      <c r="J1111" s="73"/>
      <c r="K1111" s="73"/>
      <c r="L1111" s="73"/>
    </row>
    <row r="1112" spans="1:12" ht="14.4" customHeight="1" thickBot="1" x14ac:dyDescent="0.35">
      <c r="A1112" s="927"/>
      <c r="B1112" s="897"/>
      <c r="C1112" s="53"/>
      <c r="D1112" s="53"/>
      <c r="E1112" s="53"/>
      <c r="F1112" s="12"/>
      <c r="G1112" s="44" t="s">
        <v>20</v>
      </c>
      <c r="H1112" s="45"/>
      <c r="I1112" s="85"/>
      <c r="J1112" s="73"/>
      <c r="K1112" s="73"/>
      <c r="L1112" s="73"/>
    </row>
    <row r="1113" spans="1:12" ht="21" customHeight="1" thickBot="1" x14ac:dyDescent="0.35">
      <c r="A1113" s="927"/>
      <c r="B1113" s="897"/>
      <c r="C1113" s="53"/>
      <c r="D1113" s="53"/>
      <c r="E1113" s="53"/>
      <c r="F1113" s="12"/>
      <c r="G1113" s="44" t="s">
        <v>80</v>
      </c>
      <c r="H1113" s="45"/>
      <c r="I1113" s="85"/>
      <c r="J1113" s="73"/>
      <c r="K1113" s="73"/>
      <c r="L1113" s="73"/>
    </row>
    <row r="1114" spans="1:12" ht="17.399999999999999" customHeight="1" thickBot="1" x14ac:dyDescent="0.35">
      <c r="A1114" s="927"/>
      <c r="B1114" s="897"/>
      <c r="C1114" s="53"/>
      <c r="D1114" s="53"/>
      <c r="E1114" s="53"/>
      <c r="F1114" s="12"/>
      <c r="G1114" s="44" t="s">
        <v>318</v>
      </c>
      <c r="H1114" s="45"/>
      <c r="I1114" s="85"/>
      <c r="J1114" s="73"/>
      <c r="K1114" s="73"/>
      <c r="L1114" s="73"/>
    </row>
    <row r="1115" spans="1:12" ht="15" customHeight="1" thickBot="1" x14ac:dyDescent="0.35">
      <c r="A1115" s="927"/>
      <c r="B1115" s="897"/>
      <c r="C1115" s="53"/>
      <c r="D1115" s="53"/>
      <c r="E1115" s="53"/>
      <c r="F1115" s="12"/>
      <c r="G1115" s="44" t="s">
        <v>21</v>
      </c>
      <c r="H1115" s="47"/>
      <c r="I1115" s="85"/>
      <c r="J1115" s="73"/>
      <c r="K1115" s="73"/>
      <c r="L1115" s="73"/>
    </row>
    <row r="1116" spans="1:12" ht="15" thickBot="1" x14ac:dyDescent="0.35">
      <c r="A1116" s="928"/>
      <c r="B1116" s="898"/>
      <c r="C1116" s="42">
        <f>SUM(C1111:C1115)</f>
        <v>0</v>
      </c>
      <c r="D1116" s="42">
        <f>SUM(D1111:D1115)</f>
        <v>0</v>
      </c>
      <c r="E1116" s="42">
        <f>SUM(E1111:E1115)</f>
        <v>0</v>
      </c>
      <c r="F1116" s="46"/>
      <c r="G1116" s="43" t="s">
        <v>23</v>
      </c>
      <c r="H1116" s="47"/>
      <c r="I1116" s="85"/>
      <c r="J1116" s="73"/>
      <c r="K1116" s="73"/>
      <c r="L1116" s="73"/>
    </row>
    <row r="1117" spans="1:12" ht="27" thickBot="1" x14ac:dyDescent="0.35">
      <c r="A1117" s="34" t="s">
        <v>85</v>
      </c>
      <c r="B1117" s="35" t="s">
        <v>329</v>
      </c>
      <c r="C1117" s="36"/>
      <c r="D1117" s="36"/>
      <c r="E1117" s="36"/>
      <c r="F1117" s="37" t="s">
        <v>154</v>
      </c>
      <c r="G1117" s="35"/>
      <c r="H1117" s="36"/>
      <c r="I1117" s="36"/>
      <c r="J1117" s="73"/>
      <c r="K1117" s="73"/>
      <c r="L1117" s="73"/>
    </row>
    <row r="1118" spans="1:12" ht="27" thickBot="1" x14ac:dyDescent="0.35">
      <c r="A1118" s="38" t="s">
        <v>222</v>
      </c>
      <c r="B1118" s="39" t="s">
        <v>333</v>
      </c>
      <c r="C1118" s="40"/>
      <c r="D1118" s="40"/>
      <c r="E1118" s="40"/>
      <c r="F1118" s="41" t="s">
        <v>165</v>
      </c>
      <c r="G1118" s="39"/>
      <c r="H1118" s="40"/>
      <c r="I1118" s="40"/>
      <c r="J1118" s="73"/>
      <c r="K1118" s="73"/>
      <c r="L1118" s="73"/>
    </row>
    <row r="1119" spans="1:12" ht="15" thickBot="1" x14ac:dyDescent="0.35">
      <c r="A1119" s="926" t="s">
        <v>225</v>
      </c>
      <c r="B1119" s="896" t="s">
        <v>334</v>
      </c>
      <c r="C1119" s="53">
        <v>190</v>
      </c>
      <c r="D1119" s="53">
        <v>100</v>
      </c>
      <c r="E1119" s="53">
        <v>100</v>
      </c>
      <c r="F1119" s="12"/>
      <c r="G1119" s="44" t="s">
        <v>18</v>
      </c>
      <c r="H1119" s="45">
        <v>288724610</v>
      </c>
      <c r="I1119" s="85" t="s">
        <v>231</v>
      </c>
      <c r="J1119" s="73"/>
      <c r="K1119" s="73"/>
      <c r="L1119" s="73"/>
    </row>
    <row r="1120" spans="1:12" ht="15" thickBot="1" x14ac:dyDescent="0.35">
      <c r="A1120" s="927"/>
      <c r="B1120" s="897"/>
      <c r="C1120" s="53"/>
      <c r="D1120" s="53"/>
      <c r="E1120" s="53"/>
      <c r="F1120" s="12"/>
      <c r="G1120" s="44" t="s">
        <v>20</v>
      </c>
      <c r="H1120" s="45"/>
      <c r="I1120" s="85"/>
      <c r="J1120" s="73"/>
      <c r="K1120" s="73"/>
      <c r="L1120" s="73"/>
    </row>
    <row r="1121" spans="1:12" ht="15" thickBot="1" x14ac:dyDescent="0.35">
      <c r="A1121" s="927"/>
      <c r="B1121" s="897"/>
      <c r="C1121" s="53"/>
      <c r="D1121" s="53"/>
      <c r="E1121" s="53"/>
      <c r="F1121" s="12"/>
      <c r="G1121" s="44" t="s">
        <v>80</v>
      </c>
      <c r="H1121" s="45"/>
      <c r="I1121" s="85"/>
      <c r="J1121" s="73"/>
      <c r="K1121" s="73"/>
      <c r="L1121" s="73"/>
    </row>
    <row r="1122" spans="1:12" ht="15" customHeight="1" thickBot="1" x14ac:dyDescent="0.35">
      <c r="A1122" s="927"/>
      <c r="B1122" s="897"/>
      <c r="C1122" s="53"/>
      <c r="D1122" s="53"/>
      <c r="E1122" s="53"/>
      <c r="F1122" s="12"/>
      <c r="G1122" s="44" t="s">
        <v>318</v>
      </c>
      <c r="H1122" s="45"/>
      <c r="I1122" s="85"/>
      <c r="J1122" s="73"/>
      <c r="K1122" s="73"/>
      <c r="L1122" s="73"/>
    </row>
    <row r="1123" spans="1:12" ht="15" thickBot="1" x14ac:dyDescent="0.35">
      <c r="A1123" s="927"/>
      <c r="B1123" s="897"/>
      <c r="C1123" s="53"/>
      <c r="D1123" s="53"/>
      <c r="E1123" s="53"/>
      <c r="F1123" s="12"/>
      <c r="G1123" s="44" t="s">
        <v>21</v>
      </c>
      <c r="H1123" s="47"/>
      <c r="I1123" s="85"/>
      <c r="J1123" s="73"/>
      <c r="K1123" s="73"/>
      <c r="L1123" s="73"/>
    </row>
    <row r="1124" spans="1:12" ht="15" thickBot="1" x14ac:dyDescent="0.35">
      <c r="A1124" s="928"/>
      <c r="B1124" s="898"/>
      <c r="C1124" s="42">
        <f>SUM(C1119:C1123)</f>
        <v>190</v>
      </c>
      <c r="D1124" s="42">
        <f>SUM(D1119:D1123)</f>
        <v>100</v>
      </c>
      <c r="E1124" s="42">
        <f>SUM(E1119:E1123)</f>
        <v>100</v>
      </c>
      <c r="F1124" s="46"/>
      <c r="G1124" s="43" t="s">
        <v>23</v>
      </c>
      <c r="H1124" s="47"/>
      <c r="I1124" s="85"/>
      <c r="J1124" s="73"/>
      <c r="K1124" s="73"/>
      <c r="L1124" s="73"/>
    </row>
    <row r="1125" spans="1:12" ht="15" thickBot="1" x14ac:dyDescent="0.35">
      <c r="A1125" s="926" t="s">
        <v>227</v>
      </c>
      <c r="B1125" s="896" t="s">
        <v>335</v>
      </c>
      <c r="C1125" s="178">
        <v>4527</v>
      </c>
      <c r="D1125" s="53">
        <v>4517</v>
      </c>
      <c r="E1125" s="53">
        <v>5642</v>
      </c>
      <c r="F1125" s="12"/>
      <c r="G1125" s="44" t="s">
        <v>18</v>
      </c>
      <c r="H1125" s="45">
        <v>288724610</v>
      </c>
      <c r="I1125" s="85" t="s">
        <v>568</v>
      </c>
      <c r="J1125" s="73"/>
      <c r="K1125" s="73"/>
      <c r="L1125" s="73"/>
    </row>
    <row r="1126" spans="1:12" ht="15" thickBot="1" x14ac:dyDescent="0.35">
      <c r="A1126" s="927"/>
      <c r="B1126" s="897"/>
      <c r="C1126" s="53"/>
      <c r="D1126" s="53"/>
      <c r="E1126" s="53"/>
      <c r="F1126" s="12"/>
      <c r="G1126" s="44" t="s">
        <v>20</v>
      </c>
      <c r="H1126" s="45"/>
      <c r="I1126" s="85"/>
      <c r="J1126" s="73"/>
      <c r="K1126" s="73"/>
      <c r="L1126" s="73"/>
    </row>
    <row r="1127" spans="1:12" ht="18" customHeight="1" thickBot="1" x14ac:dyDescent="0.35">
      <c r="A1127" s="927"/>
      <c r="B1127" s="897"/>
      <c r="C1127" s="53"/>
      <c r="D1127" s="53"/>
      <c r="E1127" s="53"/>
      <c r="F1127" s="12"/>
      <c r="G1127" s="44" t="s">
        <v>80</v>
      </c>
      <c r="H1127" s="45"/>
      <c r="I1127" s="85"/>
      <c r="J1127" s="73"/>
      <c r="K1127" s="73"/>
      <c r="L1127" s="73"/>
    </row>
    <row r="1128" spans="1:12" ht="15" customHeight="1" thickBot="1" x14ac:dyDescent="0.35">
      <c r="A1128" s="927"/>
      <c r="B1128" s="897"/>
      <c r="C1128" s="53"/>
      <c r="D1128" s="53"/>
      <c r="E1128" s="53"/>
      <c r="F1128" s="12"/>
      <c r="G1128" s="44" t="s">
        <v>318</v>
      </c>
      <c r="H1128" s="45"/>
      <c r="I1128" s="85"/>
      <c r="J1128" s="73"/>
      <c r="K1128" s="73"/>
      <c r="L1128" s="73"/>
    </row>
    <row r="1129" spans="1:12" ht="15" thickBot="1" x14ac:dyDescent="0.35">
      <c r="A1129" s="927"/>
      <c r="B1129" s="897"/>
      <c r="C1129" s="53"/>
      <c r="D1129" s="53"/>
      <c r="E1129" s="53"/>
      <c r="F1129" s="12"/>
      <c r="G1129" s="44" t="s">
        <v>21</v>
      </c>
      <c r="H1129" s="47"/>
      <c r="I1129" s="85"/>
      <c r="J1129" s="73"/>
      <c r="K1129" s="73"/>
      <c r="L1129" s="73"/>
    </row>
    <row r="1130" spans="1:12" ht="15" thickBot="1" x14ac:dyDescent="0.35">
      <c r="A1130" s="928"/>
      <c r="B1130" s="898"/>
      <c r="C1130" s="42">
        <f>SUM(C1125:C1129)</f>
        <v>4527</v>
      </c>
      <c r="D1130" s="42">
        <f>SUM(D1125:D1129)</f>
        <v>4517</v>
      </c>
      <c r="E1130" s="42">
        <f>SUM(E1125:E1129)</f>
        <v>5642</v>
      </c>
      <c r="F1130" s="46"/>
      <c r="G1130" s="43" t="s">
        <v>23</v>
      </c>
      <c r="H1130" s="47"/>
      <c r="I1130" s="85"/>
      <c r="J1130" s="73"/>
      <c r="K1130" s="73"/>
      <c r="L1130" s="73"/>
    </row>
    <row r="1131" spans="1:12" ht="15" customHeight="1" thickBot="1" x14ac:dyDescent="0.35">
      <c r="A1131" s="926" t="s">
        <v>228</v>
      </c>
      <c r="B1131" s="896" t="s">
        <v>336</v>
      </c>
      <c r="C1131" s="53">
        <v>1385</v>
      </c>
      <c r="D1131" s="53">
        <v>1330</v>
      </c>
      <c r="E1131" s="53">
        <v>1350</v>
      </c>
      <c r="F1131" s="12"/>
      <c r="G1131" s="44" t="s">
        <v>18</v>
      </c>
      <c r="H1131" s="45">
        <v>288724610</v>
      </c>
      <c r="I1131" s="85" t="s">
        <v>570</v>
      </c>
      <c r="J1131" s="73"/>
      <c r="K1131" s="73"/>
      <c r="L1131" s="73"/>
    </row>
    <row r="1132" spans="1:12" ht="15" thickBot="1" x14ac:dyDescent="0.35">
      <c r="A1132" s="927"/>
      <c r="B1132" s="897"/>
      <c r="C1132" s="53"/>
      <c r="D1132" s="53"/>
      <c r="E1132" s="53"/>
      <c r="F1132" s="12"/>
      <c r="G1132" s="44" t="s">
        <v>20</v>
      </c>
      <c r="H1132" s="45"/>
      <c r="I1132" s="85"/>
      <c r="J1132" s="73"/>
      <c r="K1132" s="73"/>
      <c r="L1132" s="73"/>
    </row>
    <row r="1133" spans="1:12" ht="15.6" customHeight="1" thickBot="1" x14ac:dyDescent="0.35">
      <c r="A1133" s="927"/>
      <c r="B1133" s="897"/>
      <c r="C1133" s="53"/>
      <c r="D1133" s="53"/>
      <c r="E1133" s="53"/>
      <c r="F1133" s="12"/>
      <c r="G1133" s="44" t="s">
        <v>80</v>
      </c>
      <c r="H1133" s="45"/>
      <c r="I1133" s="85"/>
      <c r="J1133" s="73"/>
      <c r="K1133" s="73"/>
      <c r="L1133" s="73"/>
    </row>
    <row r="1134" spans="1:12" ht="18" customHeight="1" thickBot="1" x14ac:dyDescent="0.35">
      <c r="A1134" s="927"/>
      <c r="B1134" s="897"/>
      <c r="C1134" s="53"/>
      <c r="D1134" s="53"/>
      <c r="E1134" s="53"/>
      <c r="F1134" s="12"/>
      <c r="G1134" s="44" t="s">
        <v>318</v>
      </c>
      <c r="H1134" s="45"/>
      <c r="I1134" s="85"/>
      <c r="J1134" s="73"/>
      <c r="K1134" s="73"/>
      <c r="L1134" s="73"/>
    </row>
    <row r="1135" spans="1:12" ht="16.2" customHeight="1" thickBot="1" x14ac:dyDescent="0.35">
      <c r="A1135" s="927"/>
      <c r="B1135" s="897"/>
      <c r="C1135" s="53"/>
      <c r="D1135" s="53"/>
      <c r="E1135" s="53"/>
      <c r="F1135" s="12"/>
      <c r="G1135" s="44" t="s">
        <v>21</v>
      </c>
      <c r="H1135" s="47"/>
      <c r="I1135" s="85"/>
      <c r="J1135" s="73"/>
      <c r="K1135" s="73"/>
      <c r="L1135" s="73"/>
    </row>
    <row r="1136" spans="1:12" ht="15" customHeight="1" thickBot="1" x14ac:dyDescent="0.35">
      <c r="A1136" s="928"/>
      <c r="B1136" s="898"/>
      <c r="C1136" s="42">
        <f>SUM(C1131:C1135)</f>
        <v>1385</v>
      </c>
      <c r="D1136" s="42">
        <f>SUM(D1131:D1135)</f>
        <v>1330</v>
      </c>
      <c r="E1136" s="42">
        <f>SUM(E1131:E1135)</f>
        <v>1350</v>
      </c>
      <c r="F1136" s="46"/>
      <c r="G1136" s="43" t="s">
        <v>23</v>
      </c>
      <c r="H1136" s="47"/>
      <c r="I1136" s="85"/>
      <c r="J1136" s="73"/>
      <c r="K1136" s="73"/>
      <c r="L1136" s="73"/>
    </row>
    <row r="1137" spans="1:12" ht="15" customHeight="1" thickBot="1" x14ac:dyDescent="0.35">
      <c r="A1137" s="926" t="s">
        <v>230</v>
      </c>
      <c r="B1137" s="896" t="s">
        <v>585</v>
      </c>
      <c r="C1137" s="178">
        <v>30</v>
      </c>
      <c r="D1137" s="53">
        <v>30</v>
      </c>
      <c r="E1137" s="53">
        <v>30</v>
      </c>
      <c r="F1137" s="12"/>
      <c r="G1137" s="44" t="s">
        <v>18</v>
      </c>
      <c r="H1137" s="45">
        <v>288724610</v>
      </c>
      <c r="I1137" s="85" t="s">
        <v>231</v>
      </c>
      <c r="J1137" s="73"/>
      <c r="K1137" s="73"/>
      <c r="L1137" s="73"/>
    </row>
    <row r="1138" spans="1:12" ht="15" thickBot="1" x14ac:dyDescent="0.35">
      <c r="A1138" s="927"/>
      <c r="B1138" s="897"/>
      <c r="C1138" s="53"/>
      <c r="D1138" s="53"/>
      <c r="E1138" s="53"/>
      <c r="F1138" s="12"/>
      <c r="G1138" s="44" t="s">
        <v>20</v>
      </c>
      <c r="H1138" s="45"/>
      <c r="I1138" s="85"/>
      <c r="J1138" s="73"/>
      <c r="K1138" s="73"/>
      <c r="L1138" s="73"/>
    </row>
    <row r="1139" spans="1:12" ht="15" thickBot="1" x14ac:dyDescent="0.35">
      <c r="A1139" s="927"/>
      <c r="B1139" s="897"/>
      <c r="C1139" s="53"/>
      <c r="D1139" s="53"/>
      <c r="E1139" s="53"/>
      <c r="F1139" s="12"/>
      <c r="G1139" s="44" t="s">
        <v>80</v>
      </c>
      <c r="H1139" s="45"/>
      <c r="I1139" s="85"/>
      <c r="J1139" s="73"/>
      <c r="K1139" s="73"/>
      <c r="L1139" s="73"/>
    </row>
    <row r="1140" spans="1:12" ht="15" thickBot="1" x14ac:dyDescent="0.35">
      <c r="A1140" s="927"/>
      <c r="B1140" s="897"/>
      <c r="C1140" s="53"/>
      <c r="D1140" s="53"/>
      <c r="E1140" s="53"/>
      <c r="F1140" s="12"/>
      <c r="G1140" s="44" t="s">
        <v>318</v>
      </c>
      <c r="H1140" s="45"/>
      <c r="I1140" s="85"/>
      <c r="J1140" s="73"/>
      <c r="K1140" s="73"/>
      <c r="L1140" s="73"/>
    </row>
    <row r="1141" spans="1:12" ht="16.2" customHeight="1" thickBot="1" x14ac:dyDescent="0.35">
      <c r="A1141" s="927"/>
      <c r="B1141" s="897"/>
      <c r="C1141" s="53"/>
      <c r="D1141" s="53"/>
      <c r="E1141" s="53"/>
      <c r="F1141" s="12"/>
      <c r="G1141" s="44" t="s">
        <v>21</v>
      </c>
      <c r="H1141" s="47"/>
      <c r="I1141" s="85"/>
      <c r="J1141" s="73"/>
      <c r="K1141" s="73"/>
      <c r="L1141" s="73"/>
    </row>
    <row r="1142" spans="1:12" ht="15" customHeight="1" thickBot="1" x14ac:dyDescent="0.35">
      <c r="A1142" s="928"/>
      <c r="B1142" s="898"/>
      <c r="C1142" s="42">
        <f>SUM(C1137:C1141)</f>
        <v>30</v>
      </c>
      <c r="D1142" s="42">
        <f>SUM(D1137:D1141)</f>
        <v>30</v>
      </c>
      <c r="E1142" s="42">
        <f>SUM(E1137:E1141)</f>
        <v>30</v>
      </c>
      <c r="F1142" s="46"/>
      <c r="G1142" s="43" t="s">
        <v>23</v>
      </c>
      <c r="H1142" s="47"/>
      <c r="I1142" s="85"/>
      <c r="J1142" s="73"/>
      <c r="K1142" s="73"/>
      <c r="L1142" s="73"/>
    </row>
    <row r="1143" spans="1:12" ht="15" thickBot="1" x14ac:dyDescent="0.35">
      <c r="A1143" s="34" t="s">
        <v>103</v>
      </c>
      <c r="B1143" s="35" t="s">
        <v>337</v>
      </c>
      <c r="C1143" s="36"/>
      <c r="D1143" s="36"/>
      <c r="E1143" s="36"/>
      <c r="F1143" s="37" t="s">
        <v>171</v>
      </c>
      <c r="G1143" s="35"/>
      <c r="H1143" s="36"/>
      <c r="I1143" s="36"/>
      <c r="J1143" s="73"/>
      <c r="K1143" s="73"/>
      <c r="L1143" s="73"/>
    </row>
    <row r="1144" spans="1:12" ht="27" thickBot="1" x14ac:dyDescent="0.35">
      <c r="A1144" s="38" t="s">
        <v>104</v>
      </c>
      <c r="B1144" s="39" t="s">
        <v>216</v>
      </c>
      <c r="C1144" s="40"/>
      <c r="D1144" s="40"/>
      <c r="E1144" s="40"/>
      <c r="F1144" s="41" t="s">
        <v>173</v>
      </c>
      <c r="G1144" s="39"/>
      <c r="H1144" s="40"/>
      <c r="I1144" s="40"/>
      <c r="J1144" s="73"/>
      <c r="K1144" s="73"/>
      <c r="L1144" s="73"/>
    </row>
    <row r="1145" spans="1:12" ht="15" customHeight="1" thickBot="1" x14ac:dyDescent="0.35">
      <c r="A1145" s="926" t="s">
        <v>105</v>
      </c>
      <c r="B1145" s="896" t="s">
        <v>179</v>
      </c>
      <c r="C1145" s="178">
        <v>1800</v>
      </c>
      <c r="D1145" s="53">
        <v>1522</v>
      </c>
      <c r="E1145" s="53">
        <v>1600.5</v>
      </c>
      <c r="F1145" s="12"/>
      <c r="G1145" s="44" t="s">
        <v>18</v>
      </c>
      <c r="H1145" s="45">
        <v>288724610</v>
      </c>
      <c r="I1145" s="85" t="s">
        <v>568</v>
      </c>
      <c r="J1145" s="73"/>
      <c r="K1145" s="73"/>
      <c r="L1145" s="73"/>
    </row>
    <row r="1146" spans="1:12" ht="15" thickBot="1" x14ac:dyDescent="0.35">
      <c r="A1146" s="927"/>
      <c r="B1146" s="897"/>
      <c r="C1146" s="178"/>
      <c r="D1146" s="53"/>
      <c r="E1146" s="53"/>
      <c r="F1146" s="12"/>
      <c r="G1146" s="44" t="s">
        <v>20</v>
      </c>
      <c r="H1146" s="45"/>
      <c r="I1146" s="85"/>
      <c r="J1146" s="73"/>
      <c r="K1146" s="73"/>
      <c r="L1146" s="73"/>
    </row>
    <row r="1147" spans="1:12" ht="13.95" customHeight="1" thickBot="1" x14ac:dyDescent="0.35">
      <c r="A1147" s="927"/>
      <c r="B1147" s="897"/>
      <c r="C1147" s="178"/>
      <c r="D1147" s="53"/>
      <c r="E1147" s="53"/>
      <c r="F1147" s="12"/>
      <c r="G1147" s="44" t="s">
        <v>80</v>
      </c>
      <c r="H1147" s="45"/>
      <c r="I1147" s="85"/>
      <c r="J1147" s="73"/>
      <c r="K1147" s="73"/>
      <c r="L1147" s="73"/>
    </row>
    <row r="1148" spans="1:12" ht="15" customHeight="1" thickBot="1" x14ac:dyDescent="0.35">
      <c r="A1148" s="927"/>
      <c r="B1148" s="897"/>
      <c r="C1148" s="107">
        <v>1100</v>
      </c>
      <c r="D1148" s="53">
        <v>2053</v>
      </c>
      <c r="E1148" s="53">
        <v>1550</v>
      </c>
      <c r="F1148" s="12"/>
      <c r="G1148" s="44" t="s">
        <v>318</v>
      </c>
      <c r="H1148" s="45"/>
      <c r="I1148" s="85"/>
      <c r="J1148" s="73"/>
      <c r="K1148" s="73"/>
      <c r="L1148" s="73"/>
    </row>
    <row r="1149" spans="1:12" ht="15" thickBot="1" x14ac:dyDescent="0.35">
      <c r="A1149" s="927"/>
      <c r="B1149" s="897"/>
      <c r="C1149" s="178"/>
      <c r="D1149" s="53"/>
      <c r="E1149" s="53"/>
      <c r="F1149" s="12"/>
      <c r="G1149" s="44" t="s">
        <v>21</v>
      </c>
      <c r="H1149" s="47"/>
      <c r="I1149" s="85"/>
      <c r="J1149" s="73"/>
      <c r="K1149" s="73"/>
      <c r="L1149" s="73"/>
    </row>
    <row r="1150" spans="1:12" ht="15" thickBot="1" x14ac:dyDescent="0.35">
      <c r="A1150" s="928"/>
      <c r="B1150" s="898"/>
      <c r="C1150" s="179">
        <f>SUM(C1145:C1149)</f>
        <v>2900</v>
      </c>
      <c r="D1150" s="42">
        <f>SUM(D1145:D1149)</f>
        <v>3575</v>
      </c>
      <c r="E1150" s="42">
        <f>SUM(E1145:E1149)</f>
        <v>3150.5</v>
      </c>
      <c r="F1150" s="46"/>
      <c r="G1150" s="43" t="s">
        <v>23</v>
      </c>
      <c r="H1150" s="47"/>
      <c r="I1150" s="85"/>
      <c r="J1150" s="73"/>
      <c r="K1150" s="73"/>
      <c r="L1150" s="73"/>
    </row>
    <row r="1151" spans="1:12" ht="15" customHeight="1" thickBot="1" x14ac:dyDescent="0.35">
      <c r="A1151" s="926" t="s">
        <v>112</v>
      </c>
      <c r="B1151" s="896" t="s">
        <v>342</v>
      </c>
      <c r="C1151" s="178">
        <v>1260</v>
      </c>
      <c r="D1151" s="53">
        <v>1480</v>
      </c>
      <c r="E1151" s="53">
        <v>1500</v>
      </c>
      <c r="F1151" s="12"/>
      <c r="G1151" s="44" t="s">
        <v>18</v>
      </c>
      <c r="H1151" s="45">
        <v>288724610</v>
      </c>
      <c r="I1151" s="85" t="s">
        <v>231</v>
      </c>
      <c r="J1151" s="73"/>
      <c r="K1151" s="73"/>
      <c r="L1151" s="73"/>
    </row>
    <row r="1152" spans="1:12" ht="15" thickBot="1" x14ac:dyDescent="0.35">
      <c r="A1152" s="927"/>
      <c r="B1152" s="897"/>
      <c r="C1152" s="53"/>
      <c r="D1152" s="53"/>
      <c r="E1152" s="53"/>
      <c r="F1152" s="12"/>
      <c r="G1152" s="44" t="s">
        <v>20</v>
      </c>
      <c r="H1152" s="45"/>
      <c r="I1152" s="85"/>
      <c r="J1152" s="73"/>
      <c r="K1152" s="73"/>
      <c r="L1152" s="73"/>
    </row>
    <row r="1153" spans="1:12" ht="15" thickBot="1" x14ac:dyDescent="0.35">
      <c r="A1153" s="927"/>
      <c r="B1153" s="897"/>
      <c r="C1153" s="53"/>
      <c r="D1153" s="53"/>
      <c r="E1153" s="53"/>
      <c r="F1153" s="12"/>
      <c r="G1153" s="44" t="s">
        <v>80</v>
      </c>
      <c r="H1153" s="45"/>
      <c r="I1153" s="85"/>
      <c r="J1153" s="73"/>
      <c r="K1153" s="73"/>
      <c r="L1153" s="73"/>
    </row>
    <row r="1154" spans="1:12" ht="15" thickBot="1" x14ac:dyDescent="0.35">
      <c r="A1154" s="927"/>
      <c r="B1154" s="897"/>
      <c r="C1154" s="53"/>
      <c r="D1154" s="53"/>
      <c r="E1154" s="53"/>
      <c r="F1154" s="12"/>
      <c r="G1154" s="44" t="s">
        <v>318</v>
      </c>
      <c r="H1154" s="45"/>
      <c r="I1154" s="85"/>
      <c r="J1154" s="73"/>
      <c r="K1154" s="73"/>
      <c r="L1154" s="73"/>
    </row>
    <row r="1155" spans="1:12" ht="15" thickBot="1" x14ac:dyDescent="0.35">
      <c r="A1155" s="927"/>
      <c r="B1155" s="897"/>
      <c r="C1155" s="53"/>
      <c r="D1155" s="53"/>
      <c r="E1155" s="53"/>
      <c r="F1155" s="12"/>
      <c r="G1155" s="44" t="s">
        <v>21</v>
      </c>
      <c r="H1155" s="47"/>
      <c r="I1155" s="85"/>
      <c r="J1155" s="73"/>
      <c r="K1155" s="73"/>
      <c r="L1155" s="73"/>
    </row>
    <row r="1156" spans="1:12" ht="15" thickBot="1" x14ac:dyDescent="0.35">
      <c r="A1156" s="928"/>
      <c r="B1156" s="898"/>
      <c r="C1156" s="42">
        <f>SUM(C1151:C1155)</f>
        <v>1260</v>
      </c>
      <c r="D1156" s="42">
        <f>SUM(D1151:D1155)</f>
        <v>1480</v>
      </c>
      <c r="E1156" s="42">
        <f>SUM(E1151:E1155)</f>
        <v>1500</v>
      </c>
      <c r="F1156" s="46"/>
      <c r="G1156" s="43" t="s">
        <v>23</v>
      </c>
      <c r="H1156" s="47"/>
      <c r="I1156" s="85"/>
      <c r="J1156" s="73"/>
      <c r="K1156" s="73"/>
      <c r="L1156" s="73"/>
    </row>
    <row r="1157" spans="1:12" ht="18" customHeight="1" thickBot="1" x14ac:dyDescent="0.35">
      <c r="A1157" s="926" t="s">
        <v>338</v>
      </c>
      <c r="B1157" s="896" t="s">
        <v>343</v>
      </c>
      <c r="C1157" s="53">
        <v>10</v>
      </c>
      <c r="D1157" s="53">
        <v>10</v>
      </c>
      <c r="E1157" s="53">
        <v>10</v>
      </c>
      <c r="F1157" s="12"/>
      <c r="G1157" s="44" t="s">
        <v>18</v>
      </c>
      <c r="H1157" s="45">
        <v>288724610</v>
      </c>
      <c r="I1157" s="85" t="s">
        <v>231</v>
      </c>
      <c r="J1157" s="73"/>
      <c r="K1157" s="73"/>
      <c r="L1157" s="73"/>
    </row>
    <row r="1158" spans="1:12" ht="15" thickBot="1" x14ac:dyDescent="0.35">
      <c r="A1158" s="927"/>
      <c r="B1158" s="897"/>
      <c r="C1158" s="53"/>
      <c r="D1158" s="53"/>
      <c r="E1158" s="53"/>
      <c r="F1158" s="12"/>
      <c r="G1158" s="44" t="s">
        <v>20</v>
      </c>
      <c r="H1158" s="45"/>
      <c r="I1158" s="85"/>
      <c r="J1158" s="73"/>
      <c r="K1158" s="73"/>
      <c r="L1158" s="73"/>
    </row>
    <row r="1159" spans="1:12" ht="15" customHeight="1" thickBot="1" x14ac:dyDescent="0.35">
      <c r="A1159" s="927"/>
      <c r="B1159" s="897"/>
      <c r="C1159" s="53"/>
      <c r="D1159" s="53"/>
      <c r="E1159" s="53"/>
      <c r="F1159" s="12"/>
      <c r="G1159" s="44" t="s">
        <v>80</v>
      </c>
      <c r="H1159" s="45"/>
      <c r="I1159" s="85"/>
      <c r="J1159" s="73"/>
      <c r="K1159" s="73"/>
      <c r="L1159" s="73"/>
    </row>
    <row r="1160" spans="1:12" ht="19.2" customHeight="1" thickBot="1" x14ac:dyDescent="0.35">
      <c r="A1160" s="927"/>
      <c r="B1160" s="897"/>
      <c r="C1160" s="53"/>
      <c r="D1160" s="53"/>
      <c r="E1160" s="53"/>
      <c r="F1160" s="12"/>
      <c r="G1160" s="44" t="s">
        <v>318</v>
      </c>
      <c r="H1160" s="45"/>
      <c r="I1160" s="85"/>
      <c r="J1160" s="73"/>
      <c r="K1160" s="73"/>
      <c r="L1160" s="73"/>
    </row>
    <row r="1161" spans="1:12" ht="15" thickBot="1" x14ac:dyDescent="0.35">
      <c r="A1161" s="927"/>
      <c r="B1161" s="897"/>
      <c r="C1161" s="53"/>
      <c r="D1161" s="53"/>
      <c r="E1161" s="53"/>
      <c r="F1161" s="12"/>
      <c r="G1161" s="44" t="s">
        <v>21</v>
      </c>
      <c r="H1161" s="47"/>
      <c r="I1161" s="85"/>
      <c r="J1161" s="73"/>
      <c r="K1161" s="73"/>
      <c r="L1161" s="73"/>
    </row>
    <row r="1162" spans="1:12" ht="15" thickBot="1" x14ac:dyDescent="0.35">
      <c r="A1162" s="928"/>
      <c r="B1162" s="898"/>
      <c r="C1162" s="42">
        <f>SUM(C1157:C1161)</f>
        <v>10</v>
      </c>
      <c r="D1162" s="42">
        <f>SUM(D1157:D1161)</f>
        <v>10</v>
      </c>
      <c r="E1162" s="42">
        <f>SUM(E1157:E1161)</f>
        <v>10</v>
      </c>
      <c r="F1162" s="46"/>
      <c r="G1162" s="43" t="s">
        <v>23</v>
      </c>
      <c r="H1162" s="47"/>
      <c r="I1162" s="85"/>
      <c r="J1162" s="73"/>
      <c r="K1162" s="73"/>
      <c r="L1162" s="73"/>
    </row>
    <row r="1163" spans="1:12" ht="15" customHeight="1" thickBot="1" x14ac:dyDescent="0.35">
      <c r="A1163" s="926" t="s">
        <v>339</v>
      </c>
      <c r="B1163" s="896" t="s">
        <v>344</v>
      </c>
      <c r="C1163" s="53">
        <v>60</v>
      </c>
      <c r="D1163" s="53"/>
      <c r="E1163" s="53"/>
      <c r="F1163" s="12"/>
      <c r="G1163" s="44" t="s">
        <v>18</v>
      </c>
      <c r="H1163" s="45">
        <v>288724610</v>
      </c>
      <c r="I1163" s="85" t="s">
        <v>569</v>
      </c>
      <c r="J1163" s="73"/>
      <c r="K1163" s="73"/>
      <c r="L1163" s="73"/>
    </row>
    <row r="1164" spans="1:12" ht="15" customHeight="1" thickBot="1" x14ac:dyDescent="0.35">
      <c r="A1164" s="927"/>
      <c r="B1164" s="897"/>
      <c r="C1164" s="53"/>
      <c r="D1164" s="53"/>
      <c r="E1164" s="53"/>
      <c r="F1164" s="12"/>
      <c r="G1164" s="44" t="s">
        <v>20</v>
      </c>
      <c r="H1164" s="45"/>
      <c r="I1164" s="85"/>
      <c r="J1164" s="73"/>
      <c r="K1164" s="73"/>
      <c r="L1164" s="73"/>
    </row>
    <row r="1165" spans="1:12" ht="15" thickBot="1" x14ac:dyDescent="0.35">
      <c r="A1165" s="927"/>
      <c r="B1165" s="897"/>
      <c r="C1165" s="178"/>
      <c r="D1165" s="53"/>
      <c r="E1165" s="53"/>
      <c r="F1165" s="12"/>
      <c r="G1165" s="44" t="s">
        <v>80</v>
      </c>
      <c r="H1165" s="45"/>
      <c r="I1165" s="85"/>
      <c r="J1165" s="73"/>
      <c r="K1165" s="73"/>
      <c r="L1165" s="73"/>
    </row>
    <row r="1166" spans="1:12" ht="15" thickBot="1" x14ac:dyDescent="0.35">
      <c r="A1166" s="927"/>
      <c r="B1166" s="897"/>
      <c r="C1166" s="107">
        <v>2328</v>
      </c>
      <c r="D1166" s="53"/>
      <c r="E1166" s="53">
        <v>1553</v>
      </c>
      <c r="F1166" s="12"/>
      <c r="G1166" s="44" t="s">
        <v>318</v>
      </c>
      <c r="H1166" s="45"/>
      <c r="I1166" s="85"/>
      <c r="J1166" s="73"/>
      <c r="K1166" s="73"/>
      <c r="L1166" s="73"/>
    </row>
    <row r="1167" spans="1:12" ht="15" thickBot="1" x14ac:dyDescent="0.35">
      <c r="A1167" s="927"/>
      <c r="B1167" s="897"/>
      <c r="C1167" s="178"/>
      <c r="D1167" s="53"/>
      <c r="E1167" s="53"/>
      <c r="F1167" s="12"/>
      <c r="G1167" s="44" t="s">
        <v>21</v>
      </c>
      <c r="H1167" s="47"/>
      <c r="I1167" s="85"/>
      <c r="J1167" s="73"/>
      <c r="K1167" s="73"/>
      <c r="L1167" s="73"/>
    </row>
    <row r="1168" spans="1:12" ht="15" thickBot="1" x14ac:dyDescent="0.35">
      <c r="A1168" s="928"/>
      <c r="B1168" s="898"/>
      <c r="C1168" s="179">
        <f>SUM(C1163:C1167)</f>
        <v>2388</v>
      </c>
      <c r="D1168" s="42">
        <f>SUM(D1163:D1167)</f>
        <v>0</v>
      </c>
      <c r="E1168" s="42">
        <f>SUM(E1163:E1167)</f>
        <v>1553</v>
      </c>
      <c r="F1168" s="46"/>
      <c r="G1168" s="43" t="s">
        <v>23</v>
      </c>
      <c r="H1168" s="47"/>
      <c r="I1168" s="85"/>
      <c r="J1168" s="73"/>
      <c r="K1168" s="73"/>
      <c r="L1168" s="73"/>
    </row>
    <row r="1169" spans="1:12" ht="15" customHeight="1" thickBot="1" x14ac:dyDescent="0.35">
      <c r="A1169" s="926" t="s">
        <v>340</v>
      </c>
      <c r="B1169" s="896" t="s">
        <v>345</v>
      </c>
      <c r="C1169" s="178">
        <v>470</v>
      </c>
      <c r="D1169" s="53">
        <v>390</v>
      </c>
      <c r="E1169" s="53">
        <v>390</v>
      </c>
      <c r="F1169" s="12"/>
      <c r="G1169" s="44" t="s">
        <v>18</v>
      </c>
      <c r="H1169" s="45">
        <v>288724610</v>
      </c>
      <c r="I1169" s="85" t="s">
        <v>231</v>
      </c>
      <c r="J1169" s="73"/>
      <c r="K1169" s="73"/>
      <c r="L1169" s="73"/>
    </row>
    <row r="1170" spans="1:12" ht="15" thickBot="1" x14ac:dyDescent="0.35">
      <c r="A1170" s="927"/>
      <c r="B1170" s="897"/>
      <c r="C1170" s="178"/>
      <c r="D1170" s="53"/>
      <c r="E1170" s="53"/>
      <c r="F1170" s="12"/>
      <c r="G1170" s="44" t="s">
        <v>20</v>
      </c>
      <c r="H1170" s="45"/>
      <c r="I1170" s="85"/>
      <c r="J1170" s="73"/>
      <c r="K1170" s="73"/>
      <c r="L1170" s="73"/>
    </row>
    <row r="1171" spans="1:12" ht="15" thickBot="1" x14ac:dyDescent="0.35">
      <c r="A1171" s="927"/>
      <c r="B1171" s="897"/>
      <c r="C1171" s="53"/>
      <c r="D1171" s="53"/>
      <c r="E1171" s="53"/>
      <c r="F1171" s="12"/>
      <c r="G1171" s="44" t="s">
        <v>80</v>
      </c>
      <c r="H1171" s="45"/>
      <c r="I1171" s="85"/>
      <c r="J1171" s="73"/>
      <c r="K1171" s="73"/>
      <c r="L1171" s="73"/>
    </row>
    <row r="1172" spans="1:12" ht="15" thickBot="1" x14ac:dyDescent="0.35">
      <c r="A1172" s="927"/>
      <c r="B1172" s="897"/>
      <c r="C1172" s="53"/>
      <c r="D1172" s="53"/>
      <c r="E1172" s="53"/>
      <c r="F1172" s="12"/>
      <c r="G1172" s="44" t="s">
        <v>318</v>
      </c>
      <c r="H1172" s="45"/>
      <c r="I1172" s="85"/>
      <c r="J1172" s="73"/>
      <c r="K1172" s="73"/>
      <c r="L1172" s="73"/>
    </row>
    <row r="1173" spans="1:12" ht="15" thickBot="1" x14ac:dyDescent="0.35">
      <c r="A1173" s="927"/>
      <c r="B1173" s="897"/>
      <c r="C1173" s="53"/>
      <c r="D1173" s="53"/>
      <c r="E1173" s="53"/>
      <c r="F1173" s="12"/>
      <c r="G1173" s="44" t="s">
        <v>21</v>
      </c>
      <c r="H1173" s="47"/>
      <c r="I1173" s="85"/>
      <c r="J1173" s="73"/>
      <c r="K1173" s="73"/>
      <c r="L1173" s="73"/>
    </row>
    <row r="1174" spans="1:12" ht="15" thickBot="1" x14ac:dyDescent="0.35">
      <c r="A1174" s="928"/>
      <c r="B1174" s="898"/>
      <c r="C1174" s="42">
        <f>SUM(C1169:C1173)</f>
        <v>470</v>
      </c>
      <c r="D1174" s="42">
        <f>SUM(D1169:D1173)</f>
        <v>390</v>
      </c>
      <c r="E1174" s="42">
        <f>SUM(E1169:E1173)</f>
        <v>390</v>
      </c>
      <c r="F1174" s="46"/>
      <c r="G1174" s="43" t="s">
        <v>23</v>
      </c>
      <c r="H1174" s="47"/>
      <c r="I1174" s="85"/>
      <c r="J1174" s="73"/>
      <c r="K1174" s="73"/>
      <c r="L1174" s="73"/>
    </row>
    <row r="1175" spans="1:12" ht="15" customHeight="1" thickBot="1" x14ac:dyDescent="0.35">
      <c r="A1175" s="926" t="s">
        <v>341</v>
      </c>
      <c r="B1175" s="896" t="s">
        <v>346</v>
      </c>
      <c r="C1175" s="53">
        <v>815</v>
      </c>
      <c r="D1175" s="53">
        <v>865</v>
      </c>
      <c r="E1175" s="53">
        <v>915</v>
      </c>
      <c r="F1175" s="12"/>
      <c r="G1175" s="44" t="s">
        <v>18</v>
      </c>
      <c r="H1175" s="45">
        <v>288724610</v>
      </c>
      <c r="I1175" s="85" t="s">
        <v>231</v>
      </c>
      <c r="J1175" s="73"/>
      <c r="K1175" s="73"/>
      <c r="L1175" s="73"/>
    </row>
    <row r="1176" spans="1:12" ht="15" thickBot="1" x14ac:dyDescent="0.35">
      <c r="A1176" s="927"/>
      <c r="B1176" s="897"/>
      <c r="C1176" s="53"/>
      <c r="D1176" s="53"/>
      <c r="E1176" s="53"/>
      <c r="F1176" s="12"/>
      <c r="G1176" s="44" t="s">
        <v>20</v>
      </c>
      <c r="H1176" s="45"/>
      <c r="I1176" s="85"/>
      <c r="J1176" s="73"/>
      <c r="K1176" s="73"/>
      <c r="L1176" s="73"/>
    </row>
    <row r="1177" spans="1:12" ht="18" customHeight="1" thickBot="1" x14ac:dyDescent="0.35">
      <c r="A1177" s="927"/>
      <c r="B1177" s="897"/>
      <c r="C1177" s="53"/>
      <c r="D1177" s="53"/>
      <c r="E1177" s="53"/>
      <c r="F1177" s="12"/>
      <c r="G1177" s="44" t="s">
        <v>80</v>
      </c>
      <c r="H1177" s="45"/>
      <c r="I1177" s="85"/>
      <c r="J1177" s="73"/>
      <c r="K1177" s="73"/>
      <c r="L1177" s="73"/>
    </row>
    <row r="1178" spans="1:12" ht="16.2" customHeight="1" thickBot="1" x14ac:dyDescent="0.35">
      <c r="A1178" s="927"/>
      <c r="B1178" s="897"/>
      <c r="C1178" s="53"/>
      <c r="D1178" s="53"/>
      <c r="E1178" s="53"/>
      <c r="F1178" s="12"/>
      <c r="G1178" s="44" t="s">
        <v>318</v>
      </c>
      <c r="H1178" s="45"/>
      <c r="I1178" s="85"/>
      <c r="J1178" s="73"/>
      <c r="K1178" s="73"/>
      <c r="L1178" s="73"/>
    </row>
    <row r="1179" spans="1:12" ht="15" thickBot="1" x14ac:dyDescent="0.35">
      <c r="A1179" s="927"/>
      <c r="B1179" s="897"/>
      <c r="C1179" s="53"/>
      <c r="D1179" s="53"/>
      <c r="E1179" s="53"/>
      <c r="F1179" s="12"/>
      <c r="G1179" s="44" t="s">
        <v>21</v>
      </c>
      <c r="H1179" s="47"/>
      <c r="I1179" s="85"/>
      <c r="J1179" s="73"/>
      <c r="K1179" s="73"/>
      <c r="L1179" s="73"/>
    </row>
    <row r="1180" spans="1:12" ht="15" thickBot="1" x14ac:dyDescent="0.35">
      <c r="A1180" s="928"/>
      <c r="B1180" s="898"/>
      <c r="C1180" s="42">
        <f>SUM(C1175:C1179)</f>
        <v>815</v>
      </c>
      <c r="D1180" s="42">
        <f>SUM(D1175:D1179)</f>
        <v>865</v>
      </c>
      <c r="E1180" s="42">
        <f>SUM(E1175:E1179)</f>
        <v>915</v>
      </c>
      <c r="F1180" s="46"/>
      <c r="G1180" s="43" t="s">
        <v>23</v>
      </c>
      <c r="H1180" s="47"/>
      <c r="I1180" s="85"/>
      <c r="J1180" s="73"/>
      <c r="K1180" s="73"/>
      <c r="L1180" s="73"/>
    </row>
    <row r="1181" spans="1:12" ht="15" thickBot="1" x14ac:dyDescent="0.35">
      <c r="A1181" s="34" t="s">
        <v>103</v>
      </c>
      <c r="B1181" s="35" t="s">
        <v>337</v>
      </c>
      <c r="C1181" s="36"/>
      <c r="D1181" s="36"/>
      <c r="E1181" s="36"/>
      <c r="F1181" s="37" t="s">
        <v>171</v>
      </c>
      <c r="G1181" s="35"/>
      <c r="H1181" s="36"/>
      <c r="I1181" s="36"/>
      <c r="J1181" s="73"/>
      <c r="K1181" s="73"/>
      <c r="L1181" s="73"/>
    </row>
    <row r="1182" spans="1:12" ht="40.200000000000003" thickBot="1" x14ac:dyDescent="0.35">
      <c r="A1182" s="38" t="s">
        <v>116</v>
      </c>
      <c r="B1182" s="39" t="s">
        <v>347</v>
      </c>
      <c r="C1182" s="40"/>
      <c r="D1182" s="40"/>
      <c r="E1182" s="40"/>
      <c r="F1182" s="41"/>
      <c r="G1182" s="39"/>
      <c r="H1182" s="40"/>
      <c r="I1182" s="40"/>
      <c r="J1182" s="73"/>
      <c r="K1182" s="73"/>
      <c r="L1182" s="73"/>
    </row>
    <row r="1183" spans="1:12" ht="15" customHeight="1" thickBot="1" x14ac:dyDescent="0.35">
      <c r="A1183" s="926" t="s">
        <v>119</v>
      </c>
      <c r="B1183" s="896" t="s">
        <v>350</v>
      </c>
      <c r="C1183" s="107">
        <v>200</v>
      </c>
      <c r="D1183" s="53">
        <v>200</v>
      </c>
      <c r="E1183" s="53">
        <v>200</v>
      </c>
      <c r="F1183" s="12"/>
      <c r="G1183" s="44" t="s">
        <v>18</v>
      </c>
      <c r="H1183" s="45">
        <v>288724610</v>
      </c>
      <c r="I1183" s="85" t="s">
        <v>569</v>
      </c>
      <c r="J1183" s="73"/>
      <c r="K1183" s="73"/>
      <c r="L1183" s="73"/>
    </row>
    <row r="1184" spans="1:12" ht="15" thickBot="1" x14ac:dyDescent="0.35">
      <c r="A1184" s="927"/>
      <c r="B1184" s="897"/>
      <c r="C1184" s="53"/>
      <c r="D1184" s="53"/>
      <c r="E1184" s="53"/>
      <c r="F1184" s="12"/>
      <c r="G1184" s="44" t="s">
        <v>20</v>
      </c>
      <c r="H1184" s="45"/>
      <c r="I1184" s="85"/>
      <c r="J1184" s="73"/>
      <c r="K1184" s="73"/>
      <c r="L1184" s="73"/>
    </row>
    <row r="1185" spans="1:12" ht="15" thickBot="1" x14ac:dyDescent="0.35">
      <c r="A1185" s="927"/>
      <c r="B1185" s="897"/>
      <c r="C1185" s="53"/>
      <c r="D1185" s="53"/>
      <c r="E1185" s="53"/>
      <c r="F1185" s="12"/>
      <c r="G1185" s="44" t="s">
        <v>80</v>
      </c>
      <c r="H1185" s="45"/>
      <c r="I1185" s="85"/>
      <c r="J1185" s="73"/>
      <c r="K1185" s="73"/>
      <c r="L1185" s="73"/>
    </row>
    <row r="1186" spans="1:12" ht="15" thickBot="1" x14ac:dyDescent="0.35">
      <c r="A1186" s="927"/>
      <c r="B1186" s="897"/>
      <c r="C1186" s="53"/>
      <c r="D1186" s="53"/>
      <c r="E1186" s="53"/>
      <c r="F1186" s="12"/>
      <c r="G1186" s="44" t="s">
        <v>318</v>
      </c>
      <c r="H1186" s="45"/>
      <c r="I1186" s="85"/>
      <c r="J1186" s="73"/>
      <c r="K1186" s="73"/>
      <c r="L1186" s="73"/>
    </row>
    <row r="1187" spans="1:12" ht="15" customHeight="1" thickBot="1" x14ac:dyDescent="0.35">
      <c r="A1187" s="927"/>
      <c r="B1187" s="897"/>
      <c r="C1187" s="53"/>
      <c r="D1187" s="53"/>
      <c r="E1187" s="53"/>
      <c r="F1187" s="12"/>
      <c r="G1187" s="44" t="s">
        <v>21</v>
      </c>
      <c r="H1187" s="47"/>
      <c r="I1187" s="85"/>
      <c r="J1187" s="73"/>
      <c r="K1187" s="73"/>
      <c r="L1187" s="73"/>
    </row>
    <row r="1188" spans="1:12" ht="16.95" customHeight="1" thickBot="1" x14ac:dyDescent="0.35">
      <c r="A1188" s="928"/>
      <c r="B1188" s="898"/>
      <c r="C1188" s="42">
        <f>SUM(C1183:C1187)</f>
        <v>200</v>
      </c>
      <c r="D1188" s="42">
        <f>SUM(D1183:D1187)</f>
        <v>200</v>
      </c>
      <c r="E1188" s="42">
        <f>SUM(E1183:E1187)</f>
        <v>200</v>
      </c>
      <c r="F1188" s="46"/>
      <c r="G1188" s="43" t="s">
        <v>23</v>
      </c>
      <c r="H1188" s="47"/>
      <c r="I1188" s="85"/>
      <c r="J1188" s="73"/>
      <c r="K1188" s="73"/>
      <c r="L1188" s="73"/>
    </row>
    <row r="1189" spans="1:12" ht="17.399999999999999" customHeight="1" thickBot="1" x14ac:dyDescent="0.35">
      <c r="A1189" s="926" t="s">
        <v>348</v>
      </c>
      <c r="B1189" s="896" t="s">
        <v>351</v>
      </c>
      <c r="C1189" s="178">
        <v>4</v>
      </c>
      <c r="D1189" s="53">
        <v>4</v>
      </c>
      <c r="E1189" s="53">
        <v>4</v>
      </c>
      <c r="F1189" s="12"/>
      <c r="G1189" s="44" t="s">
        <v>18</v>
      </c>
      <c r="H1189" s="45">
        <v>288724610</v>
      </c>
      <c r="I1189" s="85" t="s">
        <v>569</v>
      </c>
      <c r="J1189" s="73"/>
      <c r="K1189" s="73"/>
      <c r="L1189" s="73"/>
    </row>
    <row r="1190" spans="1:12" ht="16.95" customHeight="1" thickBot="1" x14ac:dyDescent="0.35">
      <c r="A1190" s="927"/>
      <c r="B1190" s="897"/>
      <c r="C1190" s="178"/>
      <c r="D1190" s="53"/>
      <c r="E1190" s="53"/>
      <c r="F1190" s="12"/>
      <c r="G1190" s="44" t="s">
        <v>20</v>
      </c>
      <c r="H1190" s="45"/>
      <c r="I1190" s="85"/>
      <c r="J1190" s="73"/>
      <c r="K1190" s="73"/>
      <c r="L1190" s="73"/>
    </row>
    <row r="1191" spans="1:12" ht="16.95" customHeight="1" thickBot="1" x14ac:dyDescent="0.35">
      <c r="A1191" s="927"/>
      <c r="B1191" s="897"/>
      <c r="C1191" s="178"/>
      <c r="D1191" s="53"/>
      <c r="E1191" s="53"/>
      <c r="F1191" s="12"/>
      <c r="G1191" s="44" t="s">
        <v>80</v>
      </c>
      <c r="H1191" s="45"/>
      <c r="I1191" s="85"/>
      <c r="J1191" s="73"/>
      <c r="K1191" s="73"/>
      <c r="L1191" s="73"/>
    </row>
    <row r="1192" spans="1:12" ht="16.95" customHeight="1" thickBot="1" x14ac:dyDescent="0.35">
      <c r="A1192" s="927"/>
      <c r="B1192" s="897"/>
      <c r="C1192" s="178"/>
      <c r="D1192" s="53"/>
      <c r="E1192" s="53"/>
      <c r="F1192" s="12"/>
      <c r="G1192" s="44" t="s">
        <v>318</v>
      </c>
      <c r="H1192" s="45"/>
      <c r="I1192" s="85"/>
      <c r="J1192" s="73"/>
      <c r="K1192" s="73"/>
      <c r="L1192" s="73"/>
    </row>
    <row r="1193" spans="1:12" ht="15" thickBot="1" x14ac:dyDescent="0.35">
      <c r="A1193" s="927"/>
      <c r="B1193" s="897"/>
      <c r="C1193" s="178"/>
      <c r="D1193" s="53"/>
      <c r="E1193" s="53"/>
      <c r="F1193" s="12"/>
      <c r="G1193" s="44" t="s">
        <v>21</v>
      </c>
      <c r="H1193" s="47"/>
      <c r="I1193" s="85"/>
      <c r="J1193" s="73"/>
      <c r="K1193" s="73"/>
      <c r="L1193" s="73"/>
    </row>
    <row r="1194" spans="1:12" ht="15" thickBot="1" x14ac:dyDescent="0.35">
      <c r="A1194" s="928"/>
      <c r="B1194" s="898"/>
      <c r="C1194" s="179">
        <f>SUM(C1189:C1193)</f>
        <v>4</v>
      </c>
      <c r="D1194" s="42">
        <f>SUM(D1189:D1193)</f>
        <v>4</v>
      </c>
      <c r="E1194" s="42">
        <f>SUM(E1189:E1193)</f>
        <v>4</v>
      </c>
      <c r="F1194" s="46"/>
      <c r="G1194" s="43" t="s">
        <v>23</v>
      </c>
      <c r="H1194" s="47"/>
      <c r="I1194" s="85"/>
      <c r="J1194" s="73"/>
      <c r="K1194" s="73"/>
      <c r="L1194" s="73"/>
    </row>
    <row r="1195" spans="1:12" ht="15" customHeight="1" thickBot="1" x14ac:dyDescent="0.35">
      <c r="A1195" s="926" t="s">
        <v>564</v>
      </c>
      <c r="B1195" s="896" t="s">
        <v>352</v>
      </c>
      <c r="C1195" s="178">
        <v>10</v>
      </c>
      <c r="D1195" s="53"/>
      <c r="E1195" s="53"/>
      <c r="F1195" s="12"/>
      <c r="G1195" s="44" t="s">
        <v>18</v>
      </c>
      <c r="H1195" s="45">
        <v>288724610</v>
      </c>
      <c r="I1195" s="85">
        <v>0</v>
      </c>
      <c r="J1195" s="73"/>
      <c r="K1195" s="73"/>
      <c r="L1195" s="73"/>
    </row>
    <row r="1196" spans="1:12" ht="16.2" customHeight="1" thickBot="1" x14ac:dyDescent="0.35">
      <c r="A1196" s="927"/>
      <c r="B1196" s="897"/>
      <c r="C1196" s="178"/>
      <c r="D1196" s="53"/>
      <c r="E1196" s="53"/>
      <c r="F1196" s="12"/>
      <c r="G1196" s="44" t="s">
        <v>20</v>
      </c>
      <c r="H1196" s="45"/>
      <c r="I1196" s="85"/>
      <c r="J1196" s="73"/>
      <c r="K1196" s="73"/>
      <c r="L1196" s="73"/>
    </row>
    <row r="1197" spans="1:12" ht="15" thickBot="1" x14ac:dyDescent="0.35">
      <c r="A1197" s="927"/>
      <c r="B1197" s="897"/>
      <c r="C1197" s="178"/>
      <c r="D1197" s="53"/>
      <c r="E1197" s="53"/>
      <c r="F1197" s="12"/>
      <c r="G1197" s="44" t="s">
        <v>80</v>
      </c>
      <c r="H1197" s="45"/>
      <c r="I1197" s="85"/>
      <c r="J1197" s="73"/>
      <c r="K1197" s="73"/>
      <c r="L1197" s="73"/>
    </row>
    <row r="1198" spans="1:12" ht="15" thickBot="1" x14ac:dyDescent="0.35">
      <c r="A1198" s="927"/>
      <c r="B1198" s="897"/>
      <c r="C1198" s="178"/>
      <c r="D1198" s="53"/>
      <c r="E1198" s="53"/>
      <c r="F1198" s="12"/>
      <c r="G1198" s="44" t="s">
        <v>318</v>
      </c>
      <c r="H1198" s="45"/>
      <c r="I1198" s="85"/>
      <c r="J1198" s="73"/>
      <c r="K1198" s="73"/>
      <c r="L1198" s="73"/>
    </row>
    <row r="1199" spans="1:12" ht="15" thickBot="1" x14ac:dyDescent="0.35">
      <c r="A1199" s="927"/>
      <c r="B1199" s="897"/>
      <c r="C1199" s="178"/>
      <c r="D1199" s="53"/>
      <c r="E1199" s="53"/>
      <c r="F1199" s="12"/>
      <c r="G1199" s="44" t="s">
        <v>21</v>
      </c>
      <c r="H1199" s="47"/>
      <c r="I1199" s="85"/>
      <c r="J1199" s="73"/>
      <c r="K1199" s="73"/>
      <c r="L1199" s="73"/>
    </row>
    <row r="1200" spans="1:12" ht="15" thickBot="1" x14ac:dyDescent="0.35">
      <c r="A1200" s="928"/>
      <c r="B1200" s="898"/>
      <c r="C1200" s="179">
        <f>SUM(C1195:C1199)</f>
        <v>10</v>
      </c>
      <c r="D1200" s="42">
        <f>SUM(D1195:D1199)</f>
        <v>0</v>
      </c>
      <c r="E1200" s="42">
        <f>SUM(E1195:E1199)</f>
        <v>0</v>
      </c>
      <c r="F1200" s="46"/>
      <c r="G1200" s="43" t="s">
        <v>23</v>
      </c>
      <c r="H1200" s="47"/>
      <c r="I1200" s="85"/>
      <c r="J1200" s="73"/>
      <c r="K1200" s="73"/>
      <c r="L1200" s="73"/>
    </row>
    <row r="1201" spans="1:12" ht="15" customHeight="1" thickBot="1" x14ac:dyDescent="0.35">
      <c r="A1201" s="926" t="s">
        <v>349</v>
      </c>
      <c r="B1201" s="896" t="s">
        <v>353</v>
      </c>
      <c r="C1201" s="178">
        <v>2193</v>
      </c>
      <c r="D1201" s="53">
        <v>6010</v>
      </c>
      <c r="E1201" s="53">
        <v>5850</v>
      </c>
      <c r="F1201" s="12"/>
      <c r="G1201" s="44" t="s">
        <v>18</v>
      </c>
      <c r="H1201" s="45">
        <v>288724610</v>
      </c>
      <c r="I1201" s="85" t="s">
        <v>569</v>
      </c>
      <c r="L1201" s="73"/>
    </row>
    <row r="1202" spans="1:12" ht="15" thickBot="1" x14ac:dyDescent="0.35">
      <c r="A1202" s="927"/>
      <c r="B1202" s="897"/>
      <c r="C1202" s="178"/>
      <c r="D1202" s="53"/>
      <c r="E1202" s="53"/>
      <c r="F1202" s="12"/>
      <c r="G1202" s="44" t="s">
        <v>20</v>
      </c>
      <c r="H1202" s="45"/>
      <c r="I1202" s="85"/>
      <c r="L1202" s="73"/>
    </row>
    <row r="1203" spans="1:12" ht="15" thickBot="1" x14ac:dyDescent="0.35">
      <c r="A1203" s="927"/>
      <c r="B1203" s="897"/>
      <c r="C1203" s="178"/>
      <c r="D1203" s="53"/>
      <c r="E1203" s="53"/>
      <c r="F1203" s="12"/>
      <c r="G1203" s="44" t="s">
        <v>80</v>
      </c>
      <c r="H1203" s="45"/>
      <c r="I1203" s="85"/>
      <c r="L1203" s="73"/>
    </row>
    <row r="1204" spans="1:12" ht="15" thickBot="1" x14ac:dyDescent="0.35">
      <c r="A1204" s="927"/>
      <c r="B1204" s="897"/>
      <c r="C1204" s="178"/>
      <c r="D1204" s="53"/>
      <c r="E1204" s="53"/>
      <c r="F1204" s="12"/>
      <c r="G1204" s="44" t="s">
        <v>318</v>
      </c>
      <c r="H1204" s="45"/>
      <c r="I1204" s="85"/>
      <c r="L1204" s="73"/>
    </row>
    <row r="1205" spans="1:12" ht="15" thickBot="1" x14ac:dyDescent="0.35">
      <c r="A1205" s="927"/>
      <c r="B1205" s="897"/>
      <c r="C1205" s="178"/>
      <c r="D1205" s="53"/>
      <c r="E1205" s="53"/>
      <c r="F1205" s="12"/>
      <c r="G1205" s="44" t="s">
        <v>21</v>
      </c>
      <c r="H1205" s="47"/>
      <c r="I1205" s="85"/>
      <c r="L1205" s="73"/>
    </row>
    <row r="1206" spans="1:12" ht="15" thickBot="1" x14ac:dyDescent="0.35">
      <c r="A1206" s="928"/>
      <c r="B1206" s="898"/>
      <c r="C1206" s="42">
        <f>SUM(C1201:C1205)</f>
        <v>2193</v>
      </c>
      <c r="D1206" s="42">
        <f>SUM(D1201:D1205)</f>
        <v>6010</v>
      </c>
      <c r="E1206" s="42">
        <f>SUM(E1201:E1205)</f>
        <v>5850</v>
      </c>
      <c r="F1206" s="46"/>
      <c r="G1206" s="43" t="s">
        <v>23</v>
      </c>
      <c r="H1206" s="47"/>
      <c r="I1206" s="85"/>
      <c r="L1206" s="73"/>
    </row>
    <row r="1207" spans="1:12" ht="15" thickBot="1" x14ac:dyDescent="0.35">
      <c r="A1207" s="48"/>
      <c r="B1207" s="55" t="s">
        <v>115</v>
      </c>
      <c r="C1207" s="56"/>
      <c r="D1207" s="56"/>
      <c r="E1207" s="56"/>
      <c r="F1207" s="56"/>
      <c r="G1207" s="43"/>
      <c r="H1207" s="45"/>
      <c r="I1207" s="45"/>
      <c r="J1207" s="73"/>
      <c r="K1207" s="73"/>
      <c r="L1207" s="73"/>
    </row>
    <row r="1208" spans="1:12" ht="15" thickBot="1" x14ac:dyDescent="0.35">
      <c r="A1208" s="65"/>
      <c r="B1208" s="66" t="s">
        <v>450</v>
      </c>
      <c r="C1208" s="67">
        <f>C1045+C1053+C1059+C1067+C1075+C1083+C1089+C1098+C1104+C1110+C1116+C1124+C1130+C1136+C1150+C1156+C1162+C1168+C1174+C1180+C1188+C1194+C1206+C1200+C1142</f>
        <v>17872</v>
      </c>
      <c r="D1208" s="67">
        <f>D1045+D1053+D1059+D1067+D1075+D1083+D1089+D1098+D1104+D1110+D1116+D1124+D1130+D1136+D1150+D1156+D1162+D1168+D1174+D1180+D1188+D1194+D1206+D1200+D1142</f>
        <v>21481</v>
      </c>
      <c r="E1208" s="67">
        <f>E1045+E1053+E1059+E1067+E1075+E1083+E1089+E1098+E1104+E1110+E1116+E1124+E1130+E1136+E1150+E1156+E1162+E1168+E1174+E1180+E1188+E1194+E1206+E1200+E1142</f>
        <v>22349.5</v>
      </c>
      <c r="F1208" s="68"/>
      <c r="G1208" s="69"/>
      <c r="H1208" s="70"/>
      <c r="I1208" s="71"/>
      <c r="J1208" s="73"/>
      <c r="K1208" s="73"/>
      <c r="L1208" s="73"/>
    </row>
    <row r="1209" spans="1:12" ht="15" thickBot="1" x14ac:dyDescent="0.35">
      <c r="A1209" s="73"/>
      <c r="B1209" s="73"/>
      <c r="C1209" s="73"/>
      <c r="D1209" s="73"/>
      <c r="E1209" s="73"/>
      <c r="F1209" s="73"/>
      <c r="G1209" s="73"/>
      <c r="H1209" s="73"/>
      <c r="I1209" s="73"/>
      <c r="J1209" s="73"/>
      <c r="K1209" s="73"/>
      <c r="L1209" s="73"/>
    </row>
    <row r="1210" spans="1:12" ht="15" thickBot="1" x14ac:dyDescent="0.35">
      <c r="A1210" s="73"/>
      <c r="B1210" s="73"/>
      <c r="C1210" s="768">
        <f>C1040+C1048+C1054+C1062+C1070+C1078+C1084+C1093+C1099+C1105+C1111+C1119+C1125+C1131+C1145+C1151+C1157+C1163+C1169+C1175+C1183+C1189+C1201+C1195+C1137</f>
        <v>13869</v>
      </c>
      <c r="D1210" s="770">
        <f>D1040+D1048+D1054+D1062+D1070+D1078+D1084+D1093+D1099+D1105+D1111+D1119+D1125+D1131+D1145+D1151+D1157+D1163+D1169+D1175+D1183+D1189+D1201+D1195+D1137</f>
        <v>17478</v>
      </c>
      <c r="E1210" s="769">
        <f>E1040+E1048+E1054+E1062+E1070+E1078+E1084+E1093+E1099+E1105+E1111+E1119+E1125+E1131+E1145+E1151+E1157+E1163+E1169+E1175+E1183+E1189+E1201+E1195+E1137</f>
        <v>18346.5</v>
      </c>
      <c r="F1210" s="772" t="s">
        <v>18</v>
      </c>
      <c r="G1210" s="73"/>
      <c r="H1210" s="73"/>
      <c r="I1210" s="73"/>
      <c r="J1210" s="73"/>
      <c r="K1210" s="73"/>
      <c r="L1210" s="73"/>
    </row>
    <row r="1211" spans="1:12" ht="15" thickBot="1" x14ac:dyDescent="0.35">
      <c r="A1211" s="73"/>
      <c r="B1211" s="73"/>
      <c r="C1211" s="765">
        <f t="shared" ref="C1211:E1213" si="38">C1041+C1049+C1055+C1063+C1071+C1079+C1085+C1094+C1100+C1106+C1112+C1120+C1126+C1132+C1146+C1152+C1158+C1164+C1170+C1176+C1184+C1190+C1202</f>
        <v>0</v>
      </c>
      <c r="D1211" s="766">
        <f t="shared" si="38"/>
        <v>0</v>
      </c>
      <c r="E1211" s="771">
        <f t="shared" si="38"/>
        <v>0</v>
      </c>
      <c r="F1211" s="773" t="s">
        <v>20</v>
      </c>
      <c r="G1211" s="73"/>
      <c r="H1211" s="73"/>
      <c r="I1211" s="73"/>
      <c r="J1211" s="73"/>
      <c r="K1211" s="73"/>
      <c r="L1211" s="73"/>
    </row>
    <row r="1212" spans="1:12" ht="15" thickBot="1" x14ac:dyDescent="0.35">
      <c r="A1212" s="73"/>
      <c r="B1212" s="73"/>
      <c r="C1212" s="754">
        <f t="shared" si="38"/>
        <v>0</v>
      </c>
      <c r="D1212" s="760">
        <f t="shared" si="38"/>
        <v>0</v>
      </c>
      <c r="E1212" s="755">
        <f t="shared" si="38"/>
        <v>0</v>
      </c>
      <c r="F1212" s="777" t="s">
        <v>80</v>
      </c>
      <c r="G1212" s="73"/>
      <c r="H1212" s="73"/>
      <c r="I1212" s="73"/>
      <c r="J1212" s="73"/>
      <c r="K1212" s="73"/>
      <c r="L1212" s="73"/>
    </row>
    <row r="1213" spans="1:12" ht="15" thickBot="1" x14ac:dyDescent="0.35">
      <c r="A1213" s="73"/>
      <c r="B1213" s="73"/>
      <c r="C1213" s="785">
        <f t="shared" si="38"/>
        <v>4003</v>
      </c>
      <c r="D1213" s="766">
        <f t="shared" si="38"/>
        <v>4003</v>
      </c>
      <c r="E1213" s="771">
        <f t="shared" si="38"/>
        <v>4003</v>
      </c>
      <c r="F1213" s="773" t="s">
        <v>318</v>
      </c>
      <c r="G1213" s="73"/>
      <c r="H1213" s="73"/>
      <c r="I1213" s="73"/>
      <c r="J1213" s="73"/>
      <c r="K1213" s="73"/>
      <c r="L1213" s="73"/>
    </row>
    <row r="1214" spans="1:12" ht="15" thickBot="1" x14ac:dyDescent="0.35">
      <c r="A1214" s="73"/>
      <c r="B1214" s="73"/>
      <c r="C1214" s="765">
        <f>C1044+C1052+C1058+C1066+C1074+C1082+C1088+C1097+C1103+C1109+C1115+C1123+C1129+C1135+C1149+C1155+C1161+C1167+C1173+C1179+C1187+C1193+C1205+C1199</f>
        <v>0</v>
      </c>
      <c r="D1214" s="766">
        <f>D1044+D1052+D1058+D1066+D1074+D1082+D1088+D1097+D1103+D1109+D1115+D1123+D1129+D1135+D1149+D1155+D1161+D1167+D1173+D1179+D1187+D1193+D1205+D1199</f>
        <v>0</v>
      </c>
      <c r="E1214" s="771">
        <f>E1044+E1052+E1058+E1066+E1074+E1082+E1088+E1097+E1103+E1109+E1115+E1123+E1129+E1135+E1149+E1155+E1161+E1167+E1173+E1179+E1187+E1193+E1205+E1199</f>
        <v>0</v>
      </c>
      <c r="F1214" s="773" t="s">
        <v>21</v>
      </c>
      <c r="G1214" s="73"/>
      <c r="H1214" s="73"/>
      <c r="I1214" s="73"/>
      <c r="J1214" s="73"/>
      <c r="K1214" s="73"/>
      <c r="L1214" s="73"/>
    </row>
    <row r="1215" spans="1:12" ht="15" thickBot="1" x14ac:dyDescent="0.35">
      <c r="A1215" s="73"/>
      <c r="B1215" s="73"/>
      <c r="C1215" s="756">
        <f>SUM(C1210:C1214)</f>
        <v>17872</v>
      </c>
      <c r="D1215" s="761">
        <f>SUM(D1210:D1214)</f>
        <v>21481</v>
      </c>
      <c r="E1215" s="757">
        <f>SUM(E1210:E1214)</f>
        <v>22349.5</v>
      </c>
      <c r="F1215" s="774" t="s">
        <v>23</v>
      </c>
      <c r="G1215" s="73"/>
      <c r="H1215" s="73"/>
      <c r="I1215" s="73"/>
      <c r="J1215" s="73"/>
      <c r="K1215" s="73"/>
      <c r="L1215" s="73"/>
    </row>
    <row r="1216" spans="1:12" x14ac:dyDescent="0.3">
      <c r="A1216" s="73"/>
      <c r="B1216" s="73"/>
      <c r="C1216" s="73"/>
      <c r="D1216" s="73"/>
      <c r="E1216" s="73"/>
      <c r="F1216" s="73"/>
      <c r="G1216" s="73"/>
      <c r="H1216" s="73"/>
      <c r="I1216" s="73"/>
      <c r="J1216" s="73"/>
      <c r="K1216" s="73"/>
      <c r="L1216" s="73"/>
    </row>
    <row r="1217" spans="1:12" ht="13.95" customHeight="1" x14ac:dyDescent="0.3">
      <c r="A1217" s="939" t="s">
        <v>1751</v>
      </c>
      <c r="B1217" s="939"/>
      <c r="C1217" s="786"/>
      <c r="D1217" s="787"/>
      <c r="E1217" s="787"/>
      <c r="F1217" s="787"/>
      <c r="G1217" s="787"/>
      <c r="H1217" s="787"/>
      <c r="I1217" s="787"/>
      <c r="J1217" s="73"/>
      <c r="K1217" s="73"/>
      <c r="L1217" s="73"/>
    </row>
    <row r="1218" spans="1:12" ht="13.95" customHeight="1" thickBot="1" x14ac:dyDescent="0.35">
      <c r="A1218" s="937" t="s">
        <v>1741</v>
      </c>
      <c r="B1218" s="937"/>
      <c r="C1218" s="937"/>
      <c r="D1218" s="937"/>
      <c r="E1218" s="937"/>
      <c r="F1218" s="937"/>
      <c r="G1218" s="937"/>
      <c r="H1218" s="937"/>
      <c r="I1218" s="733"/>
      <c r="J1218" s="73"/>
      <c r="K1218" s="73"/>
      <c r="L1218" s="73"/>
    </row>
    <row r="1219" spans="1:12" ht="74.400000000000006" customHeight="1" thickBot="1" x14ac:dyDescent="0.35">
      <c r="A1219" s="8" t="s">
        <v>5</v>
      </c>
      <c r="B1219" s="9" t="s">
        <v>586</v>
      </c>
      <c r="C1219" s="9" t="s">
        <v>11</v>
      </c>
      <c r="D1219" s="9" t="s">
        <v>574</v>
      </c>
      <c r="E1219" s="9" t="s">
        <v>674</v>
      </c>
      <c r="F1219" s="9" t="s">
        <v>6</v>
      </c>
      <c r="G1219" s="9" t="s">
        <v>17</v>
      </c>
      <c r="H1219" s="9" t="s">
        <v>12</v>
      </c>
      <c r="I1219" s="9" t="s">
        <v>34</v>
      </c>
      <c r="J1219" s="73"/>
      <c r="K1219" s="73"/>
      <c r="L1219" s="73"/>
    </row>
    <row r="1220" spans="1:12" ht="15" thickBot="1" x14ac:dyDescent="0.35">
      <c r="A1220" s="10">
        <v>1</v>
      </c>
      <c r="B1220" s="11">
        <v>2</v>
      </c>
      <c r="C1220" s="11">
        <v>3</v>
      </c>
      <c r="D1220" s="11">
        <v>4</v>
      </c>
      <c r="E1220" s="11">
        <v>5</v>
      </c>
      <c r="F1220" s="11">
        <v>6</v>
      </c>
      <c r="G1220" s="11">
        <v>7</v>
      </c>
      <c r="H1220" s="11">
        <v>8</v>
      </c>
      <c r="I1220" s="11">
        <v>9</v>
      </c>
      <c r="J1220" s="73"/>
      <c r="K1220" s="73"/>
      <c r="L1220" s="73"/>
    </row>
    <row r="1221" spans="1:12" ht="40.200000000000003" thickBot="1" x14ac:dyDescent="0.35">
      <c r="A1221" s="34" t="s">
        <v>15</v>
      </c>
      <c r="B1221" s="35" t="s">
        <v>94</v>
      </c>
      <c r="C1221" s="36"/>
      <c r="D1221" s="36"/>
      <c r="E1221" s="36"/>
      <c r="F1221" s="37" t="s">
        <v>389</v>
      </c>
      <c r="G1221" s="35"/>
      <c r="H1221" s="36"/>
      <c r="I1221" s="36"/>
      <c r="J1221" s="73"/>
      <c r="K1221" s="73"/>
      <c r="L1221" s="73"/>
    </row>
    <row r="1222" spans="1:12" ht="40.200000000000003" thickBot="1" x14ac:dyDescent="0.35">
      <c r="A1222" s="38" t="s">
        <v>14</v>
      </c>
      <c r="B1222" s="39" t="s">
        <v>641</v>
      </c>
      <c r="C1222" s="40"/>
      <c r="D1222" s="40"/>
      <c r="E1222" s="40"/>
      <c r="F1222" s="41" t="s">
        <v>381</v>
      </c>
      <c r="G1222" s="39"/>
      <c r="H1222" s="40"/>
      <c r="I1222" s="40"/>
      <c r="J1222" s="73"/>
      <c r="K1222" s="73"/>
      <c r="L1222" s="73"/>
    </row>
    <row r="1223" spans="1:12" ht="15" thickBot="1" x14ac:dyDescent="0.35">
      <c r="A1223" s="881" t="s">
        <v>78</v>
      </c>
      <c r="B1223" s="896" t="s">
        <v>361</v>
      </c>
      <c r="C1223" s="53">
        <v>3</v>
      </c>
      <c r="D1223" s="53">
        <v>3</v>
      </c>
      <c r="E1223" s="53">
        <v>3</v>
      </c>
      <c r="F1223" s="12" t="s">
        <v>382</v>
      </c>
      <c r="G1223" s="44" t="s">
        <v>18</v>
      </c>
      <c r="H1223" s="45">
        <v>288724610</v>
      </c>
      <c r="I1223" s="85" t="s">
        <v>363</v>
      </c>
      <c r="J1223" s="73"/>
      <c r="K1223" s="73"/>
      <c r="L1223" s="73"/>
    </row>
    <row r="1224" spans="1:12" ht="15" thickBot="1" x14ac:dyDescent="0.35">
      <c r="A1224" s="882"/>
      <c r="B1224" s="897"/>
      <c r="C1224" s="53"/>
      <c r="D1224" s="53"/>
      <c r="E1224" s="53"/>
      <c r="F1224" s="12"/>
      <c r="G1224" s="44" t="s">
        <v>281</v>
      </c>
      <c r="H1224" s="45"/>
      <c r="I1224" s="85"/>
      <c r="J1224" s="73"/>
      <c r="K1224" s="73"/>
      <c r="L1224" s="73"/>
    </row>
    <row r="1225" spans="1:12" ht="15" thickBot="1" x14ac:dyDescent="0.35">
      <c r="A1225" s="882"/>
      <c r="B1225" s="897"/>
      <c r="C1225" s="53"/>
      <c r="D1225" s="53"/>
      <c r="E1225" s="53"/>
      <c r="F1225" s="12"/>
      <c r="G1225" s="44" t="s">
        <v>20</v>
      </c>
      <c r="H1225" s="45"/>
      <c r="I1225" s="85"/>
      <c r="J1225" s="73"/>
      <c r="K1225" s="73"/>
      <c r="L1225" s="73"/>
    </row>
    <row r="1226" spans="1:12" ht="15" thickBot="1" x14ac:dyDescent="0.35">
      <c r="A1226" s="882"/>
      <c r="B1226" s="897"/>
      <c r="C1226" s="53"/>
      <c r="D1226" s="53"/>
      <c r="E1226" s="53"/>
      <c r="F1226" s="12"/>
      <c r="G1226" s="44" t="s">
        <v>19</v>
      </c>
      <c r="H1226" s="45"/>
      <c r="I1226" s="85"/>
      <c r="J1226" s="73"/>
      <c r="K1226" s="73"/>
      <c r="L1226" s="73"/>
    </row>
    <row r="1227" spans="1:12" ht="19.2" customHeight="1" thickBot="1" x14ac:dyDescent="0.35">
      <c r="A1227" s="882"/>
      <c r="B1227" s="897"/>
      <c r="C1227" s="53"/>
      <c r="D1227" s="53"/>
      <c r="E1227" s="53"/>
      <c r="F1227" s="12"/>
      <c r="G1227" s="44" t="s">
        <v>21</v>
      </c>
      <c r="H1227" s="47"/>
      <c r="I1227" s="85"/>
      <c r="J1227" s="73"/>
      <c r="K1227" s="73"/>
      <c r="L1227" s="73"/>
    </row>
    <row r="1228" spans="1:12" ht="15" customHeight="1" thickBot="1" x14ac:dyDescent="0.35">
      <c r="A1228" s="883"/>
      <c r="B1228" s="898"/>
      <c r="C1228" s="42">
        <f>SUM(C1223:C1227)</f>
        <v>3</v>
      </c>
      <c r="D1228" s="42">
        <f>SUM(D1223:D1227)</f>
        <v>3</v>
      </c>
      <c r="E1228" s="42">
        <f>SUM(E1223:E1227)</f>
        <v>3</v>
      </c>
      <c r="F1228" s="46"/>
      <c r="G1228" s="43" t="s">
        <v>23</v>
      </c>
      <c r="H1228" s="47"/>
      <c r="I1228" s="85"/>
      <c r="J1228" s="73"/>
      <c r="K1228" s="73"/>
      <c r="L1228" s="73"/>
    </row>
    <row r="1229" spans="1:12" ht="15" thickBot="1" x14ac:dyDescent="0.35">
      <c r="A1229" s="881" t="s">
        <v>24</v>
      </c>
      <c r="B1229" s="896" t="s">
        <v>362</v>
      </c>
      <c r="C1229" s="53">
        <v>15</v>
      </c>
      <c r="D1229" s="53">
        <v>20</v>
      </c>
      <c r="E1229" s="53">
        <v>95</v>
      </c>
      <c r="F1229" s="12" t="s">
        <v>383</v>
      </c>
      <c r="G1229" s="44" t="s">
        <v>18</v>
      </c>
      <c r="H1229" s="45">
        <v>288724610</v>
      </c>
      <c r="I1229" s="85" t="s">
        <v>363</v>
      </c>
      <c r="J1229" s="73"/>
      <c r="K1229" s="73"/>
      <c r="L1229" s="73"/>
    </row>
    <row r="1230" spans="1:12" ht="15" thickBot="1" x14ac:dyDescent="0.35">
      <c r="A1230" s="882"/>
      <c r="B1230" s="897"/>
      <c r="C1230" s="53"/>
      <c r="D1230" s="53"/>
      <c r="E1230" s="53"/>
      <c r="F1230" s="12"/>
      <c r="G1230" s="44" t="s">
        <v>281</v>
      </c>
      <c r="H1230" s="45"/>
      <c r="I1230" s="85"/>
      <c r="J1230" s="73"/>
      <c r="K1230" s="73"/>
      <c r="L1230" s="73"/>
    </row>
    <row r="1231" spans="1:12" ht="15" thickBot="1" x14ac:dyDescent="0.35">
      <c r="A1231" s="882"/>
      <c r="B1231" s="897"/>
      <c r="C1231" s="53"/>
      <c r="D1231" s="53"/>
      <c r="E1231" s="53"/>
      <c r="F1231" s="12"/>
      <c r="G1231" s="44" t="s">
        <v>20</v>
      </c>
      <c r="H1231" s="45"/>
      <c r="I1231" s="85"/>
      <c r="J1231" s="73"/>
      <c r="K1231" s="73"/>
      <c r="L1231" s="73"/>
    </row>
    <row r="1232" spans="1:12" ht="15" thickBot="1" x14ac:dyDescent="0.35">
      <c r="A1232" s="882"/>
      <c r="B1232" s="897"/>
      <c r="C1232" s="53"/>
      <c r="D1232" s="53"/>
      <c r="E1232" s="53"/>
      <c r="F1232" s="12"/>
      <c r="G1232" s="44" t="s">
        <v>19</v>
      </c>
      <c r="H1232" s="45"/>
      <c r="I1232" s="85"/>
      <c r="J1232" s="73"/>
      <c r="K1232" s="73"/>
      <c r="L1232" s="73"/>
    </row>
    <row r="1233" spans="1:12" ht="15" thickBot="1" x14ac:dyDescent="0.35">
      <c r="A1233" s="882"/>
      <c r="B1233" s="897"/>
      <c r="C1233" s="53"/>
      <c r="D1233" s="53"/>
      <c r="E1233" s="53"/>
      <c r="F1233" s="12"/>
      <c r="G1233" s="44" t="s">
        <v>21</v>
      </c>
      <c r="H1233" s="47"/>
      <c r="I1233" s="85"/>
      <c r="J1233" s="73"/>
      <c r="K1233" s="73"/>
      <c r="L1233" s="73"/>
    </row>
    <row r="1234" spans="1:12" ht="15" thickBot="1" x14ac:dyDescent="0.35">
      <c r="A1234" s="882"/>
      <c r="B1234" s="897"/>
      <c r="C1234" s="53"/>
      <c r="D1234" s="53"/>
      <c r="E1234" s="53"/>
      <c r="F1234" s="12"/>
      <c r="G1234" s="44" t="s">
        <v>523</v>
      </c>
      <c r="H1234" s="47"/>
      <c r="I1234" s="85"/>
      <c r="J1234" s="73"/>
      <c r="K1234" s="73"/>
      <c r="L1234" s="73"/>
    </row>
    <row r="1235" spans="1:12" ht="15" thickBot="1" x14ac:dyDescent="0.35">
      <c r="A1235" s="883"/>
      <c r="B1235" s="898"/>
      <c r="C1235" s="42">
        <f>SUM(C1229:C1234)</f>
        <v>15</v>
      </c>
      <c r="D1235" s="42">
        <f>SUM(D1229:D1233)</f>
        <v>20</v>
      </c>
      <c r="E1235" s="42">
        <f>SUM(E1229:E1233)</f>
        <v>95</v>
      </c>
      <c r="F1235" s="46"/>
      <c r="G1235" s="43" t="s">
        <v>23</v>
      </c>
      <c r="H1235" s="47"/>
      <c r="I1235" s="85"/>
      <c r="J1235" s="73"/>
      <c r="K1235" s="73"/>
      <c r="L1235" s="73"/>
    </row>
    <row r="1236" spans="1:12" ht="15" thickBot="1" x14ac:dyDescent="0.35">
      <c r="A1236" s="881" t="s">
        <v>26</v>
      </c>
      <c r="B1236" s="896" t="s">
        <v>364</v>
      </c>
      <c r="C1236" s="53">
        <v>190</v>
      </c>
      <c r="D1236" s="53">
        <v>200</v>
      </c>
      <c r="E1236" s="53">
        <v>210</v>
      </c>
      <c r="F1236" s="12" t="s">
        <v>384</v>
      </c>
      <c r="G1236" s="44" t="s">
        <v>18</v>
      </c>
      <c r="H1236" s="45">
        <v>288724610</v>
      </c>
      <c r="I1236" s="85" t="s">
        <v>363</v>
      </c>
      <c r="J1236" s="73"/>
      <c r="K1236" s="73"/>
      <c r="L1236" s="73"/>
    </row>
    <row r="1237" spans="1:12" ht="15" customHeight="1" thickBot="1" x14ac:dyDescent="0.35">
      <c r="A1237" s="882"/>
      <c r="B1237" s="897"/>
      <c r="C1237" s="53"/>
      <c r="D1237" s="53"/>
      <c r="E1237" s="53"/>
      <c r="F1237" s="12"/>
      <c r="G1237" s="44" t="s">
        <v>281</v>
      </c>
      <c r="H1237" s="45"/>
      <c r="I1237" s="85"/>
      <c r="J1237" s="73"/>
      <c r="K1237" s="73"/>
      <c r="L1237" s="73"/>
    </row>
    <row r="1238" spans="1:12" ht="15" thickBot="1" x14ac:dyDescent="0.35">
      <c r="A1238" s="882"/>
      <c r="B1238" s="897"/>
      <c r="C1238" s="53"/>
      <c r="D1238" s="53"/>
      <c r="E1238" s="53"/>
      <c r="F1238" s="12"/>
      <c r="G1238" s="44" t="s">
        <v>20</v>
      </c>
      <c r="H1238" s="45"/>
      <c r="I1238" s="85"/>
      <c r="J1238" s="73"/>
      <c r="K1238" s="73"/>
      <c r="L1238" s="73"/>
    </row>
    <row r="1239" spans="1:12" ht="15" customHeight="1" thickBot="1" x14ac:dyDescent="0.35">
      <c r="A1239" s="882"/>
      <c r="B1239" s="897"/>
      <c r="C1239" s="53"/>
      <c r="D1239" s="53"/>
      <c r="E1239" s="53"/>
      <c r="F1239" s="12"/>
      <c r="G1239" s="44" t="s">
        <v>19</v>
      </c>
      <c r="H1239" s="45"/>
      <c r="I1239" s="85"/>
      <c r="J1239" s="73"/>
      <c r="K1239" s="73"/>
      <c r="L1239" s="73"/>
    </row>
    <row r="1240" spans="1:12" ht="15" thickBot="1" x14ac:dyDescent="0.35">
      <c r="A1240" s="882"/>
      <c r="B1240" s="897"/>
      <c r="C1240" s="53"/>
      <c r="D1240" s="53"/>
      <c r="E1240" s="53"/>
      <c r="F1240" s="12"/>
      <c r="G1240" s="44" t="s">
        <v>21</v>
      </c>
      <c r="H1240" s="47"/>
      <c r="I1240" s="85"/>
      <c r="J1240" s="73"/>
      <c r="K1240" s="73"/>
      <c r="L1240" s="73"/>
    </row>
    <row r="1241" spans="1:12" ht="15" thickBot="1" x14ac:dyDescent="0.35">
      <c r="A1241" s="883"/>
      <c r="B1241" s="898"/>
      <c r="C1241" s="42">
        <f>SUM(C1236:C1240)</f>
        <v>190</v>
      </c>
      <c r="D1241" s="42">
        <f>SUM(D1236:D1240)</f>
        <v>200</v>
      </c>
      <c r="E1241" s="42">
        <f>SUM(E1236:E1240)</f>
        <v>210</v>
      </c>
      <c r="F1241" s="46"/>
      <c r="G1241" s="43" t="s">
        <v>23</v>
      </c>
      <c r="H1241" s="47"/>
      <c r="I1241" s="85"/>
      <c r="J1241" s="73"/>
      <c r="K1241" s="73"/>
      <c r="L1241" s="73"/>
    </row>
    <row r="1242" spans="1:12" ht="15" thickBot="1" x14ac:dyDescent="0.35">
      <c r="A1242" s="881" t="s">
        <v>28</v>
      </c>
      <c r="B1242" s="896" t="s">
        <v>365</v>
      </c>
      <c r="C1242" s="53">
        <v>1534.7</v>
      </c>
      <c r="D1242" s="53">
        <v>1648.3</v>
      </c>
      <c r="E1242" s="53">
        <v>1738.9</v>
      </c>
      <c r="F1242" s="12"/>
      <c r="G1242" s="44" t="s">
        <v>18</v>
      </c>
      <c r="H1242" s="45">
        <v>190431250</v>
      </c>
      <c r="I1242" s="85" t="s">
        <v>363</v>
      </c>
      <c r="J1242" s="73"/>
      <c r="K1242" s="73"/>
      <c r="L1242" s="73"/>
    </row>
    <row r="1243" spans="1:12" ht="15" thickBot="1" x14ac:dyDescent="0.35">
      <c r="A1243" s="882"/>
      <c r="B1243" s="897"/>
      <c r="C1243" s="53">
        <v>5</v>
      </c>
      <c r="D1243" s="53">
        <v>5</v>
      </c>
      <c r="E1243" s="53">
        <v>5</v>
      </c>
      <c r="F1243" s="12"/>
      <c r="G1243" s="44" t="s">
        <v>281</v>
      </c>
      <c r="H1243" s="45"/>
      <c r="I1243" s="85"/>
      <c r="J1243" s="73"/>
      <c r="K1243" s="73"/>
      <c r="L1243" s="73"/>
    </row>
    <row r="1244" spans="1:12" ht="15" thickBot="1" x14ac:dyDescent="0.35">
      <c r="A1244" s="882"/>
      <c r="B1244" s="897"/>
      <c r="C1244" s="53">
        <v>32.799999999999997</v>
      </c>
      <c r="D1244" s="53"/>
      <c r="E1244" s="53"/>
      <c r="F1244" s="12"/>
      <c r="G1244" s="44" t="s">
        <v>20</v>
      </c>
      <c r="H1244" s="45"/>
      <c r="I1244" s="85"/>
      <c r="J1244" s="73"/>
      <c r="K1244" s="73"/>
      <c r="L1244" s="73"/>
    </row>
    <row r="1245" spans="1:12" ht="15" thickBot="1" x14ac:dyDescent="0.35">
      <c r="A1245" s="882"/>
      <c r="B1245" s="897"/>
      <c r="C1245" s="53"/>
      <c r="D1245" s="53"/>
      <c r="E1245" s="53"/>
      <c r="F1245" s="12"/>
      <c r="G1245" s="44" t="s">
        <v>19</v>
      </c>
      <c r="H1245" s="45"/>
      <c r="I1245" s="85"/>
      <c r="J1245" s="73"/>
      <c r="K1245" s="73"/>
      <c r="L1245" s="73"/>
    </row>
    <row r="1246" spans="1:12" ht="15" thickBot="1" x14ac:dyDescent="0.35">
      <c r="A1246" s="882"/>
      <c r="B1246" s="897"/>
      <c r="C1246" s="53">
        <v>4.4000000000000004</v>
      </c>
      <c r="D1246" s="53"/>
      <c r="E1246" s="53"/>
      <c r="F1246" s="12"/>
      <c r="G1246" s="44" t="s">
        <v>21</v>
      </c>
      <c r="H1246" s="47"/>
      <c r="I1246" s="85"/>
      <c r="J1246" s="73"/>
      <c r="K1246" s="73"/>
      <c r="L1246" s="73"/>
    </row>
    <row r="1247" spans="1:12" ht="15" thickBot="1" x14ac:dyDescent="0.35">
      <c r="A1247" s="883"/>
      <c r="B1247" s="898"/>
      <c r="C1247" s="42">
        <f>SUM(C1242:C1246)</f>
        <v>1576.9</v>
      </c>
      <c r="D1247" s="42">
        <f>SUM(D1242:D1246)</f>
        <v>1653.3</v>
      </c>
      <c r="E1247" s="42">
        <f>SUM(E1242:E1246)</f>
        <v>1743.9</v>
      </c>
      <c r="F1247" s="46"/>
      <c r="G1247" s="43" t="s">
        <v>23</v>
      </c>
      <c r="H1247" s="47"/>
      <c r="I1247" s="85"/>
      <c r="J1247" s="73"/>
      <c r="K1247" s="73"/>
      <c r="L1247" s="73"/>
    </row>
    <row r="1248" spans="1:12" ht="15" thickBot="1" x14ac:dyDescent="0.35">
      <c r="A1248" s="881" t="s">
        <v>29</v>
      </c>
      <c r="B1248" s="896" t="s">
        <v>366</v>
      </c>
      <c r="C1248" s="53">
        <v>983.4</v>
      </c>
      <c r="D1248" s="53">
        <v>1021</v>
      </c>
      <c r="E1248" s="53">
        <v>1075</v>
      </c>
      <c r="F1248" s="12"/>
      <c r="G1248" s="44" t="s">
        <v>18</v>
      </c>
      <c r="H1248" s="45">
        <v>190431446</v>
      </c>
      <c r="I1248" s="85" t="s">
        <v>363</v>
      </c>
      <c r="J1248" s="73"/>
      <c r="K1248" s="73"/>
      <c r="L1248" s="73"/>
    </row>
    <row r="1249" spans="1:12" ht="15" thickBot="1" x14ac:dyDescent="0.35">
      <c r="A1249" s="882"/>
      <c r="B1249" s="897"/>
      <c r="C1249" s="53">
        <v>16</v>
      </c>
      <c r="D1249" s="53">
        <v>16</v>
      </c>
      <c r="E1249" s="53">
        <v>16</v>
      </c>
      <c r="F1249" s="12"/>
      <c r="G1249" s="44" t="s">
        <v>281</v>
      </c>
      <c r="H1249" s="45"/>
      <c r="I1249" s="85"/>
      <c r="J1249" s="73"/>
      <c r="K1249" s="73"/>
      <c r="L1249" s="73"/>
    </row>
    <row r="1250" spans="1:12" ht="15" thickBot="1" x14ac:dyDescent="0.35">
      <c r="A1250" s="882"/>
      <c r="B1250" s="897"/>
      <c r="C1250" s="53"/>
      <c r="D1250" s="53"/>
      <c r="E1250" s="53"/>
      <c r="F1250" s="12"/>
      <c r="G1250" s="44" t="s">
        <v>20</v>
      </c>
      <c r="H1250" s="45"/>
      <c r="I1250" s="85"/>
      <c r="J1250" s="73"/>
      <c r="K1250" s="73"/>
      <c r="L1250" s="73"/>
    </row>
    <row r="1251" spans="1:12" ht="15" thickBot="1" x14ac:dyDescent="0.35">
      <c r="A1251" s="882"/>
      <c r="B1251" s="897"/>
      <c r="C1251" s="53"/>
      <c r="D1251" s="53"/>
      <c r="E1251" s="53"/>
      <c r="F1251" s="12"/>
      <c r="G1251" s="44" t="s">
        <v>19</v>
      </c>
      <c r="H1251" s="45"/>
      <c r="I1251" s="85"/>
      <c r="J1251" s="73"/>
      <c r="K1251" s="73"/>
      <c r="L1251" s="73"/>
    </row>
    <row r="1252" spans="1:12" ht="15" thickBot="1" x14ac:dyDescent="0.35">
      <c r="A1252" s="882"/>
      <c r="B1252" s="897"/>
      <c r="C1252" s="53"/>
      <c r="D1252" s="53"/>
      <c r="E1252" s="53"/>
      <c r="F1252" s="12"/>
      <c r="G1252" s="44" t="s">
        <v>21</v>
      </c>
      <c r="H1252" s="47"/>
      <c r="I1252" s="85"/>
      <c r="J1252" s="73"/>
      <c r="K1252" s="73"/>
      <c r="L1252" s="73"/>
    </row>
    <row r="1253" spans="1:12" ht="15" thickBot="1" x14ac:dyDescent="0.35">
      <c r="A1253" s="883"/>
      <c r="B1253" s="898"/>
      <c r="C1253" s="42">
        <f>SUM(C1248:C1252)</f>
        <v>999.4</v>
      </c>
      <c r="D1253" s="42">
        <f>SUM(D1248:D1252)</f>
        <v>1037</v>
      </c>
      <c r="E1253" s="42">
        <f>SUM(E1248:E1252)</f>
        <v>1091</v>
      </c>
      <c r="F1253" s="46"/>
      <c r="G1253" s="43" t="s">
        <v>23</v>
      </c>
      <c r="H1253" s="47"/>
      <c r="I1253" s="85"/>
      <c r="J1253" s="73"/>
      <c r="K1253" s="73"/>
      <c r="L1253" s="73"/>
    </row>
    <row r="1254" spans="1:12" ht="15" thickBot="1" x14ac:dyDescent="0.35">
      <c r="A1254" s="881" t="s">
        <v>31</v>
      </c>
      <c r="B1254" s="896" t="s">
        <v>367</v>
      </c>
      <c r="C1254" s="53">
        <v>435.7</v>
      </c>
      <c r="D1254" s="53">
        <v>460.3</v>
      </c>
      <c r="E1254" s="53">
        <v>485.6</v>
      </c>
      <c r="F1254" s="12"/>
      <c r="G1254" s="44" t="s">
        <v>18</v>
      </c>
      <c r="H1254" s="45">
        <v>302477544</v>
      </c>
      <c r="I1254" s="85" t="s">
        <v>368</v>
      </c>
      <c r="J1254" s="73"/>
      <c r="K1254" s="73"/>
      <c r="L1254" s="73"/>
    </row>
    <row r="1255" spans="1:12" ht="15" thickBot="1" x14ac:dyDescent="0.35">
      <c r="A1255" s="882"/>
      <c r="B1255" s="897"/>
      <c r="C1255" s="53">
        <v>17.100000000000001</v>
      </c>
      <c r="D1255" s="53">
        <v>18.3</v>
      </c>
      <c r="E1255" s="53">
        <v>18.8</v>
      </c>
      <c r="F1255" s="12"/>
      <c r="G1255" s="44" t="s">
        <v>281</v>
      </c>
      <c r="H1255" s="45"/>
      <c r="I1255" s="85"/>
      <c r="J1255" s="73"/>
      <c r="K1255" s="73"/>
      <c r="L1255" s="73"/>
    </row>
    <row r="1256" spans="1:12" ht="15.6" customHeight="1" thickBot="1" x14ac:dyDescent="0.35">
      <c r="A1256" s="882"/>
      <c r="B1256" s="897"/>
      <c r="C1256" s="53"/>
      <c r="D1256" s="53"/>
      <c r="E1256" s="53"/>
      <c r="F1256" s="12"/>
      <c r="G1256" s="44" t="s">
        <v>20</v>
      </c>
      <c r="H1256" s="45"/>
      <c r="I1256" s="85"/>
      <c r="J1256" s="73"/>
      <c r="K1256" s="73"/>
      <c r="L1256" s="73"/>
    </row>
    <row r="1257" spans="1:12" ht="16.2" customHeight="1" thickBot="1" x14ac:dyDescent="0.35">
      <c r="A1257" s="882"/>
      <c r="B1257" s="897"/>
      <c r="C1257" s="53"/>
      <c r="D1257" s="53"/>
      <c r="E1257" s="53"/>
      <c r="F1257" s="12"/>
      <c r="G1257" s="44" t="s">
        <v>19</v>
      </c>
      <c r="H1257" s="45"/>
      <c r="I1257" s="85"/>
      <c r="J1257" s="73"/>
      <c r="K1257" s="73"/>
      <c r="L1257" s="73"/>
    </row>
    <row r="1258" spans="1:12" ht="15" customHeight="1" thickBot="1" x14ac:dyDescent="0.35">
      <c r="A1258" s="882"/>
      <c r="B1258" s="897"/>
      <c r="C1258" s="53">
        <v>6.1</v>
      </c>
      <c r="D1258" s="53"/>
      <c r="E1258" s="53"/>
      <c r="F1258" s="12"/>
      <c r="G1258" s="44" t="s">
        <v>21</v>
      </c>
      <c r="H1258" s="47"/>
      <c r="I1258" s="85"/>
      <c r="J1258" s="73"/>
      <c r="K1258" s="73"/>
      <c r="L1258" s="73"/>
    </row>
    <row r="1259" spans="1:12" ht="15" thickBot="1" x14ac:dyDescent="0.35">
      <c r="A1259" s="883"/>
      <c r="B1259" s="898"/>
      <c r="C1259" s="42">
        <f>SUM(C1254:C1258)</f>
        <v>458.90000000000003</v>
      </c>
      <c r="D1259" s="42">
        <f>SUM(D1254:D1258)</f>
        <v>478.6</v>
      </c>
      <c r="E1259" s="42">
        <f>SUM(E1254:E1258)</f>
        <v>504.40000000000003</v>
      </c>
      <c r="F1259" s="46"/>
      <c r="G1259" s="43" t="s">
        <v>23</v>
      </c>
      <c r="H1259" s="47"/>
      <c r="I1259" s="85"/>
      <c r="J1259" s="73"/>
      <c r="K1259" s="73"/>
      <c r="L1259" s="73"/>
    </row>
    <row r="1260" spans="1:12" ht="15" thickBot="1" x14ac:dyDescent="0.35">
      <c r="A1260" s="881" t="s">
        <v>33</v>
      </c>
      <c r="B1260" s="896" t="s">
        <v>369</v>
      </c>
      <c r="C1260" s="53">
        <v>1636.3</v>
      </c>
      <c r="D1260" s="53">
        <v>1757.4</v>
      </c>
      <c r="E1260" s="53">
        <v>1854</v>
      </c>
      <c r="F1260" s="12"/>
      <c r="G1260" s="44" t="s">
        <v>18</v>
      </c>
      <c r="H1260" s="45">
        <v>304929400</v>
      </c>
      <c r="I1260" s="85" t="s">
        <v>363</v>
      </c>
      <c r="J1260" s="73"/>
      <c r="K1260" s="73"/>
      <c r="L1260" s="73"/>
    </row>
    <row r="1261" spans="1:12" ht="15" thickBot="1" x14ac:dyDescent="0.35">
      <c r="A1261" s="882"/>
      <c r="B1261" s="897"/>
      <c r="C1261" s="53">
        <v>236</v>
      </c>
      <c r="D1261" s="53">
        <v>220</v>
      </c>
      <c r="E1261" s="53">
        <v>220</v>
      </c>
      <c r="F1261" s="12"/>
      <c r="G1261" s="44" t="s">
        <v>281</v>
      </c>
      <c r="H1261" s="45"/>
      <c r="I1261" s="85"/>
      <c r="J1261" s="73"/>
      <c r="K1261" s="73"/>
      <c r="L1261" s="73"/>
    </row>
    <row r="1262" spans="1:12" ht="15" thickBot="1" x14ac:dyDescent="0.35">
      <c r="A1262" s="882"/>
      <c r="B1262" s="897"/>
      <c r="C1262" s="53"/>
      <c r="D1262" s="53"/>
      <c r="E1262" s="53"/>
      <c r="F1262" s="12"/>
      <c r="G1262" s="44" t="s">
        <v>20</v>
      </c>
      <c r="H1262" s="45"/>
      <c r="I1262" s="85"/>
      <c r="J1262" s="73"/>
      <c r="K1262" s="73"/>
      <c r="L1262" s="73"/>
    </row>
    <row r="1263" spans="1:12" ht="15" thickBot="1" x14ac:dyDescent="0.35">
      <c r="A1263" s="882"/>
      <c r="B1263" s="897"/>
      <c r="C1263" s="53"/>
      <c r="D1263" s="53"/>
      <c r="E1263" s="53"/>
      <c r="F1263" s="12"/>
      <c r="G1263" s="44" t="s">
        <v>19</v>
      </c>
      <c r="H1263" s="45"/>
      <c r="I1263" s="85"/>
      <c r="J1263" s="73"/>
      <c r="K1263" s="73"/>
      <c r="L1263" s="73"/>
    </row>
    <row r="1264" spans="1:12" ht="18" customHeight="1" thickBot="1" x14ac:dyDescent="0.35">
      <c r="A1264" s="882"/>
      <c r="B1264" s="897"/>
      <c r="C1264" s="53">
        <v>167.3</v>
      </c>
      <c r="D1264" s="53"/>
      <c r="E1264" s="53"/>
      <c r="F1264" s="12"/>
      <c r="G1264" s="44" t="s">
        <v>21</v>
      </c>
      <c r="H1264" s="47"/>
      <c r="I1264" s="85"/>
      <c r="J1264" s="73"/>
      <c r="K1264" s="73"/>
      <c r="L1264" s="73"/>
    </row>
    <row r="1265" spans="1:12" ht="15" thickBot="1" x14ac:dyDescent="0.35">
      <c r="A1265" s="883"/>
      <c r="B1265" s="898"/>
      <c r="C1265" s="42">
        <f>SUM(C1260:C1264)</f>
        <v>2039.6</v>
      </c>
      <c r="D1265" s="42">
        <f>SUM(D1260:D1264)</f>
        <v>1977.4</v>
      </c>
      <c r="E1265" s="42">
        <f>SUM(E1260:E1264)</f>
        <v>2074</v>
      </c>
      <c r="F1265" s="46"/>
      <c r="G1265" s="43" t="s">
        <v>23</v>
      </c>
      <c r="H1265" s="47"/>
      <c r="I1265" s="85"/>
      <c r="J1265" s="73"/>
      <c r="K1265" s="73"/>
      <c r="L1265" s="73"/>
    </row>
    <row r="1266" spans="1:12" ht="19.95" customHeight="1" thickBot="1" x14ac:dyDescent="0.35">
      <c r="A1266" s="881" t="s">
        <v>309</v>
      </c>
      <c r="B1266" s="896" t="s">
        <v>560</v>
      </c>
      <c r="C1266" s="53">
        <v>1301.7</v>
      </c>
      <c r="D1266" s="53">
        <v>1378.8</v>
      </c>
      <c r="E1266" s="53">
        <v>1440.6</v>
      </c>
      <c r="F1266" s="12"/>
      <c r="G1266" s="44" t="s">
        <v>18</v>
      </c>
      <c r="H1266" s="45">
        <v>193278297</v>
      </c>
      <c r="I1266" s="85" t="s">
        <v>363</v>
      </c>
      <c r="J1266" s="73"/>
      <c r="K1266" s="73"/>
      <c r="L1266" s="73"/>
    </row>
    <row r="1267" spans="1:12" ht="15" thickBot="1" x14ac:dyDescent="0.35">
      <c r="A1267" s="882"/>
      <c r="B1267" s="897"/>
      <c r="C1267" s="53">
        <v>170</v>
      </c>
      <c r="D1267" s="53">
        <v>180</v>
      </c>
      <c r="E1267" s="53">
        <v>190</v>
      </c>
      <c r="F1267" s="12"/>
      <c r="G1267" s="44" t="s">
        <v>281</v>
      </c>
      <c r="H1267" s="45"/>
      <c r="I1267" s="85"/>
      <c r="J1267" s="73"/>
      <c r="K1267" s="73"/>
      <c r="L1267" s="73"/>
    </row>
    <row r="1268" spans="1:12" ht="15" customHeight="1" thickBot="1" x14ac:dyDescent="0.35">
      <c r="A1268" s="882"/>
      <c r="B1268" s="897"/>
      <c r="C1268" s="53"/>
      <c r="D1268" s="53"/>
      <c r="E1268" s="53"/>
      <c r="F1268" s="12"/>
      <c r="G1268" s="44" t="s">
        <v>20</v>
      </c>
      <c r="H1268" s="45"/>
      <c r="I1268" s="85"/>
      <c r="J1268" s="73"/>
      <c r="K1268" s="73"/>
      <c r="L1268" s="73"/>
    </row>
    <row r="1269" spans="1:12" ht="18" customHeight="1" thickBot="1" x14ac:dyDescent="0.35">
      <c r="A1269" s="882"/>
      <c r="B1269" s="897"/>
      <c r="C1269" s="53"/>
      <c r="D1269" s="53"/>
      <c r="E1269" s="53"/>
      <c r="F1269" s="12"/>
      <c r="G1269" s="44" t="s">
        <v>19</v>
      </c>
      <c r="H1269" s="45"/>
      <c r="I1269" s="85"/>
      <c r="J1269" s="73"/>
      <c r="K1269" s="73"/>
      <c r="L1269" s="73"/>
    </row>
    <row r="1270" spans="1:12" ht="15.6" customHeight="1" thickBot="1" x14ac:dyDescent="0.35">
      <c r="A1270" s="882"/>
      <c r="B1270" s="897"/>
      <c r="C1270" s="53">
        <v>54.4</v>
      </c>
      <c r="D1270" s="53"/>
      <c r="E1270" s="53"/>
      <c r="F1270" s="12"/>
      <c r="G1270" s="44" t="s">
        <v>21</v>
      </c>
      <c r="H1270" s="47"/>
      <c r="I1270" s="85"/>
      <c r="J1270" s="73"/>
      <c r="K1270" s="73"/>
      <c r="L1270" s="73"/>
    </row>
    <row r="1271" spans="1:12" ht="13.95" customHeight="1" thickBot="1" x14ac:dyDescent="0.35">
      <c r="A1271" s="883"/>
      <c r="B1271" s="898"/>
      <c r="C1271" s="42">
        <f>SUM(C1266:C1270)</f>
        <v>1526.1000000000001</v>
      </c>
      <c r="D1271" s="42">
        <f>SUM(D1266:D1270)</f>
        <v>1558.8</v>
      </c>
      <c r="E1271" s="42">
        <f>SUM(E1266:E1270)</f>
        <v>1630.6</v>
      </c>
      <c r="F1271" s="46"/>
      <c r="G1271" s="43" t="s">
        <v>23</v>
      </c>
      <c r="H1271" s="47"/>
      <c r="I1271" s="85"/>
      <c r="J1271" s="73"/>
      <c r="K1271" s="73"/>
      <c r="L1271" s="73"/>
    </row>
    <row r="1272" spans="1:12" ht="16.2" customHeight="1" thickBot="1" x14ac:dyDescent="0.35">
      <c r="A1272" s="881" t="s">
        <v>360</v>
      </c>
      <c r="B1272" s="896" t="s">
        <v>370</v>
      </c>
      <c r="C1272" s="53">
        <v>373.8</v>
      </c>
      <c r="D1272" s="53">
        <v>401.5</v>
      </c>
      <c r="E1272" s="53">
        <v>423.5</v>
      </c>
      <c r="F1272" s="12"/>
      <c r="G1272" s="44" t="s">
        <v>18</v>
      </c>
      <c r="H1272" s="45">
        <v>148504349</v>
      </c>
      <c r="I1272" s="85" t="s">
        <v>363</v>
      </c>
      <c r="J1272" s="73"/>
      <c r="K1272" s="73"/>
      <c r="L1272" s="73"/>
    </row>
    <row r="1273" spans="1:12" ht="15" thickBot="1" x14ac:dyDescent="0.35">
      <c r="A1273" s="882"/>
      <c r="B1273" s="897"/>
      <c r="C1273" s="53">
        <v>95</v>
      </c>
      <c r="D1273" s="53">
        <v>100</v>
      </c>
      <c r="E1273" s="53">
        <v>105</v>
      </c>
      <c r="F1273" s="12"/>
      <c r="G1273" s="44" t="s">
        <v>281</v>
      </c>
      <c r="H1273" s="45"/>
      <c r="I1273" s="85"/>
      <c r="J1273" s="73"/>
      <c r="K1273" s="73"/>
      <c r="L1273" s="73"/>
    </row>
    <row r="1274" spans="1:12" ht="13.95" customHeight="1" thickBot="1" x14ac:dyDescent="0.35">
      <c r="A1274" s="882"/>
      <c r="B1274" s="897"/>
      <c r="C1274" s="53"/>
      <c r="D1274" s="53"/>
      <c r="E1274" s="53"/>
      <c r="F1274" s="12"/>
      <c r="G1274" s="44" t="s">
        <v>20</v>
      </c>
      <c r="H1274" s="45"/>
      <c r="I1274" s="85"/>
      <c r="J1274" s="73"/>
      <c r="K1274" s="73"/>
      <c r="L1274" s="73"/>
    </row>
    <row r="1275" spans="1:12" ht="16.2" customHeight="1" thickBot="1" x14ac:dyDescent="0.35">
      <c r="A1275" s="882"/>
      <c r="B1275" s="897"/>
      <c r="C1275" s="53"/>
      <c r="D1275" s="53"/>
      <c r="E1275" s="53"/>
      <c r="F1275" s="12"/>
      <c r="G1275" s="44" t="s">
        <v>19</v>
      </c>
      <c r="H1275" s="45"/>
      <c r="I1275" s="85"/>
      <c r="J1275" s="73"/>
      <c r="K1275" s="73"/>
      <c r="L1275" s="73"/>
    </row>
    <row r="1276" spans="1:12" ht="15" thickBot="1" x14ac:dyDescent="0.35">
      <c r="A1276" s="882"/>
      <c r="B1276" s="897"/>
      <c r="C1276" s="53">
        <v>0.4</v>
      </c>
      <c r="D1276" s="53"/>
      <c r="E1276" s="53"/>
      <c r="F1276" s="12"/>
      <c r="G1276" s="44" t="s">
        <v>21</v>
      </c>
      <c r="H1276" s="47"/>
      <c r="I1276" s="85"/>
      <c r="J1276" s="73"/>
      <c r="K1276" s="73"/>
      <c r="L1276" s="73"/>
    </row>
    <row r="1277" spans="1:12" ht="15" thickBot="1" x14ac:dyDescent="0.35">
      <c r="A1277" s="883"/>
      <c r="B1277" s="898"/>
      <c r="C1277" s="42">
        <f>SUM(C1272:C1276)</f>
        <v>469.2</v>
      </c>
      <c r="D1277" s="42">
        <f>SUM(D1272:D1276)</f>
        <v>501.5</v>
      </c>
      <c r="E1277" s="42">
        <f>SUM(E1272:E1276)</f>
        <v>528.5</v>
      </c>
      <c r="F1277" s="46"/>
      <c r="G1277" s="43" t="s">
        <v>23</v>
      </c>
      <c r="H1277" s="47"/>
      <c r="I1277" s="85"/>
      <c r="J1277" s="73"/>
      <c r="K1277" s="73"/>
      <c r="L1277" s="73"/>
    </row>
    <row r="1278" spans="1:12" ht="27" thickBot="1" x14ac:dyDescent="0.35">
      <c r="A1278" s="34" t="s">
        <v>15</v>
      </c>
      <c r="B1278" s="35" t="s">
        <v>94</v>
      </c>
      <c r="C1278" s="36"/>
      <c r="D1278" s="36"/>
      <c r="E1278" s="36"/>
      <c r="F1278" s="37" t="s">
        <v>296</v>
      </c>
      <c r="G1278" s="35"/>
      <c r="H1278" s="36"/>
      <c r="I1278" s="36"/>
      <c r="J1278" s="73"/>
      <c r="K1278" s="73"/>
      <c r="L1278" s="73"/>
    </row>
    <row r="1279" spans="1:12" ht="27" thickBot="1" x14ac:dyDescent="0.35">
      <c r="A1279" s="38" t="s">
        <v>35</v>
      </c>
      <c r="B1279" s="39" t="s">
        <v>371</v>
      </c>
      <c r="C1279" s="40"/>
      <c r="D1279" s="40"/>
      <c r="E1279" s="40"/>
      <c r="F1279" s="41" t="s">
        <v>385</v>
      </c>
      <c r="G1279" s="39"/>
      <c r="H1279" s="40"/>
      <c r="I1279" s="40"/>
      <c r="J1279" s="73"/>
      <c r="K1279" s="73"/>
      <c r="L1279" s="73"/>
    </row>
    <row r="1280" spans="1:12" ht="15" customHeight="1" thickBot="1" x14ac:dyDescent="0.35">
      <c r="A1280" s="881" t="s">
        <v>38</v>
      </c>
      <c r="B1280" s="896" t="s">
        <v>372</v>
      </c>
      <c r="C1280" s="53">
        <v>26</v>
      </c>
      <c r="D1280" s="53">
        <v>31</v>
      </c>
      <c r="E1280" s="53">
        <v>36</v>
      </c>
      <c r="F1280" s="12" t="s">
        <v>386</v>
      </c>
      <c r="G1280" s="44" t="s">
        <v>18</v>
      </c>
      <c r="H1280" s="45">
        <v>288724610</v>
      </c>
      <c r="I1280" s="85" t="s">
        <v>363</v>
      </c>
      <c r="J1280" s="73"/>
      <c r="K1280" s="73"/>
      <c r="L1280" s="73"/>
    </row>
    <row r="1281" spans="1:12" ht="15" thickBot="1" x14ac:dyDescent="0.35">
      <c r="A1281" s="882"/>
      <c r="B1281" s="897"/>
      <c r="C1281" s="53"/>
      <c r="D1281" s="53"/>
      <c r="E1281" s="53"/>
      <c r="F1281" s="12"/>
      <c r="G1281" s="44" t="s">
        <v>281</v>
      </c>
      <c r="H1281" s="45"/>
      <c r="I1281" s="85"/>
      <c r="J1281" s="73"/>
      <c r="K1281" s="73"/>
      <c r="L1281" s="73"/>
    </row>
    <row r="1282" spans="1:12" ht="15" thickBot="1" x14ac:dyDescent="0.35">
      <c r="A1282" s="882"/>
      <c r="B1282" s="897"/>
      <c r="C1282" s="53"/>
      <c r="D1282" s="53"/>
      <c r="E1282" s="53"/>
      <c r="F1282" s="12"/>
      <c r="G1282" s="44" t="s">
        <v>20</v>
      </c>
      <c r="H1282" s="45"/>
      <c r="I1282" s="85"/>
      <c r="J1282" s="73"/>
      <c r="K1282" s="73"/>
      <c r="L1282" s="73"/>
    </row>
    <row r="1283" spans="1:12" ht="15" thickBot="1" x14ac:dyDescent="0.35">
      <c r="A1283" s="882"/>
      <c r="B1283" s="897"/>
      <c r="C1283" s="53"/>
      <c r="D1283" s="53"/>
      <c r="E1283" s="53"/>
      <c r="F1283" s="12"/>
      <c r="G1283" s="44" t="s">
        <v>19</v>
      </c>
      <c r="H1283" s="45"/>
      <c r="I1283" s="85"/>
      <c r="J1283" s="73"/>
      <c r="K1283" s="73"/>
      <c r="L1283" s="73"/>
    </row>
    <row r="1284" spans="1:12" ht="15" thickBot="1" x14ac:dyDescent="0.35">
      <c r="A1284" s="882"/>
      <c r="B1284" s="897"/>
      <c r="C1284" s="53"/>
      <c r="D1284" s="53"/>
      <c r="E1284" s="53"/>
      <c r="F1284" s="12"/>
      <c r="G1284" s="44" t="s">
        <v>21</v>
      </c>
      <c r="H1284" s="47"/>
      <c r="I1284" s="85"/>
      <c r="J1284" s="73"/>
      <c r="K1284" s="73"/>
      <c r="L1284" s="73"/>
    </row>
    <row r="1285" spans="1:12" ht="15" thickBot="1" x14ac:dyDescent="0.35">
      <c r="A1285" s="883"/>
      <c r="B1285" s="898"/>
      <c r="C1285" s="42">
        <f>SUM(C1280:C1284)</f>
        <v>26</v>
      </c>
      <c r="D1285" s="42">
        <f>SUM(D1280:D1284)</f>
        <v>31</v>
      </c>
      <c r="E1285" s="42">
        <f>SUM(E1280:E1284)</f>
        <v>36</v>
      </c>
      <c r="F1285" s="46"/>
      <c r="G1285" s="43" t="s">
        <v>23</v>
      </c>
      <c r="H1285" s="47"/>
      <c r="I1285" s="85"/>
      <c r="J1285" s="73"/>
      <c r="K1285" s="73"/>
      <c r="L1285" s="73"/>
    </row>
    <row r="1286" spans="1:12" ht="15" thickBot="1" x14ac:dyDescent="0.35">
      <c r="A1286" s="881" t="s">
        <v>39</v>
      </c>
      <c r="B1286" s="896" t="s">
        <v>373</v>
      </c>
      <c r="C1286" s="44"/>
      <c r="D1286" s="44"/>
      <c r="E1286" s="44"/>
      <c r="F1286" s="12" t="s">
        <v>387</v>
      </c>
      <c r="G1286" s="44" t="s">
        <v>18</v>
      </c>
      <c r="H1286" s="45">
        <v>288724610</v>
      </c>
      <c r="I1286" s="85" t="s">
        <v>363</v>
      </c>
      <c r="J1286" s="73"/>
      <c r="K1286" s="73"/>
      <c r="L1286" s="73"/>
    </row>
    <row r="1287" spans="1:12" ht="15" thickBot="1" x14ac:dyDescent="0.35">
      <c r="A1287" s="882"/>
      <c r="B1287" s="897"/>
      <c r="C1287" s="44"/>
      <c r="D1287" s="44"/>
      <c r="E1287" s="44"/>
      <c r="F1287" s="12"/>
      <c r="G1287" s="44" t="s">
        <v>281</v>
      </c>
      <c r="H1287" s="45"/>
      <c r="I1287" s="85"/>
      <c r="J1287" s="73"/>
      <c r="K1287" s="73"/>
      <c r="L1287" s="73"/>
    </row>
    <row r="1288" spans="1:12" ht="15" thickBot="1" x14ac:dyDescent="0.35">
      <c r="A1288" s="882"/>
      <c r="B1288" s="897"/>
      <c r="C1288" s="44"/>
      <c r="D1288" s="44"/>
      <c r="E1288" s="44"/>
      <c r="F1288" s="12"/>
      <c r="G1288" s="44" t="s">
        <v>20</v>
      </c>
      <c r="H1288" s="45"/>
      <c r="I1288" s="85"/>
      <c r="J1288" s="73"/>
      <c r="K1288" s="73"/>
      <c r="L1288" s="73"/>
    </row>
    <row r="1289" spans="1:12" ht="15" thickBot="1" x14ac:dyDescent="0.35">
      <c r="A1289" s="882"/>
      <c r="B1289" s="897"/>
      <c r="C1289" s="44"/>
      <c r="D1289" s="44"/>
      <c r="E1289" s="44"/>
      <c r="F1289" s="12"/>
      <c r="G1289" s="44" t="s">
        <v>19</v>
      </c>
      <c r="H1289" s="45"/>
      <c r="I1289" s="85"/>
      <c r="J1289" s="73"/>
      <c r="K1289" s="73"/>
      <c r="L1289" s="73"/>
    </row>
    <row r="1290" spans="1:12" ht="15" thickBot="1" x14ac:dyDescent="0.35">
      <c r="A1290" s="882"/>
      <c r="B1290" s="897"/>
      <c r="C1290" s="44"/>
      <c r="D1290" s="44"/>
      <c r="E1290" s="44"/>
      <c r="F1290" s="12"/>
      <c r="G1290" s="44" t="s">
        <v>21</v>
      </c>
      <c r="H1290" s="47"/>
      <c r="I1290" s="85"/>
      <c r="J1290" s="73"/>
      <c r="K1290" s="73"/>
      <c r="L1290" s="73"/>
    </row>
    <row r="1291" spans="1:12" ht="15" thickBot="1" x14ac:dyDescent="0.35">
      <c r="A1291" s="883"/>
      <c r="B1291" s="898"/>
      <c r="C1291" s="43">
        <f>SUM(C1286:C1290)</f>
        <v>0</v>
      </c>
      <c r="D1291" s="43">
        <f>SUM(D1286:D1290)</f>
        <v>0</v>
      </c>
      <c r="E1291" s="43">
        <f>SUM(E1286:E1290)</f>
        <v>0</v>
      </c>
      <c r="F1291" s="46"/>
      <c r="G1291" s="43" t="s">
        <v>23</v>
      </c>
      <c r="H1291" s="47"/>
      <c r="I1291" s="85"/>
      <c r="J1291" s="73"/>
      <c r="K1291" s="73"/>
      <c r="L1291" s="73"/>
    </row>
    <row r="1292" spans="1:12" ht="15" thickBot="1" x14ac:dyDescent="0.35">
      <c r="A1292" s="881" t="s">
        <v>40</v>
      </c>
      <c r="B1292" s="896" t="s">
        <v>374</v>
      </c>
      <c r="C1292" s="53">
        <v>817.6</v>
      </c>
      <c r="D1292" s="53">
        <v>878.1</v>
      </c>
      <c r="E1292" s="53">
        <v>926.4</v>
      </c>
      <c r="F1292" s="12"/>
      <c r="G1292" s="44" t="s">
        <v>18</v>
      </c>
      <c r="H1292" s="45">
        <v>190432352</v>
      </c>
      <c r="I1292" s="85" t="s">
        <v>363</v>
      </c>
      <c r="J1292" s="73"/>
      <c r="K1292" s="73"/>
      <c r="L1292" s="73"/>
    </row>
    <row r="1293" spans="1:12" ht="15" thickBot="1" x14ac:dyDescent="0.35">
      <c r="A1293" s="882"/>
      <c r="B1293" s="897"/>
      <c r="C1293" s="53">
        <v>60</v>
      </c>
      <c r="D1293" s="53">
        <v>65</v>
      </c>
      <c r="E1293" s="53">
        <v>65</v>
      </c>
      <c r="F1293" s="12"/>
      <c r="G1293" s="44" t="s">
        <v>281</v>
      </c>
      <c r="H1293" s="45"/>
      <c r="I1293" s="85"/>
      <c r="J1293" s="73"/>
      <c r="K1293" s="73"/>
      <c r="L1293" s="73"/>
    </row>
    <row r="1294" spans="1:12" ht="15" customHeight="1" thickBot="1" x14ac:dyDescent="0.35">
      <c r="A1294" s="882"/>
      <c r="B1294" s="897"/>
      <c r="C1294" s="53"/>
      <c r="D1294" s="53"/>
      <c r="E1294" s="53"/>
      <c r="F1294" s="12"/>
      <c r="G1294" s="44" t="s">
        <v>20</v>
      </c>
      <c r="H1294" s="45"/>
      <c r="I1294" s="85"/>
      <c r="J1294" s="73"/>
      <c r="K1294" s="73"/>
      <c r="L1294" s="73"/>
    </row>
    <row r="1295" spans="1:12" ht="15.6" customHeight="1" thickBot="1" x14ac:dyDescent="0.35">
      <c r="A1295" s="882"/>
      <c r="B1295" s="897"/>
      <c r="C1295" s="53"/>
      <c r="D1295" s="53"/>
      <c r="E1295" s="53"/>
      <c r="F1295" s="12"/>
      <c r="G1295" s="44" t="s">
        <v>19</v>
      </c>
      <c r="H1295" s="45"/>
      <c r="I1295" s="85"/>
      <c r="J1295" s="73"/>
      <c r="K1295" s="73"/>
      <c r="L1295" s="73"/>
    </row>
    <row r="1296" spans="1:12" ht="17.399999999999999" customHeight="1" thickBot="1" x14ac:dyDescent="0.35">
      <c r="A1296" s="882"/>
      <c r="B1296" s="897"/>
      <c r="C1296" s="53">
        <v>28.4</v>
      </c>
      <c r="D1296" s="53"/>
      <c r="E1296" s="53"/>
      <c r="F1296" s="12"/>
      <c r="G1296" s="44" t="s">
        <v>21</v>
      </c>
      <c r="H1296" s="47"/>
      <c r="I1296" s="85"/>
      <c r="J1296" s="73"/>
      <c r="K1296" s="73"/>
      <c r="L1296" s="73"/>
    </row>
    <row r="1297" spans="1:12" ht="20.399999999999999" customHeight="1" thickBot="1" x14ac:dyDescent="0.35">
      <c r="A1297" s="883"/>
      <c r="B1297" s="898"/>
      <c r="C1297" s="42">
        <f>SUM(C1292:C1296)</f>
        <v>906</v>
      </c>
      <c r="D1297" s="42">
        <f>SUM(D1292:D1296)</f>
        <v>943.1</v>
      </c>
      <c r="E1297" s="42">
        <f>SUM(E1292:E1296)</f>
        <v>991.4</v>
      </c>
      <c r="F1297" s="46"/>
      <c r="G1297" s="43" t="s">
        <v>23</v>
      </c>
      <c r="H1297" s="47"/>
      <c r="I1297" s="85"/>
      <c r="J1297" s="73"/>
      <c r="K1297" s="73"/>
      <c r="L1297" s="73"/>
    </row>
    <row r="1298" spans="1:12" ht="17.399999999999999" customHeight="1" thickBot="1" x14ac:dyDescent="0.35">
      <c r="A1298" s="881" t="s">
        <v>41</v>
      </c>
      <c r="B1298" s="896" t="s">
        <v>375</v>
      </c>
      <c r="C1298" s="53">
        <v>733</v>
      </c>
      <c r="D1298" s="53">
        <v>773.3</v>
      </c>
      <c r="E1298" s="53">
        <v>815.8</v>
      </c>
      <c r="F1298" s="12"/>
      <c r="G1298" s="44" t="s">
        <v>18</v>
      </c>
      <c r="H1298" s="45">
        <v>191782373</v>
      </c>
      <c r="I1298" s="85" t="s">
        <v>363</v>
      </c>
      <c r="J1298" s="73"/>
      <c r="K1298" s="73"/>
      <c r="L1298" s="73"/>
    </row>
    <row r="1299" spans="1:12" ht="15" thickBot="1" x14ac:dyDescent="0.35">
      <c r="A1299" s="882"/>
      <c r="B1299" s="897"/>
      <c r="C1299" s="53">
        <v>25</v>
      </c>
      <c r="D1299" s="53">
        <v>56</v>
      </c>
      <c r="E1299" s="53">
        <v>56</v>
      </c>
      <c r="F1299" s="12"/>
      <c r="G1299" s="44" t="s">
        <v>281</v>
      </c>
      <c r="H1299" s="45"/>
      <c r="I1299" s="85"/>
      <c r="J1299" s="73"/>
      <c r="K1299" s="73"/>
      <c r="L1299" s="73"/>
    </row>
    <row r="1300" spans="1:12" ht="15" thickBot="1" x14ac:dyDescent="0.35">
      <c r="A1300" s="882"/>
      <c r="B1300" s="897"/>
      <c r="C1300" s="53"/>
      <c r="D1300" s="53"/>
      <c r="E1300" s="53"/>
      <c r="F1300" s="12"/>
      <c r="G1300" s="44" t="s">
        <v>20</v>
      </c>
      <c r="H1300" s="45"/>
      <c r="I1300" s="85"/>
      <c r="J1300" s="73"/>
      <c r="K1300" s="73"/>
      <c r="L1300" s="73"/>
    </row>
    <row r="1301" spans="1:12" ht="15" thickBot="1" x14ac:dyDescent="0.35">
      <c r="A1301" s="882"/>
      <c r="B1301" s="897"/>
      <c r="C1301" s="53"/>
      <c r="D1301" s="53"/>
      <c r="E1301" s="53"/>
      <c r="F1301" s="12"/>
      <c r="G1301" s="44" t="s">
        <v>19</v>
      </c>
      <c r="H1301" s="45"/>
      <c r="I1301" s="85"/>
      <c r="J1301" s="73"/>
      <c r="K1301" s="73"/>
      <c r="L1301" s="73"/>
    </row>
    <row r="1302" spans="1:12" ht="15" thickBot="1" x14ac:dyDescent="0.35">
      <c r="A1302" s="882"/>
      <c r="B1302" s="897"/>
      <c r="C1302" s="53">
        <v>5.9</v>
      </c>
      <c r="D1302" s="53"/>
      <c r="E1302" s="53"/>
      <c r="F1302" s="12"/>
      <c r="G1302" s="44" t="s">
        <v>21</v>
      </c>
      <c r="H1302" s="47"/>
      <c r="I1302" s="85"/>
      <c r="J1302" s="73"/>
      <c r="K1302" s="73"/>
      <c r="L1302" s="73"/>
    </row>
    <row r="1303" spans="1:12" ht="15" thickBot="1" x14ac:dyDescent="0.35">
      <c r="A1303" s="883"/>
      <c r="B1303" s="898"/>
      <c r="C1303" s="42">
        <f>SUM(C1298:C1302)</f>
        <v>763.9</v>
      </c>
      <c r="D1303" s="42">
        <f>SUM(D1298:D1302)</f>
        <v>829.3</v>
      </c>
      <c r="E1303" s="42">
        <f>SUM(E1298:E1302)</f>
        <v>871.8</v>
      </c>
      <c r="F1303" s="46"/>
      <c r="G1303" s="43" t="s">
        <v>23</v>
      </c>
      <c r="H1303" s="47"/>
      <c r="I1303" s="85"/>
      <c r="J1303" s="73"/>
      <c r="K1303" s="73"/>
      <c r="L1303" s="73"/>
    </row>
    <row r="1304" spans="1:12" ht="15" thickBot="1" x14ac:dyDescent="0.35">
      <c r="A1304" s="881" t="s">
        <v>42</v>
      </c>
      <c r="B1304" s="896" t="s">
        <v>376</v>
      </c>
      <c r="C1304" s="53">
        <v>2479.3000000000002</v>
      </c>
      <c r="D1304" s="53">
        <v>2661.2</v>
      </c>
      <c r="E1304" s="53">
        <v>2806.4</v>
      </c>
      <c r="F1304" s="12"/>
      <c r="G1304" s="44" t="s">
        <v>18</v>
      </c>
      <c r="H1304" s="45">
        <v>148428990</v>
      </c>
      <c r="I1304" s="85" t="s">
        <v>363</v>
      </c>
      <c r="J1304" s="73"/>
      <c r="K1304" s="73"/>
      <c r="L1304" s="73"/>
    </row>
    <row r="1305" spans="1:12" ht="15" customHeight="1" thickBot="1" x14ac:dyDescent="0.35">
      <c r="A1305" s="882"/>
      <c r="B1305" s="897"/>
      <c r="C1305" s="53">
        <v>205</v>
      </c>
      <c r="D1305" s="53">
        <v>210</v>
      </c>
      <c r="E1305" s="53">
        <v>220</v>
      </c>
      <c r="F1305" s="12"/>
      <c r="G1305" s="44" t="s">
        <v>281</v>
      </c>
      <c r="H1305" s="45"/>
      <c r="I1305" s="85"/>
      <c r="J1305" s="73"/>
      <c r="K1305" s="73"/>
      <c r="L1305" s="73"/>
    </row>
    <row r="1306" spans="1:12" ht="15" thickBot="1" x14ac:dyDescent="0.35">
      <c r="A1306" s="882"/>
      <c r="B1306" s="897"/>
      <c r="C1306" s="53"/>
      <c r="D1306" s="53"/>
      <c r="E1306" s="53"/>
      <c r="F1306" s="12"/>
      <c r="G1306" s="44" t="s">
        <v>20</v>
      </c>
      <c r="H1306" s="45"/>
      <c r="I1306" s="85"/>
      <c r="J1306" s="73"/>
      <c r="K1306" s="73"/>
      <c r="L1306" s="73"/>
    </row>
    <row r="1307" spans="1:12" ht="15" thickBot="1" x14ac:dyDescent="0.35">
      <c r="A1307" s="882"/>
      <c r="B1307" s="897"/>
      <c r="C1307" s="53"/>
      <c r="D1307" s="53"/>
      <c r="E1307" s="53"/>
      <c r="F1307" s="12"/>
      <c r="G1307" s="44" t="s">
        <v>19</v>
      </c>
      <c r="H1307" s="45"/>
      <c r="I1307" s="85"/>
      <c r="J1307" s="73"/>
      <c r="K1307" s="73"/>
      <c r="L1307" s="73"/>
    </row>
    <row r="1308" spans="1:12" ht="15" thickBot="1" x14ac:dyDescent="0.35">
      <c r="A1308" s="882"/>
      <c r="B1308" s="897"/>
      <c r="C1308" s="53">
        <v>92.5</v>
      </c>
      <c r="D1308" s="53"/>
      <c r="E1308" s="53"/>
      <c r="F1308" s="12"/>
      <c r="G1308" s="44" t="s">
        <v>21</v>
      </c>
      <c r="H1308" s="47"/>
      <c r="I1308" s="85"/>
      <c r="J1308" s="73"/>
      <c r="K1308" s="73"/>
      <c r="L1308" s="73"/>
    </row>
    <row r="1309" spans="1:12" ht="15" thickBot="1" x14ac:dyDescent="0.35">
      <c r="A1309" s="883"/>
      <c r="B1309" s="898"/>
      <c r="C1309" s="42">
        <f>SUM(C1304:C1308)</f>
        <v>2776.8</v>
      </c>
      <c r="D1309" s="42">
        <f>SUM(D1304:D1308)</f>
        <v>2871.2</v>
      </c>
      <c r="E1309" s="42">
        <f>SUM(E1304:E1308)</f>
        <v>3026.4</v>
      </c>
      <c r="F1309" s="46"/>
      <c r="G1309" s="43" t="s">
        <v>23</v>
      </c>
      <c r="H1309" s="47"/>
      <c r="I1309" s="85"/>
      <c r="J1309" s="73"/>
      <c r="K1309" s="73"/>
      <c r="L1309" s="73"/>
    </row>
    <row r="1310" spans="1:12" ht="27" thickBot="1" x14ac:dyDescent="0.35">
      <c r="A1310" s="34" t="s">
        <v>15</v>
      </c>
      <c r="B1310" s="35" t="s">
        <v>94</v>
      </c>
      <c r="C1310" s="36"/>
      <c r="D1310" s="36"/>
      <c r="E1310" s="36"/>
      <c r="F1310" s="37" t="s">
        <v>296</v>
      </c>
      <c r="G1310" s="35"/>
      <c r="H1310" s="36"/>
      <c r="I1310" s="36"/>
      <c r="J1310" s="73"/>
      <c r="K1310" s="73"/>
      <c r="L1310" s="73"/>
    </row>
    <row r="1311" spans="1:12" ht="46.95" customHeight="1" thickBot="1" x14ac:dyDescent="0.35">
      <c r="A1311" s="38" t="s">
        <v>247</v>
      </c>
      <c r="B1311" s="39" t="s">
        <v>380</v>
      </c>
      <c r="C1311" s="40"/>
      <c r="D1311" s="40"/>
      <c r="E1311" s="40"/>
      <c r="F1311" s="41" t="s">
        <v>388</v>
      </c>
      <c r="G1311" s="39"/>
      <c r="H1311" s="40"/>
      <c r="I1311" s="40"/>
      <c r="J1311" s="73"/>
      <c r="K1311" s="73"/>
      <c r="L1311" s="73"/>
    </row>
    <row r="1312" spans="1:12" ht="15" thickBot="1" x14ac:dyDescent="0.35">
      <c r="A1312" s="882" t="s">
        <v>248</v>
      </c>
      <c r="B1312" s="896" t="s">
        <v>642</v>
      </c>
      <c r="C1312" s="44"/>
      <c r="D1312" s="44"/>
      <c r="E1312" s="44"/>
      <c r="F1312" s="12"/>
      <c r="G1312" s="44" t="s">
        <v>18</v>
      </c>
      <c r="H1312" s="45">
        <v>288724610</v>
      </c>
      <c r="I1312" s="85" t="s">
        <v>363</v>
      </c>
      <c r="J1312" s="73"/>
      <c r="K1312" s="73"/>
      <c r="L1312" s="73"/>
    </row>
    <row r="1313" spans="1:12" ht="21" customHeight="1" thickBot="1" x14ac:dyDescent="0.35">
      <c r="A1313" s="882"/>
      <c r="B1313" s="897"/>
      <c r="C1313" s="44"/>
      <c r="D1313" s="44"/>
      <c r="E1313" s="44"/>
      <c r="F1313" s="12"/>
      <c r="G1313" s="44" t="s">
        <v>281</v>
      </c>
      <c r="H1313" s="45"/>
      <c r="I1313" s="85"/>
      <c r="J1313" s="73"/>
      <c r="K1313" s="73"/>
      <c r="L1313" s="73"/>
    </row>
    <row r="1314" spans="1:12" ht="19.2" customHeight="1" thickBot="1" x14ac:dyDescent="0.35">
      <c r="A1314" s="882"/>
      <c r="B1314" s="897"/>
      <c r="C1314" s="44"/>
      <c r="D1314" s="44"/>
      <c r="E1314" s="44"/>
      <c r="F1314" s="12"/>
      <c r="G1314" s="44" t="s">
        <v>20</v>
      </c>
      <c r="H1314" s="45"/>
      <c r="I1314" s="85"/>
      <c r="J1314" s="73"/>
      <c r="K1314" s="73"/>
      <c r="L1314" s="73"/>
    </row>
    <row r="1315" spans="1:12" ht="15" thickBot="1" x14ac:dyDescent="0.35">
      <c r="A1315" s="882"/>
      <c r="B1315" s="897"/>
      <c r="C1315" s="44"/>
      <c r="D1315" s="44"/>
      <c r="E1315" s="44"/>
      <c r="F1315" s="12"/>
      <c r="G1315" s="44" t="s">
        <v>19</v>
      </c>
      <c r="H1315" s="45"/>
      <c r="I1315" s="85"/>
      <c r="J1315" s="73"/>
      <c r="K1315" s="73"/>
      <c r="L1315" s="73"/>
    </row>
    <row r="1316" spans="1:12" ht="15" thickBot="1" x14ac:dyDescent="0.35">
      <c r="A1316" s="882"/>
      <c r="B1316" s="897"/>
      <c r="C1316" s="44"/>
      <c r="D1316" s="44"/>
      <c r="E1316" s="44"/>
      <c r="F1316" s="12"/>
      <c r="G1316" s="44" t="s">
        <v>21</v>
      </c>
      <c r="H1316" s="47"/>
      <c r="I1316" s="85"/>
      <c r="J1316" s="73"/>
      <c r="K1316" s="73"/>
      <c r="L1316" s="73"/>
    </row>
    <row r="1317" spans="1:12" ht="17.399999999999999" customHeight="1" thickBot="1" x14ac:dyDescent="0.35">
      <c r="A1317" s="883"/>
      <c r="B1317" s="898"/>
      <c r="C1317" s="42">
        <f>SUM(C1312:C1316)</f>
        <v>0</v>
      </c>
      <c r="D1317" s="42">
        <f>SUM(D1312:D1316)</f>
        <v>0</v>
      </c>
      <c r="E1317" s="42">
        <f>SUM(E1312:E1316)</f>
        <v>0</v>
      </c>
      <c r="F1317" s="46"/>
      <c r="G1317" s="43" t="s">
        <v>23</v>
      </c>
      <c r="H1317" s="47"/>
      <c r="I1317" s="85"/>
      <c r="J1317" s="73"/>
      <c r="K1317" s="73"/>
      <c r="L1317" s="73"/>
    </row>
    <row r="1318" spans="1:12" ht="20.399999999999999" customHeight="1" thickBot="1" x14ac:dyDescent="0.35">
      <c r="A1318" s="882" t="s">
        <v>279</v>
      </c>
      <c r="B1318" s="896" t="s">
        <v>378</v>
      </c>
      <c r="C1318" s="53">
        <v>15</v>
      </c>
      <c r="D1318" s="53">
        <v>15</v>
      </c>
      <c r="E1318" s="53">
        <v>20</v>
      </c>
      <c r="F1318" s="12"/>
      <c r="G1318" s="44" t="s">
        <v>18</v>
      </c>
      <c r="H1318" s="45">
        <v>288724610</v>
      </c>
      <c r="I1318" s="85" t="s">
        <v>363</v>
      </c>
      <c r="J1318" s="73"/>
      <c r="K1318" s="73"/>
      <c r="L1318" s="73"/>
    </row>
    <row r="1319" spans="1:12" ht="15" customHeight="1" thickBot="1" x14ac:dyDescent="0.35">
      <c r="A1319" s="882"/>
      <c r="B1319" s="897"/>
      <c r="C1319" s="53"/>
      <c r="D1319" s="53"/>
      <c r="E1319" s="53"/>
      <c r="F1319" s="12"/>
      <c r="G1319" s="44" t="s">
        <v>281</v>
      </c>
      <c r="H1319" s="45"/>
      <c r="I1319" s="85"/>
      <c r="J1319" s="73"/>
      <c r="K1319" s="73"/>
      <c r="L1319" s="73"/>
    </row>
    <row r="1320" spans="1:12" ht="15" thickBot="1" x14ac:dyDescent="0.35">
      <c r="A1320" s="882"/>
      <c r="B1320" s="897"/>
      <c r="C1320" s="53"/>
      <c r="D1320" s="53"/>
      <c r="E1320" s="53"/>
      <c r="F1320" s="12"/>
      <c r="G1320" s="44" t="s">
        <v>20</v>
      </c>
      <c r="H1320" s="45"/>
      <c r="I1320" s="85"/>
      <c r="J1320" s="73"/>
      <c r="K1320" s="73"/>
      <c r="L1320" s="73"/>
    </row>
    <row r="1321" spans="1:12" ht="15" thickBot="1" x14ac:dyDescent="0.35">
      <c r="A1321" s="882"/>
      <c r="B1321" s="897"/>
      <c r="C1321" s="53"/>
      <c r="D1321" s="53"/>
      <c r="E1321" s="53"/>
      <c r="F1321" s="12"/>
      <c r="G1321" s="44" t="s">
        <v>19</v>
      </c>
      <c r="H1321" s="45"/>
      <c r="I1321" s="85"/>
      <c r="J1321" s="73"/>
      <c r="K1321" s="73"/>
      <c r="L1321" s="73"/>
    </row>
    <row r="1322" spans="1:12" ht="15" thickBot="1" x14ac:dyDescent="0.35">
      <c r="A1322" s="882"/>
      <c r="B1322" s="897"/>
      <c r="C1322" s="53"/>
      <c r="D1322" s="53"/>
      <c r="E1322" s="53"/>
      <c r="F1322" s="12"/>
      <c r="G1322" s="44" t="s">
        <v>21</v>
      </c>
      <c r="H1322" s="47"/>
      <c r="I1322" s="85"/>
      <c r="J1322" s="73"/>
      <c r="K1322" s="73"/>
      <c r="L1322" s="73"/>
    </row>
    <row r="1323" spans="1:12" ht="15" thickBot="1" x14ac:dyDescent="0.35">
      <c r="A1323" s="883"/>
      <c r="B1323" s="898"/>
      <c r="C1323" s="42">
        <f>SUM(C1318:C1322)</f>
        <v>15</v>
      </c>
      <c r="D1323" s="42">
        <f>SUM(D1318:D1322)</f>
        <v>15</v>
      </c>
      <c r="E1323" s="42">
        <f>SUM(E1318:E1322)</f>
        <v>20</v>
      </c>
      <c r="F1323" s="46"/>
      <c r="G1323" s="43" t="s">
        <v>23</v>
      </c>
      <c r="H1323" s="47"/>
      <c r="I1323" s="85"/>
      <c r="J1323" s="73"/>
      <c r="K1323" s="73"/>
      <c r="L1323" s="73"/>
    </row>
    <row r="1324" spans="1:12" ht="20.399999999999999" customHeight="1" thickBot="1" x14ac:dyDescent="0.35">
      <c r="A1324" s="882" t="s">
        <v>377</v>
      </c>
      <c r="B1324" s="896" t="s">
        <v>379</v>
      </c>
      <c r="C1324" s="53"/>
      <c r="D1324" s="53"/>
      <c r="E1324" s="53">
        <v>7</v>
      </c>
      <c r="F1324" s="12"/>
      <c r="G1324" s="44" t="s">
        <v>18</v>
      </c>
      <c r="H1324" s="45">
        <v>288724610</v>
      </c>
      <c r="I1324" s="85" t="s">
        <v>363</v>
      </c>
      <c r="L1324" s="73"/>
    </row>
    <row r="1325" spans="1:12" ht="15" customHeight="1" thickBot="1" x14ac:dyDescent="0.35">
      <c r="A1325" s="882"/>
      <c r="B1325" s="897"/>
      <c r="C1325" s="53"/>
      <c r="D1325" s="53"/>
      <c r="E1325" s="53"/>
      <c r="F1325" s="12"/>
      <c r="G1325" s="44" t="s">
        <v>281</v>
      </c>
      <c r="H1325" s="45"/>
      <c r="I1325" s="85"/>
      <c r="L1325" s="73"/>
    </row>
    <row r="1326" spans="1:12" ht="15" thickBot="1" x14ac:dyDescent="0.35">
      <c r="A1326" s="882"/>
      <c r="B1326" s="897"/>
      <c r="C1326" s="53"/>
      <c r="D1326" s="53"/>
      <c r="E1326" s="53"/>
      <c r="F1326" s="12"/>
      <c r="G1326" s="44" t="s">
        <v>20</v>
      </c>
      <c r="H1326" s="45"/>
      <c r="I1326" s="85"/>
      <c r="L1326" s="73"/>
    </row>
    <row r="1327" spans="1:12" ht="15" thickBot="1" x14ac:dyDescent="0.35">
      <c r="A1327" s="882"/>
      <c r="B1327" s="897"/>
      <c r="C1327" s="53"/>
      <c r="D1327" s="53"/>
      <c r="E1327" s="53"/>
      <c r="F1327" s="12"/>
      <c r="G1327" s="44" t="s">
        <v>19</v>
      </c>
      <c r="H1327" s="45"/>
      <c r="I1327" s="85"/>
      <c r="L1327" s="73"/>
    </row>
    <row r="1328" spans="1:12" ht="15" thickBot="1" x14ac:dyDescent="0.35">
      <c r="A1328" s="882"/>
      <c r="B1328" s="897"/>
      <c r="C1328" s="53"/>
      <c r="D1328" s="53"/>
      <c r="E1328" s="53"/>
      <c r="F1328" s="12"/>
      <c r="G1328" s="44" t="s">
        <v>21</v>
      </c>
      <c r="H1328" s="47"/>
      <c r="I1328" s="85"/>
      <c r="L1328" s="73"/>
    </row>
    <row r="1329" spans="1:12" ht="15" thickBot="1" x14ac:dyDescent="0.35">
      <c r="A1329" s="882"/>
      <c r="B1329" s="897"/>
      <c r="C1329" s="53"/>
      <c r="D1329" s="53"/>
      <c r="E1329" s="53"/>
      <c r="F1329" s="12"/>
      <c r="G1329" s="44" t="s">
        <v>523</v>
      </c>
      <c r="H1329" s="47"/>
      <c r="I1329" s="85"/>
      <c r="L1329" s="73"/>
    </row>
    <row r="1330" spans="1:12" ht="19.2" customHeight="1" thickBot="1" x14ac:dyDescent="0.35">
      <c r="A1330" s="883"/>
      <c r="B1330" s="898"/>
      <c r="C1330" s="42">
        <f>SUM(C1324:C1328)</f>
        <v>0</v>
      </c>
      <c r="D1330" s="42">
        <f>SUM(D1324:D1328)</f>
        <v>0</v>
      </c>
      <c r="E1330" s="42">
        <f>SUM(E1324:E1328)</f>
        <v>7</v>
      </c>
      <c r="F1330" s="46"/>
      <c r="G1330" s="43" t="s">
        <v>23</v>
      </c>
      <c r="H1330" s="47"/>
      <c r="I1330" s="85"/>
      <c r="L1330" s="73"/>
    </row>
    <row r="1331" spans="1:12" ht="16.2" customHeight="1" thickBot="1" x14ac:dyDescent="0.35">
      <c r="A1331" s="48"/>
      <c r="B1331" s="55" t="s">
        <v>84</v>
      </c>
      <c r="C1331" s="56"/>
      <c r="D1331" s="56"/>
      <c r="E1331" s="56"/>
      <c r="F1331" s="56"/>
      <c r="G1331" s="43"/>
      <c r="H1331" s="45"/>
      <c r="I1331" s="45"/>
      <c r="J1331" s="73"/>
      <c r="K1331" s="73"/>
      <c r="L1331" s="73"/>
    </row>
    <row r="1332" spans="1:12" ht="16.2" customHeight="1" thickBot="1" x14ac:dyDescent="0.35">
      <c r="A1332" s="48"/>
      <c r="B1332" s="55" t="s">
        <v>648</v>
      </c>
      <c r="C1332" s="42">
        <f>C1341-C1340</f>
        <v>11765.8</v>
      </c>
      <c r="D1332" s="42">
        <f>D1341-D1340</f>
        <v>12119.2</v>
      </c>
      <c r="E1332" s="42">
        <f>E1341-E1340</f>
        <v>12832.999999999998</v>
      </c>
      <c r="F1332" s="56"/>
      <c r="G1332" s="43"/>
      <c r="H1332" s="45"/>
      <c r="I1332" s="45"/>
      <c r="J1332" s="73"/>
      <c r="K1332" s="73"/>
      <c r="L1332" s="73"/>
    </row>
    <row r="1333" spans="1:12" ht="19.95" customHeight="1" thickBot="1" x14ac:dyDescent="0.35">
      <c r="A1333" s="65"/>
      <c r="B1333" s="66" t="s">
        <v>449</v>
      </c>
      <c r="C1333" s="67">
        <f>C1228+C1235+C1241+C1247+C1253+C1259+C1265+C1271+C1277+C1285+C1291+C1297+C1303+C1309+C1317+C1323+C1330</f>
        <v>11765.8</v>
      </c>
      <c r="D1333" s="67">
        <f>D1228+D1235+D1241+D1247+D1253+D1259+D1265+D1271+D1277+D1285+D1291+D1297+D1303+D1309+D1317+D1323+D1330</f>
        <v>12119.2</v>
      </c>
      <c r="E1333" s="67">
        <f>E1228+E1235+E1241+E1247+E1253+E1259+E1265+E1271+E1277+E1285+E1291+E1297+E1303+E1309+E1317+E1323+E1330</f>
        <v>12832.999999999998</v>
      </c>
      <c r="F1333" s="68"/>
      <c r="G1333" s="69"/>
      <c r="H1333" s="70"/>
      <c r="I1333" s="71"/>
      <c r="J1333" s="73"/>
      <c r="K1333" s="73"/>
      <c r="L1333" s="73"/>
    </row>
    <row r="1334" spans="1:12" ht="12" customHeight="1" thickBot="1" x14ac:dyDescent="0.35">
      <c r="A1334" s="73"/>
      <c r="B1334" s="73"/>
      <c r="C1334" s="73"/>
      <c r="D1334" s="73"/>
      <c r="E1334" s="73"/>
      <c r="F1334" s="73"/>
      <c r="G1334" s="73"/>
      <c r="H1334" s="73"/>
      <c r="I1334" s="73"/>
      <c r="J1334" s="73"/>
      <c r="K1334" s="73"/>
      <c r="L1334" s="73"/>
    </row>
    <row r="1335" spans="1:12" ht="14.4" customHeight="1" thickBot="1" x14ac:dyDescent="0.35">
      <c r="A1335" s="73"/>
      <c r="B1335" s="73"/>
      <c r="C1335" s="768">
        <f t="shared" ref="C1335:E1339" si="39">C1223+C1229+C1236+C1242+C1248+C1254+C1260+C1266+C1272+C1280+C1286+C1292+C1298+C1304+C1312+C1318+C1324</f>
        <v>10544.5</v>
      </c>
      <c r="D1335" s="789">
        <f t="shared" si="39"/>
        <v>11248.900000000001</v>
      </c>
      <c r="E1335" s="788">
        <f t="shared" si="39"/>
        <v>11937.199999999999</v>
      </c>
      <c r="F1335" s="773" t="s">
        <v>18</v>
      </c>
      <c r="G1335" s="73"/>
      <c r="H1335" s="73"/>
      <c r="I1335" s="73"/>
      <c r="J1335" s="73"/>
      <c r="K1335" s="73"/>
      <c r="L1335" s="73"/>
    </row>
    <row r="1336" spans="1:12" ht="14.4" customHeight="1" thickBot="1" x14ac:dyDescent="0.35">
      <c r="A1336" s="73"/>
      <c r="B1336" s="73"/>
      <c r="C1336" s="765">
        <f t="shared" si="39"/>
        <v>829.1</v>
      </c>
      <c r="D1336" s="766">
        <f t="shared" si="39"/>
        <v>870.3</v>
      </c>
      <c r="E1336" s="783">
        <f t="shared" si="39"/>
        <v>895.8</v>
      </c>
      <c r="F1336" s="44" t="s">
        <v>281</v>
      </c>
      <c r="G1336" s="73"/>
      <c r="H1336" s="73"/>
      <c r="I1336" s="73"/>
      <c r="J1336" s="73"/>
      <c r="K1336" s="73"/>
      <c r="L1336" s="73"/>
    </row>
    <row r="1337" spans="1:12" ht="14.4" customHeight="1" thickBot="1" x14ac:dyDescent="0.35">
      <c r="A1337" s="73"/>
      <c r="B1337" s="73"/>
      <c r="C1337" s="754">
        <f t="shared" si="39"/>
        <v>32.799999999999997</v>
      </c>
      <c r="D1337" s="760">
        <f t="shared" si="39"/>
        <v>0</v>
      </c>
      <c r="E1337" s="781">
        <f t="shared" si="39"/>
        <v>0</v>
      </c>
      <c r="F1337" s="747" t="s">
        <v>20</v>
      </c>
      <c r="G1337" s="73"/>
      <c r="H1337" s="73"/>
      <c r="I1337" s="73"/>
      <c r="J1337" s="73"/>
      <c r="K1337" s="73"/>
      <c r="L1337" s="73"/>
    </row>
    <row r="1338" spans="1:12" ht="14.4" customHeight="1" thickBot="1" x14ac:dyDescent="0.35">
      <c r="A1338" s="73"/>
      <c r="B1338" s="73"/>
      <c r="C1338" s="765">
        <f t="shared" si="39"/>
        <v>0</v>
      </c>
      <c r="D1338" s="766">
        <f t="shared" si="39"/>
        <v>0</v>
      </c>
      <c r="E1338" s="783">
        <f t="shared" si="39"/>
        <v>0</v>
      </c>
      <c r="F1338" s="23" t="s">
        <v>19</v>
      </c>
      <c r="G1338" s="73"/>
      <c r="H1338" s="73"/>
      <c r="I1338" s="73"/>
      <c r="J1338" s="73"/>
      <c r="K1338" s="73"/>
      <c r="L1338" s="73"/>
    </row>
    <row r="1339" spans="1:12" ht="14.4" customHeight="1" thickBot="1" x14ac:dyDescent="0.35">
      <c r="A1339" s="73"/>
      <c r="B1339" s="73"/>
      <c r="C1339" s="754">
        <f t="shared" si="39"/>
        <v>359.4</v>
      </c>
      <c r="D1339" s="760">
        <f t="shared" si="39"/>
        <v>0</v>
      </c>
      <c r="E1339" s="781">
        <f t="shared" si="39"/>
        <v>0</v>
      </c>
      <c r="F1339" s="747" t="s">
        <v>21</v>
      </c>
      <c r="G1339" s="73"/>
      <c r="H1339" s="73"/>
      <c r="I1339" s="73"/>
      <c r="J1339" s="73"/>
      <c r="K1339" s="73"/>
      <c r="L1339" s="73"/>
    </row>
    <row r="1340" spans="1:12" ht="14.4" customHeight="1" thickBot="1" x14ac:dyDescent="0.35">
      <c r="A1340" s="73"/>
      <c r="B1340" s="73"/>
      <c r="C1340" s="765">
        <f>C1234*1</f>
        <v>0</v>
      </c>
      <c r="D1340" s="766">
        <f>D1234*1</f>
        <v>0</v>
      </c>
      <c r="E1340" s="783">
        <f>E1234*1</f>
        <v>0</v>
      </c>
      <c r="F1340" s="23" t="s">
        <v>523</v>
      </c>
      <c r="G1340" s="73"/>
      <c r="H1340" s="73"/>
      <c r="I1340" s="73"/>
      <c r="J1340" s="73"/>
      <c r="K1340" s="73"/>
      <c r="L1340" s="73"/>
    </row>
    <row r="1341" spans="1:12" ht="15" customHeight="1" thickBot="1" x14ac:dyDescent="0.35">
      <c r="A1341" s="73"/>
      <c r="B1341" s="73"/>
      <c r="C1341" s="756">
        <f>SUM(C1335:C1340)</f>
        <v>11765.8</v>
      </c>
      <c r="D1341" s="761">
        <f>SUM(D1335:D1339)</f>
        <v>12119.2</v>
      </c>
      <c r="E1341" s="782">
        <f>SUM(E1335:E1339)</f>
        <v>12832.999999999998</v>
      </c>
      <c r="F1341" s="43" t="s">
        <v>23</v>
      </c>
      <c r="G1341" s="73"/>
      <c r="H1341" s="73"/>
      <c r="I1341" s="73"/>
      <c r="J1341" s="73"/>
      <c r="K1341" s="73"/>
      <c r="L1341" s="73"/>
    </row>
    <row r="1342" spans="1:12" x14ac:dyDescent="0.3">
      <c r="A1342" s="73"/>
      <c r="B1342" s="73"/>
      <c r="C1342" s="73"/>
      <c r="D1342" s="73"/>
      <c r="E1342" s="73"/>
      <c r="F1342" s="73"/>
      <c r="G1342" s="73"/>
      <c r="H1342" s="73"/>
      <c r="I1342" s="73"/>
      <c r="J1342" s="73"/>
      <c r="K1342" s="73"/>
      <c r="L1342" s="73"/>
    </row>
    <row r="1343" spans="1:12" ht="14.4" customHeight="1" x14ac:dyDescent="0.3">
      <c r="A1343" s="938" t="s">
        <v>1752</v>
      </c>
      <c r="B1343" s="938"/>
      <c r="C1343" s="790"/>
      <c r="D1343" s="790"/>
      <c r="E1343" s="790"/>
      <c r="F1343" s="790"/>
      <c r="G1343" s="790"/>
      <c r="H1343" s="790"/>
      <c r="I1343" s="790"/>
      <c r="J1343" s="73"/>
      <c r="K1343" s="73"/>
      <c r="L1343" s="73"/>
    </row>
    <row r="1344" spans="1:12" ht="15" customHeight="1" thickBot="1" x14ac:dyDescent="0.35">
      <c r="A1344" s="937" t="s">
        <v>1741</v>
      </c>
      <c r="B1344" s="937"/>
      <c r="C1344" s="937"/>
      <c r="D1344" s="937"/>
      <c r="E1344" s="937"/>
      <c r="F1344" s="937"/>
      <c r="G1344" s="937"/>
      <c r="H1344" s="937"/>
      <c r="I1344" s="732"/>
      <c r="J1344" s="73"/>
      <c r="K1344" s="73"/>
      <c r="L1344" s="73"/>
    </row>
    <row r="1345" spans="1:12" ht="57.6" thickBot="1" x14ac:dyDescent="0.35">
      <c r="A1345" s="8" t="s">
        <v>5</v>
      </c>
      <c r="B1345" s="9" t="s">
        <v>586</v>
      </c>
      <c r="C1345" s="9" t="s">
        <v>11</v>
      </c>
      <c r="D1345" s="9" t="s">
        <v>574</v>
      </c>
      <c r="E1345" s="9" t="s">
        <v>674</v>
      </c>
      <c r="F1345" s="9" t="s">
        <v>6</v>
      </c>
      <c r="G1345" s="9" t="s">
        <v>17</v>
      </c>
      <c r="H1345" s="9" t="s">
        <v>12</v>
      </c>
      <c r="I1345" s="9" t="s">
        <v>34</v>
      </c>
      <c r="J1345" s="73"/>
      <c r="K1345" s="73"/>
      <c r="L1345" s="73"/>
    </row>
    <row r="1346" spans="1:12" ht="22.95" customHeight="1" thickBot="1" x14ac:dyDescent="0.35">
      <c r="A1346" s="10">
        <v>1</v>
      </c>
      <c r="B1346" s="11">
        <v>2</v>
      </c>
      <c r="C1346" s="11">
        <v>3</v>
      </c>
      <c r="D1346" s="11">
        <v>4</v>
      </c>
      <c r="E1346" s="11">
        <v>5</v>
      </c>
      <c r="F1346" s="11">
        <v>6</v>
      </c>
      <c r="G1346" s="11">
        <v>7</v>
      </c>
      <c r="H1346" s="11">
        <v>8</v>
      </c>
      <c r="I1346" s="11">
        <v>9</v>
      </c>
      <c r="J1346" s="73"/>
      <c r="K1346" s="73"/>
      <c r="L1346" s="73"/>
    </row>
    <row r="1347" spans="1:12" ht="27" customHeight="1" thickBot="1" x14ac:dyDescent="0.35">
      <c r="A1347" s="34" t="s">
        <v>15</v>
      </c>
      <c r="B1347" s="35" t="s">
        <v>390</v>
      </c>
      <c r="C1347" s="36"/>
      <c r="D1347" s="36"/>
      <c r="E1347" s="36"/>
      <c r="F1347" s="37" t="s">
        <v>88</v>
      </c>
      <c r="G1347" s="35"/>
      <c r="H1347" s="36"/>
      <c r="I1347" s="36"/>
      <c r="J1347" s="73"/>
      <c r="K1347" s="73"/>
      <c r="L1347" s="73"/>
    </row>
    <row r="1348" spans="1:12" ht="24" customHeight="1" thickBot="1" x14ac:dyDescent="0.35">
      <c r="A1348" s="38" t="s">
        <v>14</v>
      </c>
      <c r="B1348" s="39" t="s">
        <v>98</v>
      </c>
      <c r="C1348" s="40"/>
      <c r="D1348" s="40"/>
      <c r="E1348" s="40"/>
      <c r="F1348" s="41" t="s">
        <v>87</v>
      </c>
      <c r="G1348" s="39"/>
      <c r="H1348" s="40"/>
      <c r="I1348" s="40"/>
      <c r="J1348" s="73"/>
      <c r="K1348" s="73"/>
      <c r="L1348" s="73"/>
    </row>
    <row r="1349" spans="1:12" ht="21" customHeight="1" thickBot="1" x14ac:dyDescent="0.35">
      <c r="A1349" s="882" t="s">
        <v>78</v>
      </c>
      <c r="B1349" s="896" t="s">
        <v>392</v>
      </c>
      <c r="C1349" s="53">
        <v>1976.6</v>
      </c>
      <c r="D1349" s="53">
        <v>2122.9</v>
      </c>
      <c r="E1349" s="53">
        <v>2239.6</v>
      </c>
      <c r="F1349" s="12"/>
      <c r="G1349" s="44" t="s">
        <v>18</v>
      </c>
      <c r="H1349" s="919" t="s">
        <v>496</v>
      </c>
      <c r="I1349" s="85" t="s">
        <v>391</v>
      </c>
      <c r="J1349" s="73"/>
      <c r="K1349" s="73"/>
      <c r="L1349" s="73"/>
    </row>
    <row r="1350" spans="1:12" ht="15.6" customHeight="1" thickBot="1" x14ac:dyDescent="0.35">
      <c r="A1350" s="882"/>
      <c r="B1350" s="897"/>
      <c r="C1350" s="53">
        <v>450</v>
      </c>
      <c r="D1350" s="53">
        <v>465</v>
      </c>
      <c r="E1350" s="53">
        <v>480</v>
      </c>
      <c r="F1350" s="12"/>
      <c r="G1350" s="44" t="s">
        <v>18</v>
      </c>
      <c r="H1350" s="923"/>
      <c r="I1350" s="85"/>
      <c r="J1350" s="73"/>
      <c r="K1350" s="73"/>
      <c r="L1350" s="73"/>
    </row>
    <row r="1351" spans="1:12" ht="15" thickBot="1" x14ac:dyDescent="0.35">
      <c r="A1351" s="882"/>
      <c r="B1351" s="897"/>
      <c r="C1351" s="53">
        <v>161.6</v>
      </c>
      <c r="D1351" s="53">
        <v>161.6</v>
      </c>
      <c r="E1351" s="53">
        <v>161.6</v>
      </c>
      <c r="F1351" s="12"/>
      <c r="G1351" s="44" t="s">
        <v>281</v>
      </c>
      <c r="H1351" s="921"/>
      <c r="I1351" s="85"/>
      <c r="J1351" s="106"/>
      <c r="K1351" s="73"/>
      <c r="L1351" s="73"/>
    </row>
    <row r="1352" spans="1:12" ht="15" thickBot="1" x14ac:dyDescent="0.35">
      <c r="A1352" s="882"/>
      <c r="B1352" s="897"/>
      <c r="C1352" s="53">
        <v>27.3</v>
      </c>
      <c r="D1352" s="53"/>
      <c r="E1352" s="53"/>
      <c r="F1352" s="12"/>
      <c r="G1352" s="44" t="s">
        <v>20</v>
      </c>
      <c r="H1352" s="921"/>
      <c r="I1352" s="85"/>
      <c r="J1352" s="106"/>
      <c r="K1352" s="73"/>
      <c r="L1352" s="73"/>
    </row>
    <row r="1353" spans="1:12" ht="15" thickBot="1" x14ac:dyDescent="0.35">
      <c r="A1353" s="882"/>
      <c r="B1353" s="897"/>
      <c r="C1353" s="53">
        <v>108.2</v>
      </c>
      <c r="D1353" s="53"/>
      <c r="E1353" s="53"/>
      <c r="F1353" s="12"/>
      <c r="G1353" s="44" t="s">
        <v>20</v>
      </c>
      <c r="H1353" s="921"/>
      <c r="I1353" s="85"/>
      <c r="J1353" s="106"/>
      <c r="K1353" s="73"/>
      <c r="L1353" s="73"/>
    </row>
    <row r="1354" spans="1:12" ht="15" thickBot="1" x14ac:dyDescent="0.35">
      <c r="A1354" s="882"/>
      <c r="B1354" s="897"/>
      <c r="C1354" s="53"/>
      <c r="D1354" s="53"/>
      <c r="E1354" s="53"/>
      <c r="F1354" s="12"/>
      <c r="G1354" s="44" t="s">
        <v>19</v>
      </c>
      <c r="H1354" s="921"/>
      <c r="I1354" s="85"/>
      <c r="J1354" s="73"/>
      <c r="K1354" s="73"/>
      <c r="L1354" s="73"/>
    </row>
    <row r="1355" spans="1:12" ht="15" thickBot="1" x14ac:dyDescent="0.35">
      <c r="A1355" s="882"/>
      <c r="B1355" s="897"/>
      <c r="C1355" s="53">
        <v>47.4</v>
      </c>
      <c r="D1355" s="53"/>
      <c r="E1355" s="53"/>
      <c r="F1355" s="12"/>
      <c r="G1355" s="44" t="s">
        <v>21</v>
      </c>
      <c r="H1355" s="921"/>
      <c r="I1355" s="85"/>
      <c r="J1355" s="73"/>
      <c r="K1355" s="73"/>
      <c r="L1355" s="73"/>
    </row>
    <row r="1356" spans="1:12" ht="15" thickBot="1" x14ac:dyDescent="0.35">
      <c r="A1356" s="883"/>
      <c r="B1356" s="898"/>
      <c r="C1356" s="42">
        <f>SUM(C1349:C1355)</f>
        <v>2771.1</v>
      </c>
      <c r="D1356" s="42">
        <f>SUM(D1349:D1355)</f>
        <v>2749.5</v>
      </c>
      <c r="E1356" s="42">
        <f>SUM(E1349:E1355)</f>
        <v>2881.2</v>
      </c>
      <c r="F1356" s="46"/>
      <c r="G1356" s="43" t="s">
        <v>23</v>
      </c>
      <c r="H1356" s="922"/>
      <c r="I1356" s="85"/>
      <c r="J1356" s="73"/>
      <c r="K1356" s="73"/>
      <c r="L1356" s="73"/>
    </row>
    <row r="1357" spans="1:12" ht="15" thickBot="1" x14ac:dyDescent="0.35">
      <c r="A1357" s="882" t="s">
        <v>24</v>
      </c>
      <c r="B1357" s="896" t="s">
        <v>393</v>
      </c>
      <c r="C1357" s="53"/>
      <c r="D1357" s="53"/>
      <c r="E1357" s="53"/>
      <c r="F1357" s="12"/>
      <c r="G1357" s="44" t="s">
        <v>18</v>
      </c>
      <c r="H1357" s="45">
        <v>288724610</v>
      </c>
      <c r="I1357" s="85" t="s">
        <v>391</v>
      </c>
      <c r="J1357" s="73"/>
      <c r="K1357" s="73"/>
      <c r="L1357" s="73"/>
    </row>
    <row r="1358" spans="1:12" ht="15" thickBot="1" x14ac:dyDescent="0.35">
      <c r="A1358" s="882"/>
      <c r="B1358" s="897"/>
      <c r="C1358" s="44"/>
      <c r="D1358" s="53"/>
      <c r="E1358" s="53"/>
      <c r="F1358" s="12"/>
      <c r="G1358" s="44" t="s">
        <v>281</v>
      </c>
      <c r="H1358" s="45"/>
      <c r="I1358" s="85"/>
      <c r="J1358" s="73"/>
      <c r="K1358" s="73"/>
      <c r="L1358" s="73"/>
    </row>
    <row r="1359" spans="1:12" ht="15" thickBot="1" x14ac:dyDescent="0.35">
      <c r="A1359" s="882"/>
      <c r="B1359" s="897"/>
      <c r="C1359" s="44"/>
      <c r="D1359" s="53"/>
      <c r="E1359" s="53"/>
      <c r="F1359" s="12"/>
      <c r="G1359" s="44" t="s">
        <v>20</v>
      </c>
      <c r="H1359" s="45"/>
      <c r="I1359" s="85"/>
      <c r="J1359" s="73"/>
      <c r="K1359" s="73"/>
      <c r="L1359" s="73"/>
    </row>
    <row r="1360" spans="1:12" ht="15" thickBot="1" x14ac:dyDescent="0.35">
      <c r="A1360" s="882"/>
      <c r="B1360" s="897"/>
      <c r="C1360" s="44"/>
      <c r="D1360" s="53"/>
      <c r="E1360" s="53"/>
      <c r="F1360" s="12"/>
      <c r="G1360" s="44" t="s">
        <v>19</v>
      </c>
      <c r="H1360" s="45"/>
      <c r="I1360" s="85"/>
      <c r="J1360" s="73"/>
      <c r="K1360" s="73"/>
      <c r="L1360" s="73"/>
    </row>
    <row r="1361" spans="1:12" ht="15" thickBot="1" x14ac:dyDescent="0.35">
      <c r="A1361" s="882"/>
      <c r="B1361" s="897"/>
      <c r="C1361" s="44"/>
      <c r="D1361" s="53"/>
      <c r="E1361" s="53"/>
      <c r="F1361" s="12"/>
      <c r="G1361" s="44" t="s">
        <v>21</v>
      </c>
      <c r="H1361" s="47"/>
      <c r="I1361" s="85"/>
      <c r="J1361" s="73"/>
      <c r="K1361" s="73"/>
      <c r="L1361" s="73"/>
    </row>
    <row r="1362" spans="1:12" ht="15" thickBot="1" x14ac:dyDescent="0.35">
      <c r="A1362" s="883"/>
      <c r="B1362" s="898"/>
      <c r="C1362" s="42">
        <f>SUM(C1357:C1361)</f>
        <v>0</v>
      </c>
      <c r="D1362" s="42">
        <f>SUM(D1357:D1361)</f>
        <v>0</v>
      </c>
      <c r="E1362" s="42">
        <f>SUM(E1357:E1361)</f>
        <v>0</v>
      </c>
      <c r="F1362" s="46"/>
      <c r="G1362" s="43" t="s">
        <v>23</v>
      </c>
      <c r="H1362" s="47"/>
      <c r="I1362" s="85"/>
      <c r="J1362" s="73"/>
      <c r="K1362" s="73"/>
      <c r="L1362" s="73"/>
    </row>
    <row r="1363" spans="1:12" ht="15" customHeight="1" thickBot="1" x14ac:dyDescent="0.35">
      <c r="A1363" s="882" t="s">
        <v>26</v>
      </c>
      <c r="B1363" s="896" t="s">
        <v>394</v>
      </c>
      <c r="C1363" s="53">
        <v>55</v>
      </c>
      <c r="D1363" s="53">
        <v>60</v>
      </c>
      <c r="E1363" s="53">
        <v>65</v>
      </c>
      <c r="F1363" s="12"/>
      <c r="G1363" s="44" t="s">
        <v>18</v>
      </c>
      <c r="H1363" s="45">
        <v>288724610</v>
      </c>
      <c r="I1363" s="85" t="s">
        <v>391</v>
      </c>
      <c r="J1363" s="73"/>
      <c r="K1363" s="73"/>
      <c r="L1363" s="73"/>
    </row>
    <row r="1364" spans="1:12" ht="18" customHeight="1" thickBot="1" x14ac:dyDescent="0.35">
      <c r="A1364" s="882"/>
      <c r="B1364" s="897"/>
      <c r="C1364" s="53"/>
      <c r="D1364" s="53"/>
      <c r="E1364" s="53"/>
      <c r="F1364" s="12"/>
      <c r="G1364" s="44" t="s">
        <v>281</v>
      </c>
      <c r="H1364" s="45"/>
      <c r="I1364" s="85"/>
      <c r="J1364" s="73"/>
      <c r="K1364" s="73"/>
      <c r="L1364" s="73"/>
    </row>
    <row r="1365" spans="1:12" ht="15" thickBot="1" x14ac:dyDescent="0.35">
      <c r="A1365" s="882"/>
      <c r="B1365" s="897"/>
      <c r="C1365" s="53"/>
      <c r="D1365" s="53"/>
      <c r="E1365" s="53"/>
      <c r="F1365" s="12"/>
      <c r="G1365" s="44" t="s">
        <v>20</v>
      </c>
      <c r="H1365" s="45"/>
      <c r="I1365" s="85"/>
      <c r="J1365" s="73"/>
      <c r="K1365" s="73"/>
      <c r="L1365" s="73"/>
    </row>
    <row r="1366" spans="1:12" ht="13.95" customHeight="1" thickBot="1" x14ac:dyDescent="0.35">
      <c r="A1366" s="882"/>
      <c r="B1366" s="897"/>
      <c r="C1366" s="53"/>
      <c r="D1366" s="53"/>
      <c r="E1366" s="53"/>
      <c r="F1366" s="12"/>
      <c r="G1366" s="44" t="s">
        <v>19</v>
      </c>
      <c r="H1366" s="45"/>
      <c r="I1366" s="85"/>
      <c r="J1366" s="73"/>
      <c r="K1366" s="73"/>
      <c r="L1366" s="73"/>
    </row>
    <row r="1367" spans="1:12" ht="16.2" customHeight="1" thickBot="1" x14ac:dyDescent="0.35">
      <c r="A1367" s="882"/>
      <c r="B1367" s="897"/>
      <c r="C1367" s="53"/>
      <c r="D1367" s="53"/>
      <c r="E1367" s="53"/>
      <c r="F1367" s="12"/>
      <c r="G1367" s="44" t="s">
        <v>21</v>
      </c>
      <c r="H1367" s="47"/>
      <c r="I1367" s="85"/>
      <c r="J1367" s="73"/>
      <c r="K1367" s="73"/>
      <c r="L1367" s="73"/>
    </row>
    <row r="1368" spans="1:12" ht="15" customHeight="1" thickBot="1" x14ac:dyDescent="0.35">
      <c r="A1368" s="883"/>
      <c r="B1368" s="898"/>
      <c r="C1368" s="42">
        <f>SUM(C1363:C1367)</f>
        <v>55</v>
      </c>
      <c r="D1368" s="42">
        <f>SUM(D1363:D1367)</f>
        <v>60</v>
      </c>
      <c r="E1368" s="42">
        <f>SUM(E1363:E1367)</f>
        <v>65</v>
      </c>
      <c r="F1368" s="46"/>
      <c r="G1368" s="43" t="s">
        <v>23</v>
      </c>
      <c r="H1368" s="47"/>
      <c r="I1368" s="85"/>
      <c r="J1368" s="73"/>
      <c r="K1368" s="73"/>
      <c r="L1368" s="73"/>
    </row>
    <row r="1369" spans="1:12" ht="27" thickBot="1" x14ac:dyDescent="0.35">
      <c r="A1369" s="34" t="s">
        <v>15</v>
      </c>
      <c r="B1369" s="35" t="s">
        <v>390</v>
      </c>
      <c r="C1369" s="36"/>
      <c r="D1369" s="36"/>
      <c r="E1369" s="36"/>
      <c r="F1369" s="37" t="s">
        <v>88</v>
      </c>
      <c r="G1369" s="35"/>
      <c r="H1369" s="36"/>
      <c r="I1369" s="36"/>
      <c r="J1369" s="73"/>
      <c r="K1369" s="73"/>
      <c r="L1369" s="73"/>
    </row>
    <row r="1370" spans="1:12" ht="27" thickBot="1" x14ac:dyDescent="0.35">
      <c r="A1370" s="38" t="s">
        <v>35</v>
      </c>
      <c r="B1370" s="39" t="s">
        <v>396</v>
      </c>
      <c r="C1370" s="40"/>
      <c r="D1370" s="40"/>
      <c r="E1370" s="40"/>
      <c r="F1370" s="41" t="s">
        <v>395</v>
      </c>
      <c r="G1370" s="39"/>
      <c r="H1370" s="40"/>
      <c r="I1370" s="40"/>
      <c r="J1370" s="73"/>
      <c r="K1370" s="73"/>
      <c r="L1370" s="73"/>
    </row>
    <row r="1371" spans="1:12" ht="15" thickBot="1" x14ac:dyDescent="0.35">
      <c r="A1371" s="882" t="s">
        <v>38</v>
      </c>
      <c r="B1371" s="896" t="s">
        <v>643</v>
      </c>
      <c r="C1371" s="53">
        <v>135</v>
      </c>
      <c r="D1371" s="53">
        <v>140</v>
      </c>
      <c r="E1371" s="53">
        <v>145</v>
      </c>
      <c r="F1371" s="12"/>
      <c r="G1371" s="44" t="s">
        <v>18</v>
      </c>
      <c r="H1371" s="45">
        <v>288724610</v>
      </c>
      <c r="I1371" s="85" t="s">
        <v>391</v>
      </c>
      <c r="J1371" s="73"/>
      <c r="K1371" s="73"/>
      <c r="L1371" s="73"/>
    </row>
    <row r="1372" spans="1:12" ht="15" thickBot="1" x14ac:dyDescent="0.35">
      <c r="A1372" s="882"/>
      <c r="B1372" s="897"/>
      <c r="C1372" s="53"/>
      <c r="D1372" s="53"/>
      <c r="E1372" s="53"/>
      <c r="F1372" s="12"/>
      <c r="G1372" s="44" t="s">
        <v>281</v>
      </c>
      <c r="H1372" s="45"/>
      <c r="I1372" s="85"/>
      <c r="J1372" s="73"/>
      <c r="K1372" s="73"/>
      <c r="L1372" s="73"/>
    </row>
    <row r="1373" spans="1:12" ht="15" thickBot="1" x14ac:dyDescent="0.35">
      <c r="A1373" s="882"/>
      <c r="B1373" s="897"/>
      <c r="C1373" s="53"/>
      <c r="D1373" s="53"/>
      <c r="E1373" s="53"/>
      <c r="F1373" s="12"/>
      <c r="G1373" s="44" t="s">
        <v>20</v>
      </c>
      <c r="H1373" s="45"/>
      <c r="I1373" s="85"/>
      <c r="J1373" s="73"/>
      <c r="K1373" s="73"/>
      <c r="L1373" s="73"/>
    </row>
    <row r="1374" spans="1:12" ht="15" thickBot="1" x14ac:dyDescent="0.35">
      <c r="A1374" s="882"/>
      <c r="B1374" s="897"/>
      <c r="C1374" s="53"/>
      <c r="D1374" s="53"/>
      <c r="E1374" s="53"/>
      <c r="F1374" s="12"/>
      <c r="G1374" s="44" t="s">
        <v>19</v>
      </c>
      <c r="H1374" s="45"/>
      <c r="I1374" s="85"/>
      <c r="J1374" s="73"/>
      <c r="K1374" s="73"/>
      <c r="L1374" s="73"/>
    </row>
    <row r="1375" spans="1:12" ht="15" thickBot="1" x14ac:dyDescent="0.35">
      <c r="A1375" s="882"/>
      <c r="B1375" s="897"/>
      <c r="C1375" s="53"/>
      <c r="D1375" s="53"/>
      <c r="E1375" s="53"/>
      <c r="F1375" s="12"/>
      <c r="G1375" s="44" t="s">
        <v>21</v>
      </c>
      <c r="H1375" s="47"/>
      <c r="I1375" s="85"/>
      <c r="J1375" s="73"/>
      <c r="K1375" s="73"/>
      <c r="L1375" s="73"/>
    </row>
    <row r="1376" spans="1:12" ht="15" thickBot="1" x14ac:dyDescent="0.35">
      <c r="A1376" s="883"/>
      <c r="B1376" s="898"/>
      <c r="C1376" s="42">
        <f>SUM(C1371:C1375)</f>
        <v>135</v>
      </c>
      <c r="D1376" s="42">
        <f>SUM(D1371:D1375)</f>
        <v>140</v>
      </c>
      <c r="E1376" s="42">
        <f>SUM(E1371:E1375)</f>
        <v>145</v>
      </c>
      <c r="F1376" s="46"/>
      <c r="G1376" s="43" t="s">
        <v>23</v>
      </c>
      <c r="H1376" s="47"/>
      <c r="I1376" s="85"/>
      <c r="J1376" s="73"/>
      <c r="K1376" s="73"/>
      <c r="L1376" s="73"/>
    </row>
    <row r="1377" spans="1:12" ht="20.399999999999999" customHeight="1" thickBot="1" x14ac:dyDescent="0.35">
      <c r="A1377" s="882" t="s">
        <v>39</v>
      </c>
      <c r="B1377" s="896" t="s">
        <v>397</v>
      </c>
      <c r="C1377" s="53">
        <v>75</v>
      </c>
      <c r="D1377" s="53">
        <v>80</v>
      </c>
      <c r="E1377" s="53">
        <v>85</v>
      </c>
      <c r="F1377" s="12"/>
      <c r="G1377" s="44" t="s">
        <v>18</v>
      </c>
      <c r="H1377" s="45">
        <v>288724610</v>
      </c>
      <c r="I1377" s="85" t="s">
        <v>391</v>
      </c>
      <c r="J1377" s="73"/>
      <c r="K1377" s="73"/>
      <c r="L1377" s="73"/>
    </row>
    <row r="1378" spans="1:12" ht="15" customHeight="1" thickBot="1" x14ac:dyDescent="0.35">
      <c r="A1378" s="882"/>
      <c r="B1378" s="897"/>
      <c r="C1378" s="53"/>
      <c r="D1378" s="53"/>
      <c r="E1378" s="53"/>
      <c r="F1378" s="12"/>
      <c r="G1378" s="44" t="s">
        <v>281</v>
      </c>
      <c r="H1378" s="45"/>
      <c r="I1378" s="85"/>
      <c r="J1378" s="73"/>
      <c r="K1378" s="73"/>
      <c r="L1378" s="73"/>
    </row>
    <row r="1379" spans="1:12" ht="15" thickBot="1" x14ac:dyDescent="0.35">
      <c r="A1379" s="882"/>
      <c r="B1379" s="897"/>
      <c r="C1379" s="53"/>
      <c r="D1379" s="53"/>
      <c r="E1379" s="53"/>
      <c r="F1379" s="12"/>
      <c r="G1379" s="44" t="s">
        <v>20</v>
      </c>
      <c r="H1379" s="45"/>
      <c r="I1379" s="85"/>
      <c r="J1379" s="73"/>
      <c r="K1379" s="73"/>
      <c r="L1379" s="73"/>
    </row>
    <row r="1380" spans="1:12" ht="15" thickBot="1" x14ac:dyDescent="0.35">
      <c r="A1380" s="882"/>
      <c r="B1380" s="897"/>
      <c r="C1380" s="53"/>
      <c r="D1380" s="53"/>
      <c r="E1380" s="53"/>
      <c r="F1380" s="12"/>
      <c r="G1380" s="44" t="s">
        <v>19</v>
      </c>
      <c r="H1380" s="45"/>
      <c r="I1380" s="85"/>
      <c r="J1380" s="73"/>
      <c r="K1380" s="73"/>
      <c r="L1380" s="73"/>
    </row>
    <row r="1381" spans="1:12" ht="15" thickBot="1" x14ac:dyDescent="0.35">
      <c r="A1381" s="882"/>
      <c r="B1381" s="897"/>
      <c r="C1381" s="53"/>
      <c r="D1381" s="53"/>
      <c r="E1381" s="53"/>
      <c r="F1381" s="12"/>
      <c r="G1381" s="44" t="s">
        <v>21</v>
      </c>
      <c r="H1381" s="47"/>
      <c r="I1381" s="85"/>
      <c r="J1381" s="73"/>
      <c r="K1381" s="73"/>
      <c r="L1381" s="73"/>
    </row>
    <row r="1382" spans="1:12" ht="15" thickBot="1" x14ac:dyDescent="0.35">
      <c r="A1382" s="883"/>
      <c r="B1382" s="898"/>
      <c r="C1382" s="42">
        <f>SUM(C1377:C1381)</f>
        <v>75</v>
      </c>
      <c r="D1382" s="42">
        <f>SUM(D1377:D1381)</f>
        <v>80</v>
      </c>
      <c r="E1382" s="42">
        <f>SUM(E1377:E1381)</f>
        <v>85</v>
      </c>
      <c r="F1382" s="46"/>
      <c r="G1382" s="43" t="s">
        <v>23</v>
      </c>
      <c r="H1382" s="47"/>
      <c r="I1382" s="85"/>
      <c r="J1382" s="73"/>
      <c r="K1382" s="73"/>
      <c r="L1382" s="73"/>
    </row>
    <row r="1383" spans="1:12" ht="15" thickBot="1" x14ac:dyDescent="0.35">
      <c r="A1383" s="882" t="s">
        <v>40</v>
      </c>
      <c r="B1383" s="896" t="s">
        <v>398</v>
      </c>
      <c r="C1383" s="53">
        <v>1200</v>
      </c>
      <c r="D1383" s="53">
        <v>1250</v>
      </c>
      <c r="E1383" s="53">
        <v>1300</v>
      </c>
      <c r="F1383" s="12"/>
      <c r="G1383" s="44" t="s">
        <v>18</v>
      </c>
      <c r="H1383" s="45">
        <v>288724610</v>
      </c>
      <c r="I1383" s="85" t="s">
        <v>391</v>
      </c>
      <c r="L1383" s="73"/>
    </row>
    <row r="1384" spans="1:12" ht="15" thickBot="1" x14ac:dyDescent="0.35">
      <c r="A1384" s="882"/>
      <c r="B1384" s="897"/>
      <c r="C1384" s="53"/>
      <c r="D1384" s="53"/>
      <c r="E1384" s="53"/>
      <c r="F1384" s="12"/>
      <c r="G1384" s="44" t="s">
        <v>281</v>
      </c>
      <c r="H1384" s="45"/>
      <c r="I1384" s="85"/>
      <c r="L1384" s="73"/>
    </row>
    <row r="1385" spans="1:12" ht="15" thickBot="1" x14ac:dyDescent="0.35">
      <c r="A1385" s="882"/>
      <c r="B1385" s="897"/>
      <c r="C1385" s="53"/>
      <c r="D1385" s="53"/>
      <c r="E1385" s="53"/>
      <c r="F1385" s="12"/>
      <c r="G1385" s="44" t="s">
        <v>20</v>
      </c>
      <c r="H1385" s="45"/>
      <c r="I1385" s="85"/>
      <c r="L1385" s="73"/>
    </row>
    <row r="1386" spans="1:12" ht="17.399999999999999" customHeight="1" thickBot="1" x14ac:dyDescent="0.35">
      <c r="A1386" s="882"/>
      <c r="B1386" s="897"/>
      <c r="C1386" s="53"/>
      <c r="D1386" s="53"/>
      <c r="E1386" s="53"/>
      <c r="F1386" s="12"/>
      <c r="G1386" s="44" t="s">
        <v>19</v>
      </c>
      <c r="H1386" s="45"/>
      <c r="I1386" s="85"/>
      <c r="L1386" s="73"/>
    </row>
    <row r="1387" spans="1:12" ht="15" customHeight="1" thickBot="1" x14ac:dyDescent="0.35">
      <c r="A1387" s="882"/>
      <c r="B1387" s="897"/>
      <c r="C1387" s="53"/>
      <c r="D1387" s="53"/>
      <c r="E1387" s="53"/>
      <c r="F1387" s="12"/>
      <c r="G1387" s="44" t="s">
        <v>21</v>
      </c>
      <c r="H1387" s="47"/>
      <c r="I1387" s="85"/>
      <c r="L1387" s="73"/>
    </row>
    <row r="1388" spans="1:12" ht="15" thickBot="1" x14ac:dyDescent="0.35">
      <c r="A1388" s="883"/>
      <c r="B1388" s="898"/>
      <c r="C1388" s="42">
        <f>SUM(C1383:C1387)</f>
        <v>1200</v>
      </c>
      <c r="D1388" s="42">
        <f>SUM(D1383:D1387)</f>
        <v>1250</v>
      </c>
      <c r="E1388" s="42">
        <f>SUM(E1383:E1387)</f>
        <v>1300</v>
      </c>
      <c r="F1388" s="46"/>
      <c r="G1388" s="43" t="s">
        <v>23</v>
      </c>
      <c r="H1388" s="47"/>
      <c r="I1388" s="85"/>
      <c r="L1388" s="73"/>
    </row>
    <row r="1389" spans="1:12" ht="15" thickBot="1" x14ac:dyDescent="0.35">
      <c r="A1389" s="48"/>
      <c r="B1389" s="55" t="s">
        <v>84</v>
      </c>
      <c r="C1389" s="56"/>
      <c r="D1389" s="56"/>
      <c r="E1389" s="56"/>
      <c r="F1389" s="56"/>
      <c r="G1389" s="43"/>
      <c r="H1389" s="45"/>
      <c r="I1389" s="45"/>
      <c r="J1389" s="73"/>
      <c r="K1389" s="73"/>
      <c r="L1389" s="73"/>
    </row>
    <row r="1390" spans="1:12" ht="19.95" customHeight="1" thickBot="1" x14ac:dyDescent="0.35">
      <c r="A1390" s="65"/>
      <c r="B1390" s="66" t="s">
        <v>448</v>
      </c>
      <c r="C1390" s="67">
        <f>C1356+C1362+C1368+C1376+C1382+C1388</f>
        <v>4236.1000000000004</v>
      </c>
      <c r="D1390" s="67">
        <f>D1356+D1362+D1368+D1376+D1382+D1388</f>
        <v>4279.5</v>
      </c>
      <c r="E1390" s="67">
        <f>E1356+E1362+E1368+E1376+E1382+E1388</f>
        <v>4476.2</v>
      </c>
      <c r="F1390" s="68"/>
      <c r="G1390" s="69"/>
      <c r="H1390" s="70"/>
      <c r="I1390" s="71"/>
      <c r="J1390" s="73"/>
      <c r="K1390" s="73"/>
      <c r="L1390" s="73"/>
    </row>
    <row r="1391" spans="1:12" ht="16.95" customHeight="1" thickBot="1" x14ac:dyDescent="0.35">
      <c r="A1391" s="73"/>
      <c r="B1391" s="73"/>
      <c r="C1391" s="73"/>
      <c r="D1391" s="73"/>
      <c r="E1391" s="73"/>
      <c r="F1391" s="73"/>
      <c r="G1391" s="73"/>
      <c r="H1391" s="73"/>
      <c r="I1391" s="73"/>
      <c r="J1391" s="73"/>
      <c r="K1391" s="73"/>
      <c r="L1391" s="73"/>
    </row>
    <row r="1392" spans="1:12" ht="16.95" customHeight="1" thickBot="1" x14ac:dyDescent="0.35">
      <c r="A1392" s="73"/>
      <c r="B1392" s="73"/>
      <c r="C1392" s="768">
        <f>C1349+C1350+C1357+C1363+C1371+C1377+C1383</f>
        <v>3891.6</v>
      </c>
      <c r="D1392" s="770">
        <f>D1349+D1350+D1357+D1363+D1371+D1377+D1383</f>
        <v>4117.8999999999996</v>
      </c>
      <c r="E1392" s="769">
        <f>E1349+E1350+E1357+E1363+E1371+E1377+E1383</f>
        <v>4314.6000000000004</v>
      </c>
      <c r="F1392" s="772" t="s">
        <v>18</v>
      </c>
      <c r="G1392" s="73"/>
      <c r="H1392" s="73"/>
      <c r="I1392" s="73"/>
      <c r="J1392" s="73"/>
      <c r="K1392" s="73"/>
      <c r="L1392" s="73"/>
    </row>
    <row r="1393" spans="1:12" ht="16.95" customHeight="1" thickBot="1" x14ac:dyDescent="0.35">
      <c r="A1393" s="73"/>
      <c r="B1393" s="73"/>
      <c r="C1393" s="765">
        <f>C1351+C1358+C1364+C1372+C1378+C1384</f>
        <v>161.6</v>
      </c>
      <c r="D1393" s="766">
        <f>D1351+D1358+D1364+D1372+D1378+D1384</f>
        <v>161.6</v>
      </c>
      <c r="E1393" s="771">
        <f>E1351+E1358+E1364+E1372+E1378+E1384</f>
        <v>161.6</v>
      </c>
      <c r="F1393" s="773" t="s">
        <v>281</v>
      </c>
      <c r="G1393" s="73"/>
      <c r="H1393" s="73"/>
      <c r="I1393" s="73"/>
      <c r="J1393" s="73"/>
      <c r="K1393" s="73"/>
      <c r="L1393" s="73"/>
    </row>
    <row r="1394" spans="1:12" ht="16.95" customHeight="1" thickBot="1" x14ac:dyDescent="0.35">
      <c r="A1394" s="73"/>
      <c r="B1394" s="73"/>
      <c r="C1394" s="754">
        <f>C1352+C1359+C1365+C1373+C1379+C1385+C1353</f>
        <v>135.5</v>
      </c>
      <c r="D1394" s="760">
        <f>D1352+D1359+D1365+D1373+D1379+D1385</f>
        <v>0</v>
      </c>
      <c r="E1394" s="755">
        <f>E1352+E1359+E1365+E1373+E1379+E1385</f>
        <v>0</v>
      </c>
      <c r="F1394" s="777" t="s">
        <v>20</v>
      </c>
      <c r="G1394" s="73"/>
      <c r="H1394" s="73"/>
      <c r="I1394" s="73"/>
      <c r="J1394" s="73"/>
      <c r="K1394" s="73"/>
      <c r="L1394" s="73"/>
    </row>
    <row r="1395" spans="1:12" ht="16.95" customHeight="1" thickBot="1" x14ac:dyDescent="0.35">
      <c r="A1395" s="73"/>
      <c r="B1395" s="73"/>
      <c r="C1395" s="765">
        <f t="shared" ref="C1395:E1396" si="40">C1354+C1360+C1366+C1374+C1380+C1386</f>
        <v>0</v>
      </c>
      <c r="D1395" s="766">
        <f t="shared" si="40"/>
        <v>0</v>
      </c>
      <c r="E1395" s="771">
        <f t="shared" si="40"/>
        <v>0</v>
      </c>
      <c r="F1395" s="773" t="s">
        <v>19</v>
      </c>
      <c r="G1395" s="73"/>
      <c r="H1395" s="73"/>
      <c r="I1395" s="73"/>
      <c r="J1395" s="73"/>
      <c r="K1395" s="73"/>
      <c r="L1395" s="73"/>
    </row>
    <row r="1396" spans="1:12" ht="16.95" customHeight="1" thickBot="1" x14ac:dyDescent="0.35">
      <c r="A1396" s="73"/>
      <c r="B1396" s="73"/>
      <c r="C1396" s="765">
        <f t="shared" si="40"/>
        <v>47.4</v>
      </c>
      <c r="D1396" s="766">
        <f t="shared" si="40"/>
        <v>0</v>
      </c>
      <c r="E1396" s="771">
        <f t="shared" si="40"/>
        <v>0</v>
      </c>
      <c r="F1396" s="773" t="s">
        <v>21</v>
      </c>
      <c r="G1396" s="73"/>
      <c r="H1396" s="73"/>
      <c r="I1396" s="73"/>
      <c r="J1396" s="73"/>
      <c r="K1396" s="73"/>
      <c r="L1396" s="73"/>
    </row>
    <row r="1397" spans="1:12" ht="16.95" customHeight="1" thickBot="1" x14ac:dyDescent="0.35">
      <c r="A1397" s="73"/>
      <c r="B1397" s="73"/>
      <c r="C1397" s="756">
        <f>SUM(C1392:C1396)</f>
        <v>4236.0999999999995</v>
      </c>
      <c r="D1397" s="761">
        <f>SUM(D1392:D1396)</f>
        <v>4279.5</v>
      </c>
      <c r="E1397" s="757">
        <f>SUM(E1392:E1396)</f>
        <v>4476.2000000000007</v>
      </c>
      <c r="F1397" s="774" t="s">
        <v>23</v>
      </c>
      <c r="G1397" s="73"/>
      <c r="H1397" s="73"/>
      <c r="I1397" s="73"/>
      <c r="J1397" s="73"/>
      <c r="K1397" s="73"/>
      <c r="L1397" s="73"/>
    </row>
    <row r="1398" spans="1:12" ht="16.95" customHeight="1" x14ac:dyDescent="0.3">
      <c r="A1398" s="73"/>
      <c r="B1398" s="73"/>
      <c r="C1398" s="73"/>
      <c r="D1398" s="73"/>
      <c r="E1398" s="73"/>
      <c r="F1398" s="73"/>
      <c r="G1398" s="73"/>
      <c r="H1398" s="73"/>
      <c r="I1398" s="73"/>
      <c r="J1398" s="73"/>
      <c r="K1398" s="73"/>
      <c r="L1398" s="73"/>
    </row>
    <row r="1399" spans="1:12" ht="18" customHeight="1" x14ac:dyDescent="0.3">
      <c r="A1399" s="938" t="s">
        <v>1753</v>
      </c>
      <c r="B1399" s="938"/>
      <c r="C1399" s="792"/>
      <c r="D1399" s="790"/>
      <c r="E1399" s="790"/>
      <c r="F1399" s="790"/>
      <c r="G1399" s="790"/>
      <c r="H1399" s="790"/>
      <c r="I1399" s="790"/>
      <c r="J1399" s="73"/>
      <c r="K1399" s="73"/>
      <c r="L1399" s="73"/>
    </row>
    <row r="1400" spans="1:12" ht="15" customHeight="1" thickBot="1" x14ac:dyDescent="0.35">
      <c r="A1400" s="937" t="s">
        <v>1741</v>
      </c>
      <c r="B1400" s="937"/>
      <c r="C1400" s="937"/>
      <c r="D1400" s="937"/>
      <c r="E1400" s="937"/>
      <c r="F1400" s="937"/>
      <c r="G1400" s="937"/>
      <c r="H1400" s="937"/>
      <c r="I1400" s="937"/>
      <c r="J1400" s="73"/>
      <c r="K1400" s="73"/>
      <c r="L1400" s="73"/>
    </row>
    <row r="1401" spans="1:12" ht="67.95" customHeight="1" thickBot="1" x14ac:dyDescent="0.35">
      <c r="A1401" s="8" t="s">
        <v>5</v>
      </c>
      <c r="B1401" s="9" t="s">
        <v>209</v>
      </c>
      <c r="C1401" s="9" t="s">
        <v>11</v>
      </c>
      <c r="D1401" s="9" t="s">
        <v>574</v>
      </c>
      <c r="E1401" s="9" t="s">
        <v>674</v>
      </c>
      <c r="F1401" s="9" t="s">
        <v>6</v>
      </c>
      <c r="G1401" s="9" t="s">
        <v>17</v>
      </c>
      <c r="H1401" s="9" t="s">
        <v>12</v>
      </c>
      <c r="I1401" s="9" t="s">
        <v>34</v>
      </c>
      <c r="J1401" s="73"/>
      <c r="K1401" s="73"/>
      <c r="L1401" s="73"/>
    </row>
    <row r="1402" spans="1:12" ht="24" customHeight="1" thickBot="1" x14ac:dyDescent="0.35">
      <c r="A1402" s="10">
        <v>1</v>
      </c>
      <c r="B1402" s="11">
        <v>2</v>
      </c>
      <c r="C1402" s="11">
        <v>3</v>
      </c>
      <c r="D1402" s="11">
        <v>4</v>
      </c>
      <c r="E1402" s="11">
        <v>5</v>
      </c>
      <c r="F1402" s="11">
        <v>6</v>
      </c>
      <c r="G1402" s="11">
        <v>7</v>
      </c>
      <c r="H1402" s="11">
        <v>8</v>
      </c>
      <c r="I1402" s="11">
        <v>9</v>
      </c>
      <c r="J1402" s="73"/>
      <c r="K1402" s="73"/>
      <c r="L1402" s="73"/>
    </row>
    <row r="1403" spans="1:12" ht="30.6" customHeight="1" thickBot="1" x14ac:dyDescent="0.35">
      <c r="A1403" s="34" t="s">
        <v>15</v>
      </c>
      <c r="B1403" s="35" t="s">
        <v>402</v>
      </c>
      <c r="C1403" s="36"/>
      <c r="D1403" s="36"/>
      <c r="E1403" s="36"/>
      <c r="F1403" s="37" t="s">
        <v>494</v>
      </c>
      <c r="G1403" s="35"/>
      <c r="H1403" s="36"/>
      <c r="I1403" s="36"/>
      <c r="J1403" s="73"/>
      <c r="K1403" s="73"/>
      <c r="L1403" s="73"/>
    </row>
    <row r="1404" spans="1:12" ht="20.399999999999999" customHeight="1" thickBot="1" x14ac:dyDescent="0.35">
      <c r="A1404" s="38" t="s">
        <v>14</v>
      </c>
      <c r="B1404" s="39" t="s">
        <v>404</v>
      </c>
      <c r="C1404" s="40"/>
      <c r="D1404" s="40"/>
      <c r="E1404" s="40"/>
      <c r="F1404" s="41" t="s">
        <v>403</v>
      </c>
      <c r="G1404" s="124"/>
      <c r="H1404" s="40"/>
      <c r="I1404" s="40"/>
      <c r="J1404" s="73"/>
      <c r="K1404" s="73"/>
      <c r="L1404" s="73"/>
    </row>
    <row r="1405" spans="1:12" ht="15" customHeight="1" thickBot="1" x14ac:dyDescent="0.35">
      <c r="A1405" s="881" t="s">
        <v>78</v>
      </c>
      <c r="B1405" s="896" t="s">
        <v>644</v>
      </c>
      <c r="C1405" s="44">
        <v>21342.799999999999</v>
      </c>
      <c r="D1405" s="53">
        <v>22268.3</v>
      </c>
      <c r="E1405" s="53">
        <v>23493.3</v>
      </c>
      <c r="F1405" s="12"/>
      <c r="G1405" s="13" t="s">
        <v>18</v>
      </c>
      <c r="H1405" s="924" t="s">
        <v>493</v>
      </c>
      <c r="I1405" s="85" t="s">
        <v>399</v>
      </c>
      <c r="J1405" s="73"/>
      <c r="K1405" s="73"/>
      <c r="L1405" s="73"/>
    </row>
    <row r="1406" spans="1:12" ht="15" thickBot="1" x14ac:dyDescent="0.35">
      <c r="A1406" s="882"/>
      <c r="B1406" s="897"/>
      <c r="C1406" s="53">
        <v>2334.3000000000002</v>
      </c>
      <c r="D1406" s="53">
        <v>2280.4</v>
      </c>
      <c r="E1406" s="53">
        <v>2279.4</v>
      </c>
      <c r="F1406" s="12"/>
      <c r="G1406" s="17" t="s">
        <v>281</v>
      </c>
      <c r="H1406" s="925"/>
      <c r="I1406" s="85"/>
      <c r="J1406" s="73"/>
      <c r="K1406" s="73"/>
      <c r="L1406" s="73"/>
    </row>
    <row r="1407" spans="1:12" ht="15" thickBot="1" x14ac:dyDescent="0.35">
      <c r="A1407" s="882"/>
      <c r="B1407" s="897"/>
      <c r="C1407" s="53">
        <v>81</v>
      </c>
      <c r="D1407" s="53">
        <v>81</v>
      </c>
      <c r="E1407" s="53">
        <v>81</v>
      </c>
      <c r="F1407" s="12"/>
      <c r="G1407" s="18" t="s">
        <v>20</v>
      </c>
      <c r="H1407" s="925"/>
      <c r="I1407" s="85"/>
      <c r="J1407" s="73"/>
      <c r="K1407" s="73"/>
      <c r="L1407" s="73"/>
    </row>
    <row r="1408" spans="1:12" ht="15" thickBot="1" x14ac:dyDescent="0.35">
      <c r="A1408" s="882"/>
      <c r="B1408" s="897"/>
      <c r="C1408" s="108">
        <v>14651.7</v>
      </c>
      <c r="D1408" s="53">
        <v>15559.1</v>
      </c>
      <c r="E1408" s="53">
        <v>16178</v>
      </c>
      <c r="F1408" s="12"/>
      <c r="G1408" s="17" t="s">
        <v>400</v>
      </c>
      <c r="H1408" s="925"/>
      <c r="I1408" s="85"/>
      <c r="J1408" s="73"/>
      <c r="K1408" s="73"/>
      <c r="L1408" s="73"/>
    </row>
    <row r="1409" spans="1:12" ht="15" customHeight="1" thickBot="1" x14ac:dyDescent="0.35">
      <c r="A1409" s="882"/>
      <c r="B1409" s="897"/>
      <c r="C1409" s="44"/>
      <c r="D1409" s="53"/>
      <c r="E1409" s="53"/>
      <c r="F1409" s="12"/>
      <c r="G1409" s="18" t="s">
        <v>22</v>
      </c>
      <c r="H1409" s="925"/>
      <c r="I1409" s="85"/>
      <c r="J1409" s="73"/>
      <c r="K1409" s="73"/>
      <c r="L1409" s="73"/>
    </row>
    <row r="1410" spans="1:12" ht="15" customHeight="1" thickBot="1" x14ac:dyDescent="0.35">
      <c r="A1410" s="882"/>
      <c r="B1410" s="897"/>
      <c r="C1410" s="44"/>
      <c r="D1410" s="53"/>
      <c r="E1410" s="53"/>
      <c r="F1410" s="12"/>
      <c r="G1410" s="17" t="s">
        <v>19</v>
      </c>
      <c r="H1410" s="925"/>
      <c r="I1410" s="85"/>
      <c r="J1410" s="73"/>
      <c r="K1410" s="73"/>
      <c r="L1410" s="73"/>
    </row>
    <row r="1411" spans="1:12" ht="15" thickBot="1" x14ac:dyDescent="0.35">
      <c r="A1411" s="882"/>
      <c r="B1411" s="897"/>
      <c r="C1411" s="44">
        <v>185.8</v>
      </c>
      <c r="D1411" s="53"/>
      <c r="E1411" s="53"/>
      <c r="F1411" s="12"/>
      <c r="G1411" s="18" t="s">
        <v>21</v>
      </c>
      <c r="H1411" s="925"/>
      <c r="I1411" s="85"/>
      <c r="J1411" s="73"/>
      <c r="K1411" s="73"/>
      <c r="L1411" s="73"/>
    </row>
    <row r="1412" spans="1:12" ht="15" thickBot="1" x14ac:dyDescent="0.35">
      <c r="A1412" s="882"/>
      <c r="B1412" s="897"/>
      <c r="C1412" s="44"/>
      <c r="D1412" s="53"/>
      <c r="E1412" s="53"/>
      <c r="F1412" s="12"/>
      <c r="G1412" s="17" t="s">
        <v>401</v>
      </c>
      <c r="H1412" s="925"/>
      <c r="I1412" s="85"/>
      <c r="J1412" s="73"/>
      <c r="K1412" s="73"/>
      <c r="L1412" s="73"/>
    </row>
    <row r="1413" spans="1:12" ht="15" thickBot="1" x14ac:dyDescent="0.35">
      <c r="A1413" s="882"/>
      <c r="B1413" s="897"/>
      <c r="C1413" s="42">
        <f>SUM(C1405:C1412)</f>
        <v>38595.600000000006</v>
      </c>
      <c r="D1413" s="42">
        <f>SUM(D1405:D1412)</f>
        <v>40188.800000000003</v>
      </c>
      <c r="E1413" s="42">
        <f>SUM(E1405:E1412)</f>
        <v>42031.7</v>
      </c>
      <c r="F1413" s="12"/>
      <c r="G1413" s="19" t="s">
        <v>23</v>
      </c>
      <c r="H1413" s="925"/>
      <c r="I1413" s="85"/>
      <c r="J1413" s="73"/>
      <c r="K1413" s="73"/>
      <c r="L1413" s="73"/>
    </row>
    <row r="1414" spans="1:12" ht="15" thickBot="1" x14ac:dyDescent="0.35">
      <c r="A1414" s="882"/>
      <c r="B1414" s="897"/>
      <c r="C1414" s="43"/>
      <c r="D1414" s="43"/>
      <c r="E1414" s="43"/>
      <c r="F1414" s="12"/>
      <c r="G1414" s="16"/>
      <c r="H1414" s="925"/>
      <c r="I1414" s="85"/>
      <c r="J1414" s="73"/>
      <c r="K1414" s="73"/>
      <c r="L1414" s="73"/>
    </row>
    <row r="1415" spans="1:12" ht="15" thickBot="1" x14ac:dyDescent="0.35">
      <c r="A1415" s="882"/>
      <c r="B1415" s="897"/>
      <c r="C1415" s="43"/>
      <c r="D1415" s="43"/>
      <c r="E1415" s="43"/>
      <c r="F1415" s="12"/>
      <c r="G1415" s="16"/>
      <c r="H1415" s="925"/>
      <c r="I1415" s="85"/>
      <c r="J1415" s="73"/>
      <c r="K1415" s="73"/>
      <c r="L1415" s="73"/>
    </row>
    <row r="1416" spans="1:12" ht="15" thickBot="1" x14ac:dyDescent="0.35">
      <c r="A1416" s="882"/>
      <c r="B1416" s="897"/>
      <c r="C1416" s="43"/>
      <c r="D1416" s="43"/>
      <c r="E1416" s="43"/>
      <c r="F1416" s="12"/>
      <c r="G1416" s="16"/>
      <c r="H1416" s="925"/>
      <c r="I1416" s="85"/>
      <c r="J1416" s="73"/>
      <c r="K1416" s="73"/>
      <c r="L1416" s="73"/>
    </row>
    <row r="1417" spans="1:12" ht="15" thickBot="1" x14ac:dyDescent="0.35">
      <c r="A1417" s="882"/>
      <c r="B1417" s="897"/>
      <c r="C1417" s="43"/>
      <c r="D1417" s="43"/>
      <c r="E1417" s="43"/>
      <c r="F1417" s="12"/>
      <c r="G1417" s="16"/>
      <c r="H1417" s="925"/>
      <c r="I1417" s="85"/>
      <c r="J1417" s="73"/>
      <c r="K1417" s="73"/>
      <c r="L1417" s="73"/>
    </row>
    <row r="1418" spans="1:12" ht="15" customHeight="1" thickBot="1" x14ac:dyDescent="0.35">
      <c r="A1418" s="882"/>
      <c r="B1418" s="897"/>
      <c r="C1418" s="43"/>
      <c r="D1418" s="43"/>
      <c r="E1418" s="43"/>
      <c r="F1418" s="12"/>
      <c r="G1418" s="16"/>
      <c r="H1418" s="925"/>
      <c r="I1418" s="85"/>
      <c r="J1418" s="73"/>
      <c r="K1418" s="73"/>
      <c r="L1418" s="73"/>
    </row>
    <row r="1419" spans="1:12" ht="15" customHeight="1" thickBot="1" x14ac:dyDescent="0.35">
      <c r="A1419" s="882"/>
      <c r="B1419" s="897"/>
      <c r="C1419" s="43"/>
      <c r="D1419" s="43"/>
      <c r="E1419" s="43"/>
      <c r="F1419" s="12"/>
      <c r="G1419" s="16"/>
      <c r="H1419" s="925"/>
      <c r="I1419" s="85"/>
      <c r="J1419" s="73"/>
      <c r="K1419" s="73"/>
      <c r="L1419" s="73"/>
    </row>
    <row r="1420" spans="1:12" ht="15" thickBot="1" x14ac:dyDescent="0.35">
      <c r="A1420" s="882"/>
      <c r="B1420" s="897"/>
      <c r="C1420" s="43"/>
      <c r="D1420" s="43"/>
      <c r="E1420" s="43"/>
      <c r="F1420" s="12"/>
      <c r="G1420" s="16"/>
      <c r="H1420" s="925"/>
      <c r="I1420" s="85"/>
      <c r="J1420" s="73"/>
      <c r="K1420" s="73"/>
      <c r="L1420" s="73"/>
    </row>
    <row r="1421" spans="1:12" ht="15" thickBot="1" x14ac:dyDescent="0.35">
      <c r="A1421" s="882"/>
      <c r="B1421" s="897"/>
      <c r="C1421" s="43"/>
      <c r="D1421" s="43"/>
      <c r="E1421" s="43"/>
      <c r="F1421" s="12"/>
      <c r="G1421" s="16"/>
      <c r="H1421" s="925"/>
      <c r="I1421" s="85"/>
      <c r="J1421" s="73"/>
      <c r="K1421" s="73"/>
      <c r="L1421" s="73"/>
    </row>
    <row r="1422" spans="1:12" ht="16.95" customHeight="1" thickBot="1" x14ac:dyDescent="0.35">
      <c r="A1422" s="882"/>
      <c r="B1422" s="897"/>
      <c r="C1422" s="43"/>
      <c r="D1422" s="43"/>
      <c r="E1422" s="43"/>
      <c r="F1422" s="12"/>
      <c r="G1422" s="16"/>
      <c r="H1422" s="925"/>
      <c r="I1422" s="85"/>
      <c r="J1422" s="73"/>
      <c r="K1422" s="73"/>
      <c r="L1422" s="73"/>
    </row>
    <row r="1423" spans="1:12" ht="15" thickBot="1" x14ac:dyDescent="0.35">
      <c r="A1423" s="882"/>
      <c r="B1423" s="897"/>
      <c r="C1423" s="43"/>
      <c r="D1423" s="43"/>
      <c r="E1423" s="43"/>
      <c r="F1423" s="12"/>
      <c r="G1423" s="16"/>
      <c r="H1423" s="925"/>
      <c r="I1423" s="85"/>
      <c r="J1423" s="73"/>
      <c r="K1423" s="73"/>
      <c r="L1423" s="73"/>
    </row>
    <row r="1424" spans="1:12" ht="15" thickBot="1" x14ac:dyDescent="0.35">
      <c r="A1424" s="882"/>
      <c r="B1424" s="897"/>
      <c r="C1424" s="43"/>
      <c r="D1424" s="43"/>
      <c r="E1424" s="43"/>
      <c r="F1424" s="12"/>
      <c r="G1424" s="16"/>
      <c r="H1424" s="925"/>
      <c r="I1424" s="85"/>
      <c r="J1424" s="73"/>
      <c r="K1424" s="73"/>
      <c r="L1424" s="73"/>
    </row>
    <row r="1425" spans="1:12" ht="15" thickBot="1" x14ac:dyDescent="0.35">
      <c r="A1425" s="882"/>
      <c r="B1425" s="897"/>
      <c r="C1425" s="43"/>
      <c r="D1425" s="43"/>
      <c r="E1425" s="43"/>
      <c r="F1425" s="12"/>
      <c r="G1425" s="16"/>
      <c r="H1425" s="925"/>
      <c r="I1425" s="85"/>
      <c r="J1425" s="73"/>
      <c r="K1425" s="73"/>
      <c r="L1425" s="73"/>
    </row>
    <row r="1426" spans="1:12" ht="15" thickBot="1" x14ac:dyDescent="0.35">
      <c r="A1426" s="882"/>
      <c r="B1426" s="897"/>
      <c r="C1426" s="43"/>
      <c r="D1426" s="43"/>
      <c r="E1426" s="43"/>
      <c r="F1426" s="12"/>
      <c r="G1426" s="16"/>
      <c r="H1426" s="925"/>
      <c r="I1426" s="85"/>
      <c r="J1426" s="73"/>
      <c r="K1426" s="73"/>
      <c r="L1426" s="73"/>
    </row>
    <row r="1427" spans="1:12" ht="18.600000000000001" customHeight="1" thickBot="1" x14ac:dyDescent="0.35">
      <c r="A1427" s="883"/>
      <c r="B1427" s="897"/>
      <c r="C1427" s="43"/>
      <c r="D1427" s="43"/>
      <c r="E1427" s="43"/>
      <c r="F1427" s="12"/>
      <c r="G1427" s="16"/>
      <c r="H1427" s="925"/>
      <c r="I1427" s="85"/>
      <c r="J1427" s="73"/>
      <c r="K1427" s="73"/>
      <c r="L1427" s="73"/>
    </row>
    <row r="1428" spans="1:12" ht="20.399999999999999" customHeight="1" thickBot="1" x14ac:dyDescent="0.35">
      <c r="A1428" s="882" t="s">
        <v>24</v>
      </c>
      <c r="B1428" s="896" t="s">
        <v>405</v>
      </c>
      <c r="C1428" s="44"/>
      <c r="D1428" s="44"/>
      <c r="E1428" s="44"/>
      <c r="F1428" s="12"/>
      <c r="G1428" s="17" t="s">
        <v>18</v>
      </c>
      <c r="H1428" s="125">
        <v>288724610</v>
      </c>
      <c r="I1428" s="85" t="s">
        <v>399</v>
      </c>
      <c r="J1428" s="73"/>
      <c r="K1428" s="73"/>
      <c r="L1428" s="73"/>
    </row>
    <row r="1429" spans="1:12" ht="16.95" customHeight="1" thickBot="1" x14ac:dyDescent="0.35">
      <c r="A1429" s="882"/>
      <c r="B1429" s="897"/>
      <c r="C1429" s="44"/>
      <c r="D1429" s="44"/>
      <c r="E1429" s="44"/>
      <c r="F1429" s="12"/>
      <c r="G1429" s="13" t="s">
        <v>281</v>
      </c>
      <c r="H1429" s="45"/>
      <c r="I1429" s="85"/>
      <c r="J1429" s="73"/>
      <c r="K1429" s="73"/>
      <c r="L1429" s="73"/>
    </row>
    <row r="1430" spans="1:12" ht="20.399999999999999" customHeight="1" thickBot="1" x14ac:dyDescent="0.35">
      <c r="A1430" s="882"/>
      <c r="B1430" s="897"/>
      <c r="C1430" s="44"/>
      <c r="D1430" s="44"/>
      <c r="E1430" s="44"/>
      <c r="F1430" s="12"/>
      <c r="G1430" s="14" t="s">
        <v>20</v>
      </c>
      <c r="H1430" s="45"/>
      <c r="I1430" s="85"/>
      <c r="J1430" s="73"/>
      <c r="K1430" s="73"/>
      <c r="L1430" s="73"/>
    </row>
    <row r="1431" spans="1:12" ht="20.399999999999999" customHeight="1" thickBot="1" x14ac:dyDescent="0.35">
      <c r="A1431" s="882"/>
      <c r="B1431" s="897"/>
      <c r="C1431" s="53">
        <v>85.6</v>
      </c>
      <c r="D1431" s="53">
        <v>85.6</v>
      </c>
      <c r="E1431" s="53">
        <v>85.6</v>
      </c>
      <c r="F1431" s="12"/>
      <c r="G1431" s="13" t="s">
        <v>400</v>
      </c>
      <c r="H1431" s="45"/>
      <c r="I1431" s="85"/>
      <c r="J1431" s="73"/>
      <c r="K1431" s="73"/>
      <c r="L1431" s="73"/>
    </row>
    <row r="1432" spans="1:12" ht="15" thickBot="1" x14ac:dyDescent="0.35">
      <c r="A1432" s="882"/>
      <c r="B1432" s="897"/>
      <c r="C1432" s="44"/>
      <c r="D1432" s="53"/>
      <c r="E1432" s="53"/>
      <c r="F1432" s="12"/>
      <c r="G1432" s="14" t="s">
        <v>22</v>
      </c>
      <c r="H1432" s="47"/>
      <c r="I1432" s="85"/>
      <c r="J1432" s="73"/>
      <c r="K1432" s="73"/>
      <c r="L1432" s="73"/>
    </row>
    <row r="1433" spans="1:12" ht="16.95" customHeight="1" thickBot="1" x14ac:dyDescent="0.35">
      <c r="A1433" s="882"/>
      <c r="B1433" s="897"/>
      <c r="C1433" s="44"/>
      <c r="D1433" s="53"/>
      <c r="E1433" s="53"/>
      <c r="F1433" s="12"/>
      <c r="G1433" s="13" t="s">
        <v>19</v>
      </c>
      <c r="H1433" s="47"/>
      <c r="I1433" s="85"/>
      <c r="J1433" s="73"/>
      <c r="K1433" s="73"/>
      <c r="L1433" s="73"/>
    </row>
    <row r="1434" spans="1:12" ht="15.6" customHeight="1" thickBot="1" x14ac:dyDescent="0.35">
      <c r="A1434" s="882"/>
      <c r="B1434" s="897"/>
      <c r="C1434" s="44"/>
      <c r="D1434" s="53"/>
      <c r="E1434" s="53"/>
      <c r="F1434" s="12"/>
      <c r="G1434" s="14" t="s">
        <v>21</v>
      </c>
      <c r="H1434" s="47"/>
      <c r="I1434" s="85"/>
      <c r="J1434" s="73"/>
      <c r="K1434" s="73"/>
      <c r="L1434" s="73"/>
    </row>
    <row r="1435" spans="1:12" ht="15" thickBot="1" x14ac:dyDescent="0.35">
      <c r="A1435" s="882"/>
      <c r="B1435" s="897"/>
      <c r="C1435" s="44"/>
      <c r="D1435" s="53"/>
      <c r="E1435" s="53"/>
      <c r="F1435" s="12"/>
      <c r="G1435" s="13" t="s">
        <v>401</v>
      </c>
      <c r="H1435" s="47"/>
      <c r="I1435" s="85"/>
      <c r="J1435" s="73"/>
      <c r="K1435" s="73"/>
      <c r="L1435" s="73"/>
    </row>
    <row r="1436" spans="1:12" ht="22.2" customHeight="1" thickBot="1" x14ac:dyDescent="0.35">
      <c r="A1436" s="883"/>
      <c r="B1436" s="898"/>
      <c r="C1436" s="42">
        <f>SUM(C1428:C1435)</f>
        <v>85.6</v>
      </c>
      <c r="D1436" s="42">
        <f>SUM(D1428:D1435)</f>
        <v>85.6</v>
      </c>
      <c r="E1436" s="42">
        <f>SUM(E1428:E1435)</f>
        <v>85.6</v>
      </c>
      <c r="F1436" s="46"/>
      <c r="G1436" s="15" t="s">
        <v>23</v>
      </c>
      <c r="H1436" s="47"/>
      <c r="I1436" s="85"/>
      <c r="J1436" s="73"/>
      <c r="K1436" s="73"/>
      <c r="L1436" s="73"/>
    </row>
    <row r="1437" spans="1:12" ht="15" customHeight="1" thickBot="1" x14ac:dyDescent="0.35">
      <c r="A1437" s="881" t="s">
        <v>26</v>
      </c>
      <c r="B1437" s="896" t="s">
        <v>406</v>
      </c>
      <c r="C1437" s="53">
        <v>9648.5</v>
      </c>
      <c r="D1437" s="53">
        <v>10362.5</v>
      </c>
      <c r="E1437" s="53">
        <v>10932.5</v>
      </c>
      <c r="F1437" s="12"/>
      <c r="G1437" s="13" t="s">
        <v>18</v>
      </c>
      <c r="H1437" s="919" t="s">
        <v>609</v>
      </c>
      <c r="I1437" s="85" t="s">
        <v>399</v>
      </c>
      <c r="J1437" s="73"/>
      <c r="K1437" s="73"/>
      <c r="L1437" s="73"/>
    </row>
    <row r="1438" spans="1:12" ht="15" thickBot="1" x14ac:dyDescent="0.35">
      <c r="A1438" s="882"/>
      <c r="B1438" s="897"/>
      <c r="C1438" s="53">
        <v>500.8</v>
      </c>
      <c r="D1438" s="53">
        <v>502.1</v>
      </c>
      <c r="E1438" s="53">
        <v>503.1</v>
      </c>
      <c r="F1438" s="12"/>
      <c r="G1438" s="13" t="s">
        <v>281</v>
      </c>
      <c r="H1438" s="920"/>
      <c r="I1438" s="85"/>
      <c r="J1438" s="73"/>
      <c r="K1438" s="73"/>
      <c r="L1438" s="73"/>
    </row>
    <row r="1439" spans="1:12" ht="15" thickBot="1" x14ac:dyDescent="0.35">
      <c r="A1439" s="882"/>
      <c r="B1439" s="897"/>
      <c r="C1439" s="107">
        <v>19.5</v>
      </c>
      <c r="D1439" s="53"/>
      <c r="E1439" s="53"/>
      <c r="F1439" s="12"/>
      <c r="G1439" s="14" t="s">
        <v>20</v>
      </c>
      <c r="H1439" s="920"/>
      <c r="I1439" s="85"/>
      <c r="J1439" s="73"/>
      <c r="K1439" s="73"/>
      <c r="L1439" s="73"/>
    </row>
    <row r="1440" spans="1:12" ht="15" thickBot="1" x14ac:dyDescent="0.35">
      <c r="A1440" s="882"/>
      <c r="B1440" s="897"/>
      <c r="C1440" s="107">
        <v>38889.9</v>
      </c>
      <c r="D1440" s="53">
        <v>41993.9</v>
      </c>
      <c r="E1440" s="53">
        <v>43670.2</v>
      </c>
      <c r="F1440" s="12"/>
      <c r="G1440" s="13" t="s">
        <v>400</v>
      </c>
      <c r="H1440" s="920"/>
      <c r="I1440" s="85"/>
      <c r="J1440" s="73"/>
      <c r="K1440" s="73"/>
      <c r="L1440" s="73"/>
    </row>
    <row r="1441" spans="1:12" ht="15" thickBot="1" x14ac:dyDescent="0.35">
      <c r="A1441" s="882"/>
      <c r="B1441" s="897"/>
      <c r="C1441" s="53"/>
      <c r="D1441" s="53"/>
      <c r="E1441" s="53"/>
      <c r="F1441" s="12"/>
      <c r="G1441" s="14" t="s">
        <v>22</v>
      </c>
      <c r="H1441" s="920"/>
      <c r="I1441" s="85"/>
      <c r="J1441" s="73"/>
      <c r="K1441" s="73"/>
      <c r="L1441" s="73"/>
    </row>
    <row r="1442" spans="1:12" ht="15" thickBot="1" x14ac:dyDescent="0.35">
      <c r="A1442" s="882"/>
      <c r="B1442" s="897"/>
      <c r="C1442" s="53"/>
      <c r="D1442" s="53"/>
      <c r="E1442" s="53"/>
      <c r="F1442" s="12"/>
      <c r="G1442" s="13" t="s">
        <v>19</v>
      </c>
      <c r="H1442" s="920"/>
      <c r="I1442" s="85"/>
      <c r="J1442" s="73"/>
      <c r="K1442" s="73"/>
      <c r="L1442" s="73"/>
    </row>
    <row r="1443" spans="1:12" ht="15" thickBot="1" x14ac:dyDescent="0.35">
      <c r="A1443" s="882"/>
      <c r="B1443" s="897"/>
      <c r="C1443" s="53">
        <v>127.9</v>
      </c>
      <c r="D1443" s="53"/>
      <c r="E1443" s="53"/>
      <c r="F1443" s="12"/>
      <c r="G1443" s="14" t="s">
        <v>21</v>
      </c>
      <c r="H1443" s="920"/>
      <c r="I1443" s="85"/>
      <c r="J1443" s="73"/>
      <c r="K1443" s="73"/>
      <c r="L1443" s="73"/>
    </row>
    <row r="1444" spans="1:12" ht="15" thickBot="1" x14ac:dyDescent="0.35">
      <c r="A1444" s="882"/>
      <c r="B1444" s="897"/>
      <c r="C1444" s="53">
        <v>2553.5</v>
      </c>
      <c r="D1444" s="53">
        <v>2553.5</v>
      </c>
      <c r="E1444" s="53">
        <v>2553.5</v>
      </c>
      <c r="F1444" s="12"/>
      <c r="G1444" s="13" t="s">
        <v>401</v>
      </c>
      <c r="H1444" s="920"/>
      <c r="I1444" s="85"/>
      <c r="J1444" s="73"/>
      <c r="K1444" s="73"/>
      <c r="L1444" s="73"/>
    </row>
    <row r="1445" spans="1:12" ht="18" customHeight="1" thickBot="1" x14ac:dyDescent="0.35">
      <c r="A1445" s="882"/>
      <c r="B1445" s="897"/>
      <c r="C1445" s="126">
        <f>SUM(C1437:C1444)</f>
        <v>51740.1</v>
      </c>
      <c r="D1445" s="79">
        <f>SUM(D1437:D1444)</f>
        <v>55412</v>
      </c>
      <c r="E1445" s="79">
        <f>SUM(E1437:E1444)</f>
        <v>57659.299999999996</v>
      </c>
      <c r="F1445" s="12"/>
      <c r="G1445" s="15" t="s">
        <v>23</v>
      </c>
      <c r="H1445" s="920"/>
      <c r="I1445" s="85"/>
      <c r="J1445" s="73"/>
      <c r="K1445" s="73"/>
      <c r="L1445" s="73"/>
    </row>
    <row r="1446" spans="1:12" ht="15" customHeight="1" thickBot="1" x14ac:dyDescent="0.35">
      <c r="A1446" s="882"/>
      <c r="B1446" s="897"/>
      <c r="C1446" s="44"/>
      <c r="D1446" s="44"/>
      <c r="E1446" s="44"/>
      <c r="F1446" s="12"/>
      <c r="G1446" s="15"/>
      <c r="H1446" s="920"/>
      <c r="I1446" s="85"/>
      <c r="J1446" s="73"/>
      <c r="K1446" s="73"/>
      <c r="L1446" s="73"/>
    </row>
    <row r="1447" spans="1:12" ht="10.95" customHeight="1" thickBot="1" x14ac:dyDescent="0.35">
      <c r="A1447" s="882"/>
      <c r="B1447" s="897"/>
      <c r="C1447" s="44"/>
      <c r="D1447" s="44"/>
      <c r="E1447" s="44"/>
      <c r="F1447" s="12"/>
      <c r="G1447" s="15"/>
      <c r="H1447" s="920"/>
      <c r="I1447" s="85"/>
      <c r="J1447" s="73"/>
      <c r="K1447" s="73"/>
      <c r="L1447" s="73"/>
    </row>
    <row r="1448" spans="1:12" ht="13.95" customHeight="1" thickBot="1" x14ac:dyDescent="0.35">
      <c r="A1448" s="882"/>
      <c r="B1448" s="897"/>
      <c r="C1448" s="44"/>
      <c r="D1448" s="44"/>
      <c r="E1448" s="44"/>
      <c r="F1448" s="12"/>
      <c r="G1448" s="15"/>
      <c r="H1448" s="920"/>
      <c r="I1448" s="85"/>
      <c r="J1448" s="73"/>
      <c r="K1448" s="73"/>
      <c r="L1448" s="73"/>
    </row>
    <row r="1449" spans="1:12" ht="15" thickBot="1" x14ac:dyDescent="0.35">
      <c r="A1449" s="882"/>
      <c r="B1449" s="897"/>
      <c r="C1449" s="44"/>
      <c r="D1449" s="44"/>
      <c r="E1449" s="44"/>
      <c r="F1449" s="12"/>
      <c r="G1449" s="15"/>
      <c r="H1449" s="920"/>
      <c r="I1449" s="85"/>
      <c r="J1449" s="73"/>
      <c r="K1449" s="73"/>
      <c r="L1449" s="73"/>
    </row>
    <row r="1450" spans="1:12" ht="15.6" customHeight="1" thickBot="1" x14ac:dyDescent="0.35">
      <c r="A1450" s="882"/>
      <c r="B1450" s="897"/>
      <c r="C1450" s="44"/>
      <c r="D1450" s="44"/>
      <c r="E1450" s="44"/>
      <c r="F1450" s="12"/>
      <c r="G1450" s="15"/>
      <c r="H1450" s="920"/>
      <c r="I1450" s="85"/>
      <c r="J1450" s="73"/>
      <c r="K1450" s="73"/>
      <c r="L1450" s="73"/>
    </row>
    <row r="1451" spans="1:12" ht="15.6" customHeight="1" thickBot="1" x14ac:dyDescent="0.35">
      <c r="A1451" s="882"/>
      <c r="B1451" s="897"/>
      <c r="C1451" s="44"/>
      <c r="D1451" s="44"/>
      <c r="E1451" s="44"/>
      <c r="F1451" s="12"/>
      <c r="G1451" s="15"/>
      <c r="H1451" s="920"/>
      <c r="I1451" s="85"/>
      <c r="J1451" s="73"/>
      <c r="K1451" s="73"/>
      <c r="L1451" s="73"/>
    </row>
    <row r="1452" spans="1:12" ht="22.2" customHeight="1" thickBot="1" x14ac:dyDescent="0.35">
      <c r="A1452" s="883"/>
      <c r="B1452" s="897"/>
      <c r="C1452" s="44"/>
      <c r="D1452" s="44"/>
      <c r="E1452" s="44"/>
      <c r="F1452" s="12"/>
      <c r="G1452" s="25"/>
      <c r="H1452" s="920"/>
      <c r="I1452" s="127"/>
      <c r="J1452" s="73"/>
      <c r="K1452" s="73"/>
      <c r="L1452" s="73"/>
    </row>
    <row r="1453" spans="1:12" ht="15" customHeight="1" thickBot="1" x14ac:dyDescent="0.35">
      <c r="A1453" s="882" t="s">
        <v>28</v>
      </c>
      <c r="B1453" s="896" t="s">
        <v>407</v>
      </c>
      <c r="C1453" s="44"/>
      <c r="D1453" s="44"/>
      <c r="E1453" s="44"/>
      <c r="F1453" s="12"/>
      <c r="G1453" s="13" t="s">
        <v>18</v>
      </c>
      <c r="H1453" s="76">
        <v>288724610</v>
      </c>
      <c r="I1453" s="99" t="s">
        <v>399</v>
      </c>
      <c r="J1453" s="73"/>
      <c r="K1453" s="73"/>
      <c r="L1453" s="73"/>
    </row>
    <row r="1454" spans="1:12" ht="15" customHeight="1" thickBot="1" x14ac:dyDescent="0.35">
      <c r="A1454" s="882"/>
      <c r="B1454" s="897"/>
      <c r="C1454" s="44"/>
      <c r="D1454" s="44"/>
      <c r="E1454" s="44"/>
      <c r="F1454" s="12"/>
      <c r="G1454" s="13" t="s">
        <v>281</v>
      </c>
      <c r="H1454" s="45"/>
      <c r="I1454" s="85"/>
      <c r="J1454" s="73"/>
      <c r="K1454" s="73"/>
      <c r="L1454" s="73"/>
    </row>
    <row r="1455" spans="1:12" ht="15" thickBot="1" x14ac:dyDescent="0.35">
      <c r="A1455" s="882"/>
      <c r="B1455" s="897"/>
      <c r="C1455" s="44"/>
      <c r="D1455" s="44"/>
      <c r="E1455" s="44"/>
      <c r="F1455" s="12"/>
      <c r="G1455" s="14" t="s">
        <v>20</v>
      </c>
      <c r="H1455" s="45"/>
      <c r="I1455" s="85"/>
      <c r="J1455" s="73"/>
      <c r="K1455" s="73"/>
      <c r="L1455" s="73"/>
    </row>
    <row r="1456" spans="1:12" ht="15" thickBot="1" x14ac:dyDescent="0.35">
      <c r="A1456" s="882"/>
      <c r="B1456" s="897"/>
      <c r="C1456" s="107">
        <v>3626.8</v>
      </c>
      <c r="D1456" s="53">
        <v>3626.8</v>
      </c>
      <c r="E1456" s="53">
        <v>3626.8</v>
      </c>
      <c r="F1456" s="12"/>
      <c r="G1456" s="13" t="s">
        <v>400</v>
      </c>
      <c r="H1456" s="45"/>
      <c r="I1456" s="85"/>
      <c r="J1456" s="73"/>
      <c r="K1456" s="73"/>
      <c r="L1456" s="73"/>
    </row>
    <row r="1457" spans="1:12" ht="15" thickBot="1" x14ac:dyDescent="0.35">
      <c r="A1457" s="882"/>
      <c r="B1457" s="897"/>
      <c r="C1457" s="44"/>
      <c r="D1457" s="53"/>
      <c r="E1457" s="53"/>
      <c r="F1457" s="12"/>
      <c r="G1457" s="14" t="s">
        <v>22</v>
      </c>
      <c r="H1457" s="47"/>
      <c r="I1457" s="85"/>
      <c r="J1457" s="73"/>
      <c r="K1457" s="73"/>
      <c r="L1457" s="73"/>
    </row>
    <row r="1458" spans="1:12" ht="15" thickBot="1" x14ac:dyDescent="0.35">
      <c r="A1458" s="882"/>
      <c r="B1458" s="897"/>
      <c r="C1458" s="44"/>
      <c r="D1458" s="53"/>
      <c r="E1458" s="53"/>
      <c r="F1458" s="12"/>
      <c r="G1458" s="13" t="s">
        <v>19</v>
      </c>
      <c r="H1458" s="47"/>
      <c r="I1458" s="85"/>
      <c r="J1458" s="73"/>
      <c r="K1458" s="73"/>
      <c r="L1458" s="73"/>
    </row>
    <row r="1459" spans="1:12" ht="15" thickBot="1" x14ac:dyDescent="0.35">
      <c r="A1459" s="882"/>
      <c r="B1459" s="897"/>
      <c r="C1459" s="44"/>
      <c r="D1459" s="53"/>
      <c r="E1459" s="53"/>
      <c r="F1459" s="12"/>
      <c r="G1459" s="14" t="s">
        <v>21</v>
      </c>
      <c r="H1459" s="47"/>
      <c r="I1459" s="85"/>
      <c r="J1459" s="73"/>
      <c r="K1459" s="73"/>
      <c r="L1459" s="73"/>
    </row>
    <row r="1460" spans="1:12" ht="15" thickBot="1" x14ac:dyDescent="0.35">
      <c r="A1460" s="882"/>
      <c r="B1460" s="897"/>
      <c r="C1460" s="44"/>
      <c r="D1460" s="53"/>
      <c r="E1460" s="53"/>
      <c r="F1460" s="12"/>
      <c r="G1460" s="13" t="s">
        <v>401</v>
      </c>
      <c r="H1460" s="47"/>
      <c r="I1460" s="85"/>
      <c r="J1460" s="73"/>
      <c r="K1460" s="73"/>
      <c r="L1460" s="73"/>
    </row>
    <row r="1461" spans="1:12" ht="22.95" customHeight="1" thickBot="1" x14ac:dyDescent="0.35">
      <c r="A1461" s="883"/>
      <c r="B1461" s="898"/>
      <c r="C1461" s="43">
        <f>SUM(C1453:C1460)</f>
        <v>3626.8</v>
      </c>
      <c r="D1461" s="42">
        <f>SUM(D1453:D1460)</f>
        <v>3626.8</v>
      </c>
      <c r="E1461" s="42">
        <f>SUM(E1453:E1460)</f>
        <v>3626.8</v>
      </c>
      <c r="F1461" s="46"/>
      <c r="G1461" s="15" t="s">
        <v>23</v>
      </c>
      <c r="H1461" s="47"/>
      <c r="I1461" s="85"/>
      <c r="J1461" s="73"/>
      <c r="K1461" s="73"/>
      <c r="L1461" s="73"/>
    </row>
    <row r="1462" spans="1:12" ht="15" customHeight="1" thickBot="1" x14ac:dyDescent="0.35">
      <c r="A1462" s="882" t="s">
        <v>29</v>
      </c>
      <c r="B1462" s="896" t="s">
        <v>408</v>
      </c>
      <c r="C1462" s="53">
        <v>3957.7</v>
      </c>
      <c r="D1462" s="53">
        <v>4250.5</v>
      </c>
      <c r="E1462" s="53">
        <v>4484.3</v>
      </c>
      <c r="F1462" s="12" t="s">
        <v>415</v>
      </c>
      <c r="G1462" s="13" t="s">
        <v>18</v>
      </c>
      <c r="H1462" s="919" t="s">
        <v>495</v>
      </c>
      <c r="I1462" s="85" t="s">
        <v>399</v>
      </c>
      <c r="J1462" s="106"/>
      <c r="K1462" s="73"/>
      <c r="L1462" s="73"/>
    </row>
    <row r="1463" spans="1:12" ht="15" thickBot="1" x14ac:dyDescent="0.35">
      <c r="A1463" s="882"/>
      <c r="B1463" s="897"/>
      <c r="C1463" s="53">
        <v>356.8</v>
      </c>
      <c r="D1463" s="53">
        <v>378.8</v>
      </c>
      <c r="E1463" s="53">
        <v>379.8</v>
      </c>
      <c r="F1463" s="12"/>
      <c r="G1463" s="13" t="s">
        <v>281</v>
      </c>
      <c r="H1463" s="921"/>
      <c r="I1463" s="85"/>
      <c r="J1463" s="106"/>
      <c r="K1463" s="73"/>
      <c r="L1463" s="73"/>
    </row>
    <row r="1464" spans="1:12" ht="15" thickBot="1" x14ac:dyDescent="0.35">
      <c r="A1464" s="882"/>
      <c r="B1464" s="897"/>
      <c r="C1464" s="53">
        <v>750.9</v>
      </c>
      <c r="D1464" s="53">
        <v>750.9</v>
      </c>
      <c r="E1464" s="53">
        <v>750.9</v>
      </c>
      <c r="F1464" s="12"/>
      <c r="G1464" s="14" t="s">
        <v>20</v>
      </c>
      <c r="H1464" s="921"/>
      <c r="I1464" s="85"/>
      <c r="J1464" s="106"/>
      <c r="K1464" s="73"/>
      <c r="L1464" s="73"/>
    </row>
    <row r="1465" spans="1:12" ht="18.600000000000001" customHeight="1" thickBot="1" x14ac:dyDescent="0.35">
      <c r="A1465" s="882"/>
      <c r="B1465" s="897"/>
      <c r="C1465" s="53">
        <v>287</v>
      </c>
      <c r="D1465" s="53">
        <v>310</v>
      </c>
      <c r="E1465" s="53">
        <v>322.39999999999998</v>
      </c>
      <c r="F1465" s="12"/>
      <c r="G1465" s="13" t="s">
        <v>400</v>
      </c>
      <c r="H1465" s="921"/>
      <c r="I1465" s="85"/>
      <c r="J1465" s="106"/>
      <c r="K1465" s="73"/>
      <c r="L1465" s="73"/>
    </row>
    <row r="1466" spans="1:12" ht="15" customHeight="1" thickBot="1" x14ac:dyDescent="0.35">
      <c r="A1466" s="882"/>
      <c r="B1466" s="897"/>
      <c r="C1466" s="53"/>
      <c r="D1466" s="53"/>
      <c r="E1466" s="53"/>
      <c r="F1466" s="12"/>
      <c r="G1466" s="14" t="s">
        <v>22</v>
      </c>
      <c r="H1466" s="921"/>
      <c r="I1466" s="85"/>
      <c r="J1466" s="73"/>
      <c r="K1466" s="73"/>
      <c r="L1466" s="73"/>
    </row>
    <row r="1467" spans="1:12" ht="15" thickBot="1" x14ac:dyDescent="0.35">
      <c r="A1467" s="882"/>
      <c r="B1467" s="897"/>
      <c r="C1467" s="53">
        <v>14.5</v>
      </c>
      <c r="D1467" s="53"/>
      <c r="E1467" s="53"/>
      <c r="F1467" s="12"/>
      <c r="G1467" s="13" t="s">
        <v>19</v>
      </c>
      <c r="H1467" s="921"/>
      <c r="I1467" s="85"/>
      <c r="J1467" s="73"/>
      <c r="K1467" s="73"/>
      <c r="L1467" s="73"/>
    </row>
    <row r="1468" spans="1:12" ht="15" thickBot="1" x14ac:dyDescent="0.35">
      <c r="A1468" s="882"/>
      <c r="B1468" s="897"/>
      <c r="C1468" s="53">
        <v>67.599999999999994</v>
      </c>
      <c r="D1468" s="53"/>
      <c r="E1468" s="53"/>
      <c r="F1468" s="12"/>
      <c r="G1468" s="14" t="s">
        <v>21</v>
      </c>
      <c r="H1468" s="921"/>
      <c r="I1468" s="85"/>
      <c r="J1468" s="73"/>
      <c r="K1468" s="73"/>
      <c r="L1468" s="73"/>
    </row>
    <row r="1469" spans="1:12" ht="15" thickBot="1" x14ac:dyDescent="0.35">
      <c r="A1469" s="882"/>
      <c r="B1469" s="897"/>
      <c r="C1469" s="53"/>
      <c r="D1469" s="53"/>
      <c r="E1469" s="53"/>
      <c r="F1469" s="12"/>
      <c r="G1469" s="13" t="s">
        <v>401</v>
      </c>
      <c r="H1469" s="921"/>
      <c r="I1469" s="85"/>
      <c r="J1469" s="73"/>
      <c r="K1469" s="73"/>
      <c r="L1469" s="73"/>
    </row>
    <row r="1470" spans="1:12" ht="15" thickBot="1" x14ac:dyDescent="0.35">
      <c r="A1470" s="883"/>
      <c r="B1470" s="898"/>
      <c r="C1470" s="42">
        <f>SUM(C1462:C1469)</f>
        <v>5434.5</v>
      </c>
      <c r="D1470" s="42">
        <f>SUM(D1462:D1469)</f>
        <v>5690.2</v>
      </c>
      <c r="E1470" s="42">
        <f>SUM(E1462:E1469)</f>
        <v>5937.4</v>
      </c>
      <c r="F1470" s="46"/>
      <c r="G1470" s="15" t="s">
        <v>23</v>
      </c>
      <c r="H1470" s="922"/>
      <c r="I1470" s="85"/>
      <c r="J1470" s="73"/>
      <c r="K1470" s="73"/>
      <c r="L1470" s="73"/>
    </row>
    <row r="1471" spans="1:12" ht="15" thickBot="1" x14ac:dyDescent="0.35">
      <c r="A1471" s="34" t="s">
        <v>15</v>
      </c>
      <c r="B1471" s="35" t="s">
        <v>402</v>
      </c>
      <c r="C1471" s="36"/>
      <c r="D1471" s="36"/>
      <c r="E1471" s="36"/>
      <c r="F1471" s="37" t="s">
        <v>184</v>
      </c>
      <c r="G1471" s="35"/>
      <c r="H1471" s="36"/>
      <c r="I1471" s="36"/>
      <c r="J1471" s="73"/>
      <c r="K1471" s="73"/>
      <c r="L1471" s="73"/>
    </row>
    <row r="1472" spans="1:12" ht="37.200000000000003" customHeight="1" thickBot="1" x14ac:dyDescent="0.35">
      <c r="A1472" s="38" t="s">
        <v>35</v>
      </c>
      <c r="B1472" s="39" t="s">
        <v>409</v>
      </c>
      <c r="C1472" s="40"/>
      <c r="D1472" s="40"/>
      <c r="E1472" s="40"/>
      <c r="F1472" s="41" t="s">
        <v>186</v>
      </c>
      <c r="G1472" s="124"/>
      <c r="H1472" s="40"/>
      <c r="I1472" s="40"/>
      <c r="J1472" s="73"/>
      <c r="K1472" s="73"/>
      <c r="L1472" s="73"/>
    </row>
    <row r="1473" spans="1:12" ht="15" customHeight="1" thickBot="1" x14ac:dyDescent="0.35">
      <c r="A1473" s="881" t="s">
        <v>38</v>
      </c>
      <c r="B1473" s="896" t="s">
        <v>645</v>
      </c>
      <c r="C1473" s="74">
        <v>735.8</v>
      </c>
      <c r="D1473" s="74">
        <v>650.79999999999995</v>
      </c>
      <c r="E1473" s="74">
        <v>700.8</v>
      </c>
      <c r="F1473" s="75" t="s">
        <v>188</v>
      </c>
      <c r="G1473" s="13" t="s">
        <v>18</v>
      </c>
      <c r="H1473" s="76">
        <v>288724610</v>
      </c>
      <c r="I1473" s="99" t="s">
        <v>399</v>
      </c>
      <c r="J1473" s="73"/>
      <c r="K1473" s="73"/>
      <c r="L1473" s="73"/>
    </row>
    <row r="1474" spans="1:12" ht="15" thickBot="1" x14ac:dyDescent="0.35">
      <c r="A1474" s="882"/>
      <c r="B1474" s="897"/>
      <c r="C1474" s="53"/>
      <c r="D1474" s="53"/>
      <c r="E1474" s="53"/>
      <c r="F1474" s="12" t="s">
        <v>416</v>
      </c>
      <c r="G1474" s="17" t="s">
        <v>281</v>
      </c>
      <c r="H1474" s="128"/>
      <c r="I1474" s="85"/>
      <c r="J1474" s="73"/>
      <c r="K1474" s="73"/>
      <c r="L1474" s="73"/>
    </row>
    <row r="1475" spans="1:12" ht="15" thickBot="1" x14ac:dyDescent="0.35">
      <c r="A1475" s="882"/>
      <c r="B1475" s="897"/>
      <c r="C1475" s="53"/>
      <c r="D1475" s="107"/>
      <c r="E1475" s="107"/>
      <c r="F1475" s="12" t="s">
        <v>417</v>
      </c>
      <c r="G1475" s="18" t="s">
        <v>20</v>
      </c>
      <c r="H1475" s="128"/>
      <c r="I1475" s="85"/>
      <c r="J1475" s="73"/>
      <c r="K1475" s="73"/>
      <c r="L1475" s="73"/>
    </row>
    <row r="1476" spans="1:12" ht="15" thickBot="1" x14ac:dyDescent="0.35">
      <c r="A1476" s="882"/>
      <c r="B1476" s="897"/>
      <c r="C1476" s="53"/>
      <c r="D1476" s="53"/>
      <c r="E1476" s="53"/>
      <c r="F1476" s="12"/>
      <c r="G1476" s="17" t="s">
        <v>400</v>
      </c>
      <c r="H1476" s="128"/>
      <c r="I1476" s="85"/>
      <c r="J1476" s="73"/>
      <c r="K1476" s="73"/>
      <c r="L1476" s="73"/>
    </row>
    <row r="1477" spans="1:12" ht="15" thickBot="1" x14ac:dyDescent="0.35">
      <c r="A1477" s="882"/>
      <c r="B1477" s="897"/>
      <c r="C1477" s="53"/>
      <c r="D1477" s="53"/>
      <c r="E1477" s="53"/>
      <c r="F1477" s="12"/>
      <c r="G1477" s="18" t="s">
        <v>22</v>
      </c>
      <c r="H1477" s="128"/>
      <c r="I1477" s="85"/>
      <c r="J1477" s="73"/>
      <c r="K1477" s="73"/>
      <c r="L1477" s="73"/>
    </row>
    <row r="1478" spans="1:12" ht="15" thickBot="1" x14ac:dyDescent="0.35">
      <c r="A1478" s="882"/>
      <c r="B1478" s="897"/>
      <c r="C1478" s="53">
        <v>284</v>
      </c>
      <c r="D1478" s="53">
        <v>284</v>
      </c>
      <c r="E1478" s="53">
        <v>284</v>
      </c>
      <c r="F1478" s="12"/>
      <c r="G1478" s="17" t="s">
        <v>19</v>
      </c>
      <c r="H1478" s="128"/>
      <c r="I1478" s="85"/>
      <c r="J1478" s="73"/>
      <c r="K1478" s="73"/>
      <c r="L1478" s="73"/>
    </row>
    <row r="1479" spans="1:12" ht="15" thickBot="1" x14ac:dyDescent="0.35">
      <c r="A1479" s="882"/>
      <c r="B1479" s="897"/>
      <c r="C1479" s="53"/>
      <c r="D1479" s="53"/>
      <c r="E1479" s="53"/>
      <c r="F1479" s="12"/>
      <c r="G1479" s="18" t="s">
        <v>21</v>
      </c>
      <c r="H1479" s="128"/>
      <c r="I1479" s="85"/>
      <c r="J1479" s="73"/>
      <c r="K1479" s="73"/>
      <c r="L1479" s="73"/>
    </row>
    <row r="1480" spans="1:12" ht="15" customHeight="1" thickBot="1" x14ac:dyDescent="0.35">
      <c r="A1480" s="882"/>
      <c r="B1480" s="897"/>
      <c r="C1480" s="53"/>
      <c r="D1480" s="53"/>
      <c r="E1480" s="53"/>
      <c r="F1480" s="12"/>
      <c r="G1480" s="17" t="s">
        <v>401</v>
      </c>
      <c r="H1480" s="128"/>
      <c r="I1480" s="85"/>
      <c r="J1480" s="73"/>
      <c r="K1480" s="73"/>
      <c r="L1480" s="73"/>
    </row>
    <row r="1481" spans="1:12" ht="14.4" customHeight="1" thickBot="1" x14ac:dyDescent="0.35">
      <c r="A1481" s="882"/>
      <c r="B1481" s="897"/>
      <c r="C1481" s="53"/>
      <c r="D1481" s="53"/>
      <c r="E1481" s="53"/>
      <c r="F1481" s="12"/>
      <c r="G1481" s="129" t="s">
        <v>523</v>
      </c>
      <c r="H1481" s="128"/>
      <c r="I1481" s="85"/>
      <c r="J1481" s="73"/>
      <c r="K1481" s="73"/>
      <c r="L1481" s="73"/>
    </row>
    <row r="1482" spans="1:12" ht="15" thickBot="1" x14ac:dyDescent="0.35">
      <c r="A1482" s="883"/>
      <c r="B1482" s="898"/>
      <c r="C1482" s="42">
        <f>SUM(C1473:C1481)</f>
        <v>1019.8</v>
      </c>
      <c r="D1482" s="42">
        <f>SUM(D1473:D1480)</f>
        <v>934.8</v>
      </c>
      <c r="E1482" s="42">
        <f>SUM(E1473:E1480)</f>
        <v>984.8</v>
      </c>
      <c r="F1482" s="12"/>
      <c r="G1482" s="19" t="s">
        <v>23</v>
      </c>
      <c r="H1482" s="128"/>
      <c r="I1482" s="85"/>
      <c r="J1482" s="73"/>
      <c r="K1482" s="73"/>
      <c r="L1482" s="73"/>
    </row>
    <row r="1483" spans="1:12" ht="15" thickBot="1" x14ac:dyDescent="0.35">
      <c r="A1483" s="881" t="s">
        <v>39</v>
      </c>
      <c r="B1483" s="896" t="s">
        <v>646</v>
      </c>
      <c r="C1483" s="74">
        <v>260</v>
      </c>
      <c r="D1483" s="74">
        <v>279.2</v>
      </c>
      <c r="E1483" s="74">
        <v>294.60000000000002</v>
      </c>
      <c r="F1483" s="75"/>
      <c r="G1483" s="13" t="s">
        <v>18</v>
      </c>
      <c r="H1483" s="76">
        <v>195472991</v>
      </c>
      <c r="I1483" s="99" t="s">
        <v>399</v>
      </c>
      <c r="J1483" s="73"/>
      <c r="K1483" s="73"/>
      <c r="L1483" s="73"/>
    </row>
    <row r="1484" spans="1:12" ht="17.399999999999999" customHeight="1" thickBot="1" x14ac:dyDescent="0.35">
      <c r="A1484" s="882"/>
      <c r="B1484" s="897"/>
      <c r="C1484" s="53">
        <v>4.5</v>
      </c>
      <c r="D1484" s="53">
        <v>4.5</v>
      </c>
      <c r="E1484" s="53">
        <v>4.5</v>
      </c>
      <c r="F1484" s="12"/>
      <c r="G1484" s="17" t="s">
        <v>281</v>
      </c>
      <c r="H1484" s="128"/>
      <c r="I1484" s="85"/>
      <c r="J1484" s="73"/>
      <c r="K1484" s="73"/>
      <c r="L1484" s="73"/>
    </row>
    <row r="1485" spans="1:12" ht="15" customHeight="1" thickBot="1" x14ac:dyDescent="0.35">
      <c r="A1485" s="882"/>
      <c r="B1485" s="897"/>
      <c r="C1485" s="53"/>
      <c r="D1485" s="53"/>
      <c r="E1485" s="53"/>
      <c r="F1485" s="12"/>
      <c r="G1485" s="18" t="s">
        <v>20</v>
      </c>
      <c r="H1485" s="128"/>
      <c r="I1485" s="85"/>
      <c r="J1485" s="73"/>
      <c r="K1485" s="73"/>
      <c r="L1485" s="73"/>
    </row>
    <row r="1486" spans="1:12" ht="15" thickBot="1" x14ac:dyDescent="0.35">
      <c r="A1486" s="882"/>
      <c r="B1486" s="897"/>
      <c r="C1486" s="53">
        <v>599</v>
      </c>
      <c r="D1486" s="53">
        <v>646.9</v>
      </c>
      <c r="E1486" s="53">
        <v>672.8</v>
      </c>
      <c r="F1486" s="12"/>
      <c r="G1486" s="17" t="s">
        <v>400</v>
      </c>
      <c r="H1486" s="128"/>
      <c r="I1486" s="85"/>
      <c r="J1486" s="73"/>
      <c r="K1486" s="73"/>
      <c r="L1486" s="73"/>
    </row>
    <row r="1487" spans="1:12" ht="15" thickBot="1" x14ac:dyDescent="0.35">
      <c r="A1487" s="882"/>
      <c r="B1487" s="897"/>
      <c r="C1487" s="53"/>
      <c r="D1487" s="53"/>
      <c r="E1487" s="53"/>
      <c r="F1487" s="12"/>
      <c r="G1487" s="18" t="s">
        <v>22</v>
      </c>
      <c r="H1487" s="128"/>
      <c r="I1487" s="85"/>
      <c r="J1487" s="73"/>
      <c r="K1487" s="73"/>
      <c r="L1487" s="73"/>
    </row>
    <row r="1488" spans="1:12" ht="15" thickBot="1" x14ac:dyDescent="0.35">
      <c r="A1488" s="882"/>
      <c r="B1488" s="897"/>
      <c r="C1488" s="53"/>
      <c r="D1488" s="53"/>
      <c r="E1488" s="53"/>
      <c r="F1488" s="12"/>
      <c r="G1488" s="17" t="s">
        <v>19</v>
      </c>
      <c r="H1488" s="128"/>
      <c r="I1488" s="85"/>
      <c r="J1488" s="73"/>
      <c r="K1488" s="73"/>
      <c r="L1488" s="73"/>
    </row>
    <row r="1489" spans="1:12" ht="15" thickBot="1" x14ac:dyDescent="0.35">
      <c r="A1489" s="882"/>
      <c r="B1489" s="897"/>
      <c r="C1489" s="53">
        <v>1.9</v>
      </c>
      <c r="D1489" s="53"/>
      <c r="E1489" s="53"/>
      <c r="F1489" s="12"/>
      <c r="G1489" s="18" t="s">
        <v>21</v>
      </c>
      <c r="H1489" s="128"/>
      <c r="I1489" s="85"/>
      <c r="J1489" s="73"/>
      <c r="K1489" s="73"/>
      <c r="L1489" s="73"/>
    </row>
    <row r="1490" spans="1:12" ht="15" thickBot="1" x14ac:dyDescent="0.35">
      <c r="A1490" s="882"/>
      <c r="B1490" s="897"/>
      <c r="C1490" s="53"/>
      <c r="D1490" s="53"/>
      <c r="E1490" s="53"/>
      <c r="F1490" s="12"/>
      <c r="G1490" s="17" t="s">
        <v>401</v>
      </c>
      <c r="H1490" s="128"/>
      <c r="I1490" s="85"/>
      <c r="J1490" s="73"/>
      <c r="K1490" s="73"/>
      <c r="L1490" s="73"/>
    </row>
    <row r="1491" spans="1:12" ht="15" thickBot="1" x14ac:dyDescent="0.35">
      <c r="A1491" s="883"/>
      <c r="B1491" s="898"/>
      <c r="C1491" s="42">
        <f>SUM(C1483:C1490)</f>
        <v>865.4</v>
      </c>
      <c r="D1491" s="42">
        <f>SUM(D1483:D1490)</f>
        <v>930.59999999999991</v>
      </c>
      <c r="E1491" s="42">
        <f>SUM(E1483:E1490)</f>
        <v>971.9</v>
      </c>
      <c r="F1491" s="12"/>
      <c r="G1491" s="19" t="s">
        <v>23</v>
      </c>
      <c r="H1491" s="128"/>
      <c r="I1491" s="85"/>
      <c r="J1491" s="73"/>
      <c r="K1491" s="73"/>
      <c r="L1491" s="73"/>
    </row>
    <row r="1492" spans="1:12" ht="15" thickBot="1" x14ac:dyDescent="0.35">
      <c r="A1492" s="34" t="s">
        <v>15</v>
      </c>
      <c r="B1492" s="35" t="s">
        <v>402</v>
      </c>
      <c r="C1492" s="36"/>
      <c r="D1492" s="36"/>
      <c r="E1492" s="36"/>
      <c r="F1492" s="37" t="s">
        <v>184</v>
      </c>
      <c r="G1492" s="35"/>
      <c r="H1492" s="36"/>
      <c r="I1492" s="36"/>
      <c r="J1492" s="73"/>
      <c r="K1492" s="73"/>
      <c r="L1492" s="73"/>
    </row>
    <row r="1493" spans="1:12" ht="34.950000000000003" customHeight="1" thickBot="1" x14ac:dyDescent="0.35">
      <c r="A1493" s="38" t="s">
        <v>247</v>
      </c>
      <c r="B1493" s="39" t="s">
        <v>411</v>
      </c>
      <c r="C1493" s="40"/>
      <c r="D1493" s="40"/>
      <c r="E1493" s="40"/>
      <c r="F1493" s="41" t="s">
        <v>410</v>
      </c>
      <c r="G1493" s="124"/>
      <c r="H1493" s="40"/>
      <c r="I1493" s="40"/>
      <c r="J1493" s="73"/>
      <c r="K1493" s="73"/>
      <c r="L1493" s="73"/>
    </row>
    <row r="1494" spans="1:12" ht="15" customHeight="1" thickBot="1" x14ac:dyDescent="0.35">
      <c r="A1494" s="881" t="s">
        <v>248</v>
      </c>
      <c r="B1494" s="896" t="s">
        <v>412</v>
      </c>
      <c r="C1494" s="74">
        <v>894.7</v>
      </c>
      <c r="D1494" s="74">
        <v>960.9</v>
      </c>
      <c r="E1494" s="74">
        <v>1013.7</v>
      </c>
      <c r="F1494" s="75" t="s">
        <v>418</v>
      </c>
      <c r="G1494" s="13" t="s">
        <v>18</v>
      </c>
      <c r="H1494" s="76">
        <v>195473036</v>
      </c>
      <c r="I1494" s="99" t="s">
        <v>399</v>
      </c>
      <c r="J1494" s="73"/>
      <c r="K1494" s="73"/>
      <c r="L1494" s="73"/>
    </row>
    <row r="1495" spans="1:12" ht="15" thickBot="1" x14ac:dyDescent="0.35">
      <c r="A1495" s="882"/>
      <c r="B1495" s="897"/>
      <c r="C1495" s="53">
        <v>38.5</v>
      </c>
      <c r="D1495" s="53">
        <v>38.5</v>
      </c>
      <c r="E1495" s="53">
        <v>38.5</v>
      </c>
      <c r="F1495" s="75" t="s">
        <v>419</v>
      </c>
      <c r="G1495" s="17" t="s">
        <v>281</v>
      </c>
      <c r="H1495" s="128"/>
      <c r="I1495" s="85"/>
      <c r="J1495" s="73"/>
      <c r="K1495" s="73"/>
      <c r="L1495" s="73"/>
    </row>
    <row r="1496" spans="1:12" ht="15" thickBot="1" x14ac:dyDescent="0.35">
      <c r="A1496" s="882"/>
      <c r="B1496" s="897"/>
      <c r="C1496" s="53"/>
      <c r="D1496" s="53"/>
      <c r="E1496" s="53"/>
      <c r="F1496" s="75" t="s">
        <v>420</v>
      </c>
      <c r="G1496" s="18" t="s">
        <v>20</v>
      </c>
      <c r="H1496" s="128"/>
      <c r="I1496" s="85"/>
      <c r="J1496" s="73"/>
      <c r="K1496" s="73"/>
      <c r="L1496" s="73"/>
    </row>
    <row r="1497" spans="1:12" ht="15" thickBot="1" x14ac:dyDescent="0.35">
      <c r="A1497" s="882"/>
      <c r="B1497" s="897"/>
      <c r="C1497" s="53"/>
      <c r="D1497" s="53"/>
      <c r="E1497" s="53"/>
      <c r="F1497" s="75" t="s">
        <v>421</v>
      </c>
      <c r="G1497" s="17" t="s">
        <v>400</v>
      </c>
      <c r="H1497" s="128"/>
      <c r="I1497" s="85"/>
      <c r="J1497" s="73"/>
      <c r="K1497" s="73"/>
      <c r="L1497" s="73"/>
    </row>
    <row r="1498" spans="1:12" ht="15" thickBot="1" x14ac:dyDescent="0.35">
      <c r="A1498" s="882"/>
      <c r="B1498" s="897"/>
      <c r="C1498" s="53"/>
      <c r="D1498" s="53"/>
      <c r="E1498" s="53"/>
      <c r="F1498" s="75" t="s">
        <v>422</v>
      </c>
      <c r="G1498" s="18" t="s">
        <v>22</v>
      </c>
      <c r="H1498" s="128"/>
      <c r="I1498" s="85"/>
      <c r="J1498" s="73"/>
      <c r="K1498" s="73"/>
      <c r="L1498" s="73"/>
    </row>
    <row r="1499" spans="1:12" ht="15" thickBot="1" x14ac:dyDescent="0.35">
      <c r="A1499" s="882"/>
      <c r="B1499" s="897"/>
      <c r="C1499" s="53">
        <v>374.4</v>
      </c>
      <c r="D1499" s="53">
        <v>77</v>
      </c>
      <c r="E1499" s="53"/>
      <c r="F1499" s="12"/>
      <c r="G1499" s="17" t="s">
        <v>19</v>
      </c>
      <c r="H1499" s="128"/>
      <c r="I1499" s="85"/>
      <c r="J1499" s="73"/>
      <c r="K1499" s="73"/>
      <c r="L1499" s="73"/>
    </row>
    <row r="1500" spans="1:12" ht="15" thickBot="1" x14ac:dyDescent="0.35">
      <c r="A1500" s="882"/>
      <c r="B1500" s="897"/>
      <c r="C1500" s="53">
        <v>9.4</v>
      </c>
      <c r="D1500" s="53"/>
      <c r="E1500" s="53"/>
      <c r="F1500" s="12"/>
      <c r="G1500" s="18" t="s">
        <v>21</v>
      </c>
      <c r="H1500" s="128"/>
      <c r="I1500" s="85"/>
      <c r="J1500" s="73"/>
      <c r="K1500" s="73"/>
      <c r="L1500" s="73"/>
    </row>
    <row r="1501" spans="1:12" ht="15" thickBot="1" x14ac:dyDescent="0.35">
      <c r="A1501" s="882"/>
      <c r="B1501" s="897"/>
      <c r="C1501" s="53"/>
      <c r="D1501" s="53"/>
      <c r="E1501" s="53"/>
      <c r="F1501" s="12"/>
      <c r="G1501" s="17" t="s">
        <v>401</v>
      </c>
      <c r="H1501" s="128"/>
      <c r="I1501" s="85"/>
      <c r="J1501" s="73"/>
      <c r="K1501" s="73"/>
      <c r="L1501" s="73"/>
    </row>
    <row r="1502" spans="1:12" ht="20.399999999999999" customHeight="1" thickBot="1" x14ac:dyDescent="0.35">
      <c r="A1502" s="883"/>
      <c r="B1502" s="898"/>
      <c r="C1502" s="42">
        <f>SUM(C1494:C1501)</f>
        <v>1317</v>
      </c>
      <c r="D1502" s="42">
        <f>SUM(D1494:D1501)</f>
        <v>1076.4000000000001</v>
      </c>
      <c r="E1502" s="42">
        <f>SUM(E1494:E1501)</f>
        <v>1052.2</v>
      </c>
      <c r="F1502" s="12"/>
      <c r="G1502" s="19" t="s">
        <v>23</v>
      </c>
      <c r="H1502" s="128"/>
      <c r="I1502" s="85"/>
      <c r="J1502" s="73"/>
      <c r="K1502" s="73"/>
      <c r="L1502" s="73"/>
    </row>
    <row r="1503" spans="1:12" ht="15" thickBot="1" x14ac:dyDescent="0.35">
      <c r="A1503" s="48"/>
      <c r="B1503" s="55" t="s">
        <v>84</v>
      </c>
      <c r="C1503" s="56"/>
      <c r="D1503" s="56"/>
      <c r="E1503" s="56"/>
      <c r="F1503" s="56"/>
      <c r="G1503" s="43"/>
      <c r="H1503" s="45"/>
      <c r="I1503" s="45"/>
      <c r="J1503" s="73"/>
      <c r="K1503" s="73"/>
      <c r="L1503" s="73"/>
    </row>
    <row r="1504" spans="1:12" ht="27" customHeight="1" thickBot="1" x14ac:dyDescent="0.35">
      <c r="A1504" s="34" t="s">
        <v>85</v>
      </c>
      <c r="B1504" s="35" t="s">
        <v>240</v>
      </c>
      <c r="C1504" s="36"/>
      <c r="D1504" s="36"/>
      <c r="E1504" s="36"/>
      <c r="F1504" s="37" t="s">
        <v>241</v>
      </c>
      <c r="G1504" s="35"/>
      <c r="H1504" s="36"/>
      <c r="I1504" s="36"/>
      <c r="J1504" s="73"/>
      <c r="K1504" s="73"/>
      <c r="L1504" s="73"/>
    </row>
    <row r="1505" spans="1:12" ht="57" customHeight="1" thickBot="1" x14ac:dyDescent="0.35">
      <c r="A1505" s="38" t="s">
        <v>86</v>
      </c>
      <c r="B1505" s="39" t="s">
        <v>243</v>
      </c>
      <c r="C1505" s="40"/>
      <c r="D1505" s="40"/>
      <c r="E1505" s="40"/>
      <c r="F1505" s="41" t="s">
        <v>242</v>
      </c>
      <c r="G1505" s="124"/>
      <c r="H1505" s="40"/>
      <c r="I1505" s="40"/>
      <c r="J1505" s="73"/>
      <c r="K1505" s="73"/>
      <c r="L1505" s="73"/>
    </row>
    <row r="1506" spans="1:12" ht="15" customHeight="1" thickBot="1" x14ac:dyDescent="0.35">
      <c r="A1506" s="881" t="s">
        <v>89</v>
      </c>
      <c r="B1506" s="896" t="s">
        <v>413</v>
      </c>
      <c r="C1506" s="23"/>
      <c r="D1506" s="23"/>
      <c r="E1506" s="23"/>
      <c r="F1506" s="75"/>
      <c r="G1506" s="13" t="s">
        <v>18</v>
      </c>
      <c r="H1506" s="76">
        <v>288724610</v>
      </c>
      <c r="I1506" s="99" t="s">
        <v>399</v>
      </c>
      <c r="J1506" s="73"/>
      <c r="K1506" s="73"/>
      <c r="L1506" s="73"/>
    </row>
    <row r="1507" spans="1:12" ht="15" thickBot="1" x14ac:dyDescent="0.35">
      <c r="A1507" s="882"/>
      <c r="B1507" s="897"/>
      <c r="C1507" s="44"/>
      <c r="D1507" s="44"/>
      <c r="E1507" s="44"/>
      <c r="F1507" s="12"/>
      <c r="G1507" s="17" t="s">
        <v>281</v>
      </c>
      <c r="H1507" s="128"/>
      <c r="I1507" s="85"/>
      <c r="J1507" s="73"/>
      <c r="K1507" s="73"/>
      <c r="L1507" s="73"/>
    </row>
    <row r="1508" spans="1:12" ht="15" thickBot="1" x14ac:dyDescent="0.35">
      <c r="A1508" s="882"/>
      <c r="B1508" s="897"/>
      <c r="C1508" s="44"/>
      <c r="D1508" s="44"/>
      <c r="E1508" s="44"/>
      <c r="F1508" s="12"/>
      <c r="G1508" s="18" t="s">
        <v>20</v>
      </c>
      <c r="H1508" s="128"/>
      <c r="I1508" s="85"/>
      <c r="J1508" s="73"/>
      <c r="K1508" s="73"/>
      <c r="L1508" s="73"/>
    </row>
    <row r="1509" spans="1:12" ht="15" thickBot="1" x14ac:dyDescent="0.35">
      <c r="A1509" s="882"/>
      <c r="B1509" s="897"/>
      <c r="C1509" s="44"/>
      <c r="D1509" s="44"/>
      <c r="E1509" s="44"/>
      <c r="F1509" s="12"/>
      <c r="G1509" s="17" t="s">
        <v>400</v>
      </c>
      <c r="H1509" s="128"/>
      <c r="I1509" s="85"/>
      <c r="J1509" s="73"/>
      <c r="K1509" s="73"/>
      <c r="L1509" s="73"/>
    </row>
    <row r="1510" spans="1:12" ht="15" thickBot="1" x14ac:dyDescent="0.35">
      <c r="A1510" s="882"/>
      <c r="B1510" s="897"/>
      <c r="C1510" s="44"/>
      <c r="D1510" s="44"/>
      <c r="E1510" s="44"/>
      <c r="F1510" s="12"/>
      <c r="G1510" s="18" t="s">
        <v>22</v>
      </c>
      <c r="H1510" s="128"/>
      <c r="I1510" s="85"/>
      <c r="J1510" s="73"/>
      <c r="K1510" s="73"/>
      <c r="L1510" s="73"/>
    </row>
    <row r="1511" spans="1:12" ht="15" thickBot="1" x14ac:dyDescent="0.35">
      <c r="A1511" s="882"/>
      <c r="B1511" s="897"/>
      <c r="C1511" s="44"/>
      <c r="D1511" s="44"/>
      <c r="E1511" s="44"/>
      <c r="F1511" s="12"/>
      <c r="G1511" s="17" t="s">
        <v>19</v>
      </c>
      <c r="H1511" s="128"/>
      <c r="I1511" s="85"/>
      <c r="J1511" s="73"/>
      <c r="K1511" s="73"/>
      <c r="L1511" s="73"/>
    </row>
    <row r="1512" spans="1:12" ht="15" customHeight="1" thickBot="1" x14ac:dyDescent="0.35">
      <c r="A1512" s="882"/>
      <c r="B1512" s="897"/>
      <c r="C1512" s="44"/>
      <c r="D1512" s="44"/>
      <c r="E1512" s="44"/>
      <c r="F1512" s="12"/>
      <c r="G1512" s="18" t="s">
        <v>21</v>
      </c>
      <c r="H1512" s="128"/>
      <c r="I1512" s="85"/>
      <c r="J1512" s="73"/>
      <c r="K1512" s="73"/>
      <c r="L1512" s="73"/>
    </row>
    <row r="1513" spans="1:12" ht="15" thickBot="1" x14ac:dyDescent="0.35">
      <c r="A1513" s="882"/>
      <c r="B1513" s="897"/>
      <c r="C1513" s="44"/>
      <c r="D1513" s="44"/>
      <c r="E1513" s="44"/>
      <c r="F1513" s="12"/>
      <c r="G1513" s="17" t="s">
        <v>401</v>
      </c>
      <c r="H1513" s="128"/>
      <c r="I1513" s="85"/>
      <c r="J1513" s="73"/>
      <c r="K1513" s="73"/>
      <c r="L1513" s="73"/>
    </row>
    <row r="1514" spans="1:12" ht="15" customHeight="1" thickBot="1" x14ac:dyDescent="0.35">
      <c r="A1514" s="883"/>
      <c r="B1514" s="898"/>
      <c r="C1514" s="43">
        <f>SUM(C1506:C1513)</f>
        <v>0</v>
      </c>
      <c r="D1514" s="43">
        <f>SUM(D1506:D1513)</f>
        <v>0</v>
      </c>
      <c r="E1514" s="43">
        <f>SUM(E1506:E1513)</f>
        <v>0</v>
      </c>
      <c r="F1514" s="12"/>
      <c r="G1514" s="19" t="s">
        <v>23</v>
      </c>
      <c r="H1514" s="128"/>
      <c r="I1514" s="85"/>
      <c r="J1514" s="73"/>
      <c r="K1514" s="73"/>
      <c r="L1514" s="73"/>
    </row>
    <row r="1515" spans="1:12" ht="15" customHeight="1" thickBot="1" x14ac:dyDescent="0.35">
      <c r="A1515" s="881" t="s">
        <v>99</v>
      </c>
      <c r="B1515" s="896" t="s">
        <v>414</v>
      </c>
      <c r="C1515" s="23"/>
      <c r="D1515" s="23"/>
      <c r="E1515" s="23"/>
      <c r="F1515" s="75"/>
      <c r="G1515" s="13" t="s">
        <v>18</v>
      </c>
      <c r="H1515" s="76">
        <v>288724610</v>
      </c>
      <c r="I1515" s="99" t="s">
        <v>399</v>
      </c>
      <c r="L1515" s="73"/>
    </row>
    <row r="1516" spans="1:12" ht="15" thickBot="1" x14ac:dyDescent="0.35">
      <c r="A1516" s="882"/>
      <c r="B1516" s="897"/>
      <c r="C1516" s="44"/>
      <c r="D1516" s="44"/>
      <c r="E1516" s="44"/>
      <c r="F1516" s="12"/>
      <c r="G1516" s="17" t="s">
        <v>281</v>
      </c>
      <c r="H1516" s="128"/>
      <c r="I1516" s="85"/>
      <c r="L1516" s="73"/>
    </row>
    <row r="1517" spans="1:12" ht="15" thickBot="1" x14ac:dyDescent="0.35">
      <c r="A1517" s="882"/>
      <c r="B1517" s="897"/>
      <c r="C1517" s="44"/>
      <c r="D1517" s="44"/>
      <c r="E1517" s="44"/>
      <c r="F1517" s="12"/>
      <c r="G1517" s="18" t="s">
        <v>20</v>
      </c>
      <c r="H1517" s="128"/>
      <c r="I1517" s="85"/>
      <c r="L1517" s="73"/>
    </row>
    <row r="1518" spans="1:12" ht="15" thickBot="1" x14ac:dyDescent="0.35">
      <c r="A1518" s="882"/>
      <c r="B1518" s="897"/>
      <c r="C1518" s="44"/>
      <c r="D1518" s="44"/>
      <c r="E1518" s="44"/>
      <c r="F1518" s="12"/>
      <c r="G1518" s="17" t="s">
        <v>400</v>
      </c>
      <c r="H1518" s="128"/>
      <c r="I1518" s="85"/>
      <c r="L1518" s="73"/>
    </row>
    <row r="1519" spans="1:12" ht="15" thickBot="1" x14ac:dyDescent="0.35">
      <c r="A1519" s="882"/>
      <c r="B1519" s="897"/>
      <c r="C1519" s="44"/>
      <c r="D1519" s="44"/>
      <c r="E1519" s="44"/>
      <c r="F1519" s="12"/>
      <c r="G1519" s="18" t="s">
        <v>22</v>
      </c>
      <c r="H1519" s="128"/>
      <c r="I1519" s="85"/>
      <c r="L1519" s="73"/>
    </row>
    <row r="1520" spans="1:12" ht="15" thickBot="1" x14ac:dyDescent="0.35">
      <c r="A1520" s="882"/>
      <c r="B1520" s="897"/>
      <c r="C1520" s="44"/>
      <c r="D1520" s="44"/>
      <c r="E1520" s="44"/>
      <c r="F1520" s="12"/>
      <c r="G1520" s="17" t="s">
        <v>19</v>
      </c>
      <c r="H1520" s="128"/>
      <c r="I1520" s="85"/>
      <c r="L1520" s="73"/>
    </row>
    <row r="1521" spans="1:12" ht="15" thickBot="1" x14ac:dyDescent="0.35">
      <c r="A1521" s="882"/>
      <c r="B1521" s="897"/>
      <c r="C1521" s="44"/>
      <c r="D1521" s="44"/>
      <c r="E1521" s="44"/>
      <c r="F1521" s="12"/>
      <c r="G1521" s="18" t="s">
        <v>21</v>
      </c>
      <c r="H1521" s="128"/>
      <c r="I1521" s="85"/>
      <c r="L1521" s="73"/>
    </row>
    <row r="1522" spans="1:12" ht="15" thickBot="1" x14ac:dyDescent="0.35">
      <c r="A1522" s="882"/>
      <c r="B1522" s="897"/>
      <c r="C1522" s="44"/>
      <c r="D1522" s="44"/>
      <c r="E1522" s="44"/>
      <c r="F1522" s="12"/>
      <c r="G1522" s="17" t="s">
        <v>401</v>
      </c>
      <c r="H1522" s="128"/>
      <c r="I1522" s="85"/>
      <c r="L1522" s="73"/>
    </row>
    <row r="1523" spans="1:12" ht="15" thickBot="1" x14ac:dyDescent="0.35">
      <c r="A1523" s="882"/>
      <c r="B1523" s="897"/>
      <c r="C1523" s="44"/>
      <c r="D1523" s="44"/>
      <c r="E1523" s="44"/>
      <c r="F1523" s="12"/>
      <c r="G1523" s="129" t="s">
        <v>523</v>
      </c>
      <c r="H1523" s="128"/>
      <c r="I1523" s="85"/>
      <c r="L1523" s="73"/>
    </row>
    <row r="1524" spans="1:12" ht="15" thickBot="1" x14ac:dyDescent="0.35">
      <c r="A1524" s="883"/>
      <c r="B1524" s="898"/>
      <c r="C1524" s="43">
        <f>SUM(C1515:C1522)</f>
        <v>0</v>
      </c>
      <c r="D1524" s="43">
        <f>SUM(D1515:D1522)</f>
        <v>0</v>
      </c>
      <c r="E1524" s="43">
        <f>SUM(E1515:E1522)</f>
        <v>0</v>
      </c>
      <c r="F1524" s="12"/>
      <c r="G1524" s="19" t="s">
        <v>23</v>
      </c>
      <c r="H1524" s="128"/>
      <c r="I1524" s="85"/>
      <c r="L1524" s="73"/>
    </row>
    <row r="1525" spans="1:12" ht="15" thickBot="1" x14ac:dyDescent="0.35">
      <c r="A1525" s="48"/>
      <c r="B1525" s="55" t="s">
        <v>102</v>
      </c>
      <c r="C1525" s="56"/>
      <c r="D1525" s="56"/>
      <c r="E1525" s="56"/>
      <c r="F1525" s="56"/>
      <c r="G1525" s="43"/>
      <c r="H1525" s="45"/>
      <c r="I1525" s="45"/>
      <c r="J1525" s="73"/>
      <c r="K1525" s="73"/>
      <c r="L1525" s="73"/>
    </row>
    <row r="1526" spans="1:12" ht="15" thickBot="1" x14ac:dyDescent="0.35">
      <c r="A1526" s="59"/>
      <c r="B1526" s="60" t="s">
        <v>595</v>
      </c>
      <c r="C1526" s="61">
        <f>C1527-C1481</f>
        <v>102684.8</v>
      </c>
      <c r="D1526" s="61">
        <f>D1527-D1481</f>
        <v>107945.2</v>
      </c>
      <c r="E1526" s="61">
        <f>E1527-E1481</f>
        <v>112349.69999999998</v>
      </c>
      <c r="F1526" s="62"/>
      <c r="G1526" s="60"/>
      <c r="H1526" s="63"/>
      <c r="I1526" s="64"/>
      <c r="J1526" s="73"/>
      <c r="K1526" s="73"/>
      <c r="L1526" s="73"/>
    </row>
    <row r="1527" spans="1:12" ht="15" thickBot="1" x14ac:dyDescent="0.35">
      <c r="A1527" s="65"/>
      <c r="B1527" s="66" t="s">
        <v>447</v>
      </c>
      <c r="C1527" s="67">
        <f>C1413+C1436+C1445+C1461+C1470+C1482+C1491+C1502+C1514+C1524</f>
        <v>102684.8</v>
      </c>
      <c r="D1527" s="67">
        <f>D1413+D1436+D1445+D1461+D1470+D1482+D1491+D1502+D1514+D1524</f>
        <v>107945.2</v>
      </c>
      <c r="E1527" s="67">
        <f>E1413+E1436+E1445+E1461+E1470+E1482+E1491+E1502+E1514+E1524</f>
        <v>112349.69999999998</v>
      </c>
      <c r="F1527" s="68"/>
      <c r="G1527" s="69"/>
      <c r="H1527" s="70"/>
      <c r="I1527" s="71"/>
      <c r="J1527" s="73"/>
      <c r="K1527" s="73"/>
      <c r="L1527" s="73"/>
    </row>
    <row r="1528" spans="1:12" ht="15" thickBot="1" x14ac:dyDescent="0.35">
      <c r="A1528" s="73"/>
      <c r="B1528" s="73"/>
      <c r="C1528" s="73"/>
      <c r="D1528" s="73"/>
      <c r="E1528" s="73"/>
      <c r="F1528" s="73"/>
      <c r="G1528" s="73"/>
      <c r="H1528" s="73"/>
      <c r="I1528" s="73"/>
      <c r="J1528" s="73"/>
      <c r="K1528" s="73"/>
      <c r="L1528" s="73"/>
    </row>
    <row r="1529" spans="1:12" ht="15" thickBot="1" x14ac:dyDescent="0.35">
      <c r="A1529" s="73"/>
      <c r="B1529" s="73"/>
      <c r="C1529" s="768">
        <f t="shared" ref="C1529:E1536" si="41">C1405+C1428+C1437+C1453+C1462+C1473+C1483+C1494+C1506+C1515</f>
        <v>36839.5</v>
      </c>
      <c r="D1529" s="770">
        <f t="shared" si="41"/>
        <v>38772.200000000004</v>
      </c>
      <c r="E1529" s="769">
        <f t="shared" si="41"/>
        <v>40919.200000000004</v>
      </c>
      <c r="F1529" s="793" t="s">
        <v>18</v>
      </c>
      <c r="G1529" s="73"/>
      <c r="H1529" s="73"/>
      <c r="I1529" s="73"/>
      <c r="J1529" s="73"/>
      <c r="K1529" s="73"/>
      <c r="L1529" s="73"/>
    </row>
    <row r="1530" spans="1:12" ht="15" thickBot="1" x14ac:dyDescent="0.35">
      <c r="A1530" s="73"/>
      <c r="B1530" s="73"/>
      <c r="C1530" s="765">
        <f t="shared" si="41"/>
        <v>3234.9000000000005</v>
      </c>
      <c r="D1530" s="766">
        <f t="shared" si="41"/>
        <v>3204.3</v>
      </c>
      <c r="E1530" s="771">
        <f t="shared" si="41"/>
        <v>3205.3</v>
      </c>
      <c r="F1530" s="13" t="s">
        <v>281</v>
      </c>
      <c r="G1530" s="73"/>
      <c r="H1530" s="73"/>
      <c r="I1530" s="73"/>
      <c r="J1530" s="73"/>
      <c r="K1530" s="73"/>
      <c r="L1530" s="73"/>
    </row>
    <row r="1531" spans="1:12" ht="15" thickBot="1" x14ac:dyDescent="0.35">
      <c r="A1531" s="73"/>
      <c r="B1531" s="73"/>
      <c r="C1531" s="754">
        <f t="shared" si="41"/>
        <v>851.4</v>
      </c>
      <c r="D1531" s="760">
        <f t="shared" si="41"/>
        <v>831.9</v>
      </c>
      <c r="E1531" s="755">
        <f t="shared" si="41"/>
        <v>831.9</v>
      </c>
      <c r="F1531" s="14" t="s">
        <v>20</v>
      </c>
      <c r="G1531" s="73"/>
      <c r="H1531" s="73"/>
      <c r="I1531" s="73"/>
      <c r="J1531" s="73"/>
      <c r="K1531" s="73"/>
      <c r="L1531" s="73"/>
    </row>
    <row r="1532" spans="1:12" ht="15" thickBot="1" x14ac:dyDescent="0.35">
      <c r="A1532" s="73"/>
      <c r="B1532" s="73"/>
      <c r="C1532" s="785">
        <f t="shared" si="41"/>
        <v>58140.000000000007</v>
      </c>
      <c r="D1532" s="766">
        <f t="shared" si="41"/>
        <v>62222.30000000001</v>
      </c>
      <c r="E1532" s="771">
        <f t="shared" si="41"/>
        <v>64555.8</v>
      </c>
      <c r="F1532" s="13" t="s">
        <v>400</v>
      </c>
      <c r="G1532" s="73"/>
      <c r="H1532" s="73"/>
      <c r="I1532" s="73"/>
      <c r="J1532" s="73"/>
      <c r="K1532" s="73"/>
      <c r="L1532" s="73"/>
    </row>
    <row r="1533" spans="1:12" ht="15" thickBot="1" x14ac:dyDescent="0.35">
      <c r="A1533" s="73"/>
      <c r="B1533" s="73"/>
      <c r="C1533" s="754">
        <f t="shared" si="41"/>
        <v>0</v>
      </c>
      <c r="D1533" s="760">
        <f t="shared" si="41"/>
        <v>0</v>
      </c>
      <c r="E1533" s="755">
        <f t="shared" si="41"/>
        <v>0</v>
      </c>
      <c r="F1533" s="14" t="s">
        <v>22</v>
      </c>
      <c r="G1533" s="73"/>
      <c r="H1533" s="73"/>
      <c r="I1533" s="73"/>
      <c r="J1533" s="73"/>
      <c r="K1533" s="73"/>
      <c r="L1533" s="73"/>
    </row>
    <row r="1534" spans="1:12" ht="15" thickBot="1" x14ac:dyDescent="0.35">
      <c r="A1534" s="73"/>
      <c r="B1534" s="73"/>
      <c r="C1534" s="765">
        <f t="shared" si="41"/>
        <v>672.9</v>
      </c>
      <c r="D1534" s="766">
        <f t="shared" si="41"/>
        <v>361</v>
      </c>
      <c r="E1534" s="771">
        <f t="shared" si="41"/>
        <v>284</v>
      </c>
      <c r="F1534" s="13" t="s">
        <v>19</v>
      </c>
      <c r="G1534" s="73"/>
      <c r="H1534" s="73"/>
      <c r="I1534" s="73"/>
      <c r="J1534" s="73"/>
      <c r="K1534" s="73"/>
      <c r="L1534" s="73"/>
    </row>
    <row r="1535" spans="1:12" ht="15" thickBot="1" x14ac:dyDescent="0.35">
      <c r="A1535" s="73"/>
      <c r="B1535" s="73"/>
      <c r="C1535" s="754">
        <f t="shared" si="41"/>
        <v>392.6</v>
      </c>
      <c r="D1535" s="760">
        <f t="shared" si="41"/>
        <v>0</v>
      </c>
      <c r="E1535" s="755">
        <f t="shared" si="41"/>
        <v>0</v>
      </c>
      <c r="F1535" s="14" t="s">
        <v>21</v>
      </c>
      <c r="G1535" s="73"/>
      <c r="H1535" s="73"/>
      <c r="I1535" s="73"/>
      <c r="J1535" s="73"/>
      <c r="K1535" s="73"/>
      <c r="L1535" s="73"/>
    </row>
    <row r="1536" spans="1:12" ht="15" thickBot="1" x14ac:dyDescent="0.35">
      <c r="A1536" s="73"/>
      <c r="B1536" s="73"/>
      <c r="C1536" s="765">
        <f t="shared" si="41"/>
        <v>2553.5</v>
      </c>
      <c r="D1536" s="766">
        <f t="shared" si="41"/>
        <v>2553.5</v>
      </c>
      <c r="E1536" s="771">
        <f t="shared" si="41"/>
        <v>2553.5</v>
      </c>
      <c r="F1536" s="13" t="s">
        <v>401</v>
      </c>
      <c r="G1536" s="73"/>
      <c r="H1536" s="73"/>
      <c r="I1536" s="73"/>
      <c r="J1536" s="73"/>
      <c r="K1536" s="73"/>
      <c r="L1536" s="73"/>
    </row>
    <row r="1537" spans="1:12" ht="15" thickBot="1" x14ac:dyDescent="0.35">
      <c r="A1537" s="73"/>
      <c r="B1537" s="73"/>
      <c r="C1537" s="765">
        <f>C1481*1</f>
        <v>0</v>
      </c>
      <c r="D1537" s="766"/>
      <c r="E1537" s="771"/>
      <c r="F1537" s="13" t="s">
        <v>523</v>
      </c>
      <c r="G1537" s="73"/>
      <c r="H1537" s="73"/>
      <c r="I1537" s="73"/>
      <c r="J1537" s="73"/>
      <c r="K1537" s="73"/>
      <c r="L1537" s="73"/>
    </row>
    <row r="1538" spans="1:12" ht="15" thickBot="1" x14ac:dyDescent="0.35">
      <c r="A1538" s="73"/>
      <c r="B1538" s="73"/>
      <c r="C1538" s="756">
        <f>SUM(C1529:C1537)</f>
        <v>102684.80000000002</v>
      </c>
      <c r="D1538" s="761">
        <f>SUM(D1529:D1536)</f>
        <v>107945.20000000001</v>
      </c>
      <c r="E1538" s="757">
        <f>SUM(E1529:E1536)</f>
        <v>112349.70000000001</v>
      </c>
      <c r="F1538" s="15" t="s">
        <v>23</v>
      </c>
      <c r="G1538" s="73"/>
      <c r="H1538" s="73"/>
      <c r="I1538" s="73"/>
      <c r="J1538" s="73"/>
      <c r="K1538" s="73"/>
      <c r="L1538" s="73"/>
    </row>
    <row r="1539" spans="1:12" x14ac:dyDescent="0.3">
      <c r="A1539" s="73"/>
      <c r="B1539" s="73"/>
      <c r="C1539" s="73"/>
      <c r="D1539" s="73"/>
      <c r="E1539" s="73"/>
      <c r="F1539" s="73"/>
      <c r="G1539" s="73"/>
      <c r="H1539" s="73"/>
      <c r="I1539" s="73"/>
      <c r="J1539" s="73"/>
      <c r="K1539" s="73"/>
      <c r="L1539" s="73"/>
    </row>
    <row r="1540" spans="1:12" ht="14.4" customHeight="1" x14ac:dyDescent="0.3">
      <c r="A1540" s="938" t="s">
        <v>1754</v>
      </c>
      <c r="B1540" s="938"/>
      <c r="C1540" s="938"/>
      <c r="D1540" s="938"/>
      <c r="E1540" s="938"/>
      <c r="F1540" s="938"/>
      <c r="G1540" s="790"/>
      <c r="H1540" s="790"/>
      <c r="I1540" s="790"/>
      <c r="J1540" s="73"/>
      <c r="K1540" s="73"/>
      <c r="L1540" s="73"/>
    </row>
    <row r="1541" spans="1:12" ht="16.2" customHeight="1" thickBot="1" x14ac:dyDescent="0.35">
      <c r="A1541" s="937" t="s">
        <v>1741</v>
      </c>
      <c r="B1541" s="937"/>
      <c r="C1541" s="937"/>
      <c r="D1541" s="937"/>
      <c r="E1541" s="937"/>
      <c r="F1541" s="937"/>
      <c r="G1541" s="937"/>
      <c r="H1541" s="937"/>
      <c r="I1541" s="794"/>
      <c r="J1541" s="73"/>
      <c r="K1541" s="73"/>
      <c r="L1541" s="73"/>
    </row>
    <row r="1542" spans="1:12" ht="57.6" thickBot="1" x14ac:dyDescent="0.35">
      <c r="A1542" s="8" t="s">
        <v>5</v>
      </c>
      <c r="B1542" s="9" t="s">
        <v>586</v>
      </c>
      <c r="C1542" s="9" t="s">
        <v>11</v>
      </c>
      <c r="D1542" s="9" t="s">
        <v>574</v>
      </c>
      <c r="E1542" s="9" t="s">
        <v>674</v>
      </c>
      <c r="F1542" s="9" t="s">
        <v>6</v>
      </c>
      <c r="G1542" s="9" t="s">
        <v>17</v>
      </c>
      <c r="H1542" s="9" t="s">
        <v>12</v>
      </c>
      <c r="I1542" s="9" t="s">
        <v>34</v>
      </c>
      <c r="J1542" s="73"/>
      <c r="K1542" s="73"/>
      <c r="L1542" s="73"/>
    </row>
    <row r="1543" spans="1:12" ht="15" thickBot="1" x14ac:dyDescent="0.35">
      <c r="A1543" s="10">
        <v>1</v>
      </c>
      <c r="B1543" s="11">
        <v>2</v>
      </c>
      <c r="C1543" s="11">
        <v>3</v>
      </c>
      <c r="D1543" s="11">
        <v>4</v>
      </c>
      <c r="E1543" s="11">
        <v>5</v>
      </c>
      <c r="F1543" s="11">
        <v>6</v>
      </c>
      <c r="G1543" s="11">
        <v>7</v>
      </c>
      <c r="H1543" s="11">
        <v>8</v>
      </c>
      <c r="I1543" s="11">
        <v>9</v>
      </c>
      <c r="J1543" s="73"/>
      <c r="K1543" s="73"/>
      <c r="L1543" s="73"/>
    </row>
    <row r="1544" spans="1:12" ht="27" thickBot="1" x14ac:dyDescent="0.35">
      <c r="A1544" s="34" t="s">
        <v>15</v>
      </c>
      <c r="B1544" s="35" t="s">
        <v>126</v>
      </c>
      <c r="C1544" s="36"/>
      <c r="D1544" s="36"/>
      <c r="E1544" s="36"/>
      <c r="F1544" s="37" t="s">
        <v>125</v>
      </c>
      <c r="G1544" s="35"/>
      <c r="H1544" s="36"/>
      <c r="I1544" s="36"/>
      <c r="J1544" s="73"/>
      <c r="K1544" s="73"/>
      <c r="L1544" s="73"/>
    </row>
    <row r="1545" spans="1:12" ht="15" thickBot="1" x14ac:dyDescent="0.35">
      <c r="A1545" s="38" t="s">
        <v>14</v>
      </c>
      <c r="B1545" s="39" t="s">
        <v>423</v>
      </c>
      <c r="C1545" s="40"/>
      <c r="D1545" s="40"/>
      <c r="E1545" s="40"/>
      <c r="F1545" s="41"/>
      <c r="G1545" s="39"/>
      <c r="H1545" s="40"/>
      <c r="I1545" s="40"/>
      <c r="J1545" s="73"/>
      <c r="K1545" s="73"/>
      <c r="L1545" s="73"/>
    </row>
    <row r="1546" spans="1:12" ht="15" thickBot="1" x14ac:dyDescent="0.35">
      <c r="A1546" s="882" t="s">
        <v>78</v>
      </c>
      <c r="B1546" s="896" t="s">
        <v>426</v>
      </c>
      <c r="C1546" s="53"/>
      <c r="D1546" s="53"/>
      <c r="E1546" s="53"/>
      <c r="F1546" s="12"/>
      <c r="G1546" s="44" t="s">
        <v>18</v>
      </c>
      <c r="H1546" s="45">
        <v>288724610</v>
      </c>
      <c r="I1546" s="85">
        <v>0</v>
      </c>
      <c r="J1546" s="73"/>
      <c r="K1546" s="73"/>
      <c r="L1546" s="73"/>
    </row>
    <row r="1547" spans="1:12" ht="15" thickBot="1" x14ac:dyDescent="0.35">
      <c r="A1547" s="882"/>
      <c r="B1547" s="897"/>
      <c r="C1547" s="44"/>
      <c r="D1547" s="44"/>
      <c r="E1547" s="44"/>
      <c r="F1547" s="12"/>
      <c r="G1547" s="44" t="s">
        <v>281</v>
      </c>
      <c r="H1547" s="45"/>
      <c r="I1547" s="85"/>
      <c r="J1547" s="73"/>
      <c r="K1547" s="73"/>
      <c r="L1547" s="73"/>
    </row>
    <row r="1548" spans="1:12" ht="15" thickBot="1" x14ac:dyDescent="0.35">
      <c r="A1548" s="882"/>
      <c r="B1548" s="897"/>
      <c r="C1548" s="44"/>
      <c r="D1548" s="44"/>
      <c r="E1548" s="44"/>
      <c r="F1548" s="12"/>
      <c r="G1548" s="44" t="s">
        <v>20</v>
      </c>
      <c r="H1548" s="45"/>
      <c r="I1548" s="85"/>
      <c r="J1548" s="73"/>
      <c r="K1548" s="73"/>
      <c r="L1548" s="73"/>
    </row>
    <row r="1549" spans="1:12" ht="15" thickBot="1" x14ac:dyDescent="0.35">
      <c r="A1549" s="882"/>
      <c r="B1549" s="897"/>
      <c r="C1549" s="44"/>
      <c r="D1549" s="44"/>
      <c r="E1549" s="44"/>
      <c r="F1549" s="12"/>
      <c r="G1549" s="44" t="s">
        <v>19</v>
      </c>
      <c r="H1549" s="45"/>
      <c r="I1549" s="85"/>
      <c r="J1549" s="73"/>
      <c r="K1549" s="73"/>
      <c r="L1549" s="73"/>
    </row>
    <row r="1550" spans="1:12" ht="15" thickBot="1" x14ac:dyDescent="0.35">
      <c r="A1550" s="882"/>
      <c r="B1550" s="897"/>
      <c r="C1550" s="44"/>
      <c r="D1550" s="44"/>
      <c r="E1550" s="44"/>
      <c r="F1550" s="12"/>
      <c r="G1550" s="44" t="s">
        <v>21</v>
      </c>
      <c r="H1550" s="47"/>
      <c r="I1550" s="85"/>
      <c r="J1550" s="73"/>
      <c r="K1550" s="73"/>
      <c r="L1550" s="73"/>
    </row>
    <row r="1551" spans="1:12" ht="15" thickBot="1" x14ac:dyDescent="0.35">
      <c r="A1551" s="883"/>
      <c r="B1551" s="898"/>
      <c r="C1551" s="42">
        <f>SUM(C1546:C1550)</f>
        <v>0</v>
      </c>
      <c r="D1551" s="42">
        <f>SUM(D1546:D1550)</f>
        <v>0</v>
      </c>
      <c r="E1551" s="42">
        <f>SUM(E1546:E1550)</f>
        <v>0</v>
      </c>
      <c r="F1551" s="46"/>
      <c r="G1551" s="43" t="s">
        <v>23</v>
      </c>
      <c r="H1551" s="47"/>
      <c r="I1551" s="85"/>
      <c r="J1551" s="73"/>
      <c r="K1551" s="73"/>
      <c r="L1551" s="73"/>
    </row>
    <row r="1552" spans="1:12" ht="15" thickBot="1" x14ac:dyDescent="0.35">
      <c r="A1552" s="882" t="s">
        <v>24</v>
      </c>
      <c r="B1552" s="896" t="s">
        <v>425</v>
      </c>
      <c r="C1552" s="53">
        <v>25</v>
      </c>
      <c r="D1552" s="53">
        <v>30</v>
      </c>
      <c r="E1552" s="53">
        <v>30</v>
      </c>
      <c r="F1552" s="12"/>
      <c r="G1552" s="44" t="s">
        <v>18</v>
      </c>
      <c r="H1552" s="45">
        <v>288724610</v>
      </c>
      <c r="I1552" s="85">
        <v>0</v>
      </c>
      <c r="J1552" s="73"/>
      <c r="K1552" s="73"/>
      <c r="L1552" s="73"/>
    </row>
    <row r="1553" spans="1:12" ht="15" thickBot="1" x14ac:dyDescent="0.35">
      <c r="A1553" s="882"/>
      <c r="B1553" s="897"/>
      <c r="C1553" s="53"/>
      <c r="D1553" s="53"/>
      <c r="E1553" s="53"/>
      <c r="F1553" s="12"/>
      <c r="G1553" s="44" t="s">
        <v>281</v>
      </c>
      <c r="H1553" s="45"/>
      <c r="I1553" s="85"/>
      <c r="J1553" s="73"/>
      <c r="K1553" s="73"/>
      <c r="L1553" s="73"/>
    </row>
    <row r="1554" spans="1:12" ht="15" thickBot="1" x14ac:dyDescent="0.35">
      <c r="A1554" s="882"/>
      <c r="B1554" s="897"/>
      <c r="C1554" s="53"/>
      <c r="D1554" s="53"/>
      <c r="E1554" s="53"/>
      <c r="F1554" s="12"/>
      <c r="G1554" s="44" t="s">
        <v>20</v>
      </c>
      <c r="H1554" s="45"/>
      <c r="I1554" s="85"/>
      <c r="J1554" s="73"/>
      <c r="K1554" s="73"/>
      <c r="L1554" s="73"/>
    </row>
    <row r="1555" spans="1:12" ht="15" thickBot="1" x14ac:dyDescent="0.35">
      <c r="A1555" s="882"/>
      <c r="B1555" s="897"/>
      <c r="C1555" s="53"/>
      <c r="D1555" s="53"/>
      <c r="E1555" s="53"/>
      <c r="F1555" s="12"/>
      <c r="G1555" s="44" t="s">
        <v>19</v>
      </c>
      <c r="H1555" s="45"/>
      <c r="I1555" s="85"/>
      <c r="J1555" s="73"/>
      <c r="K1555" s="73"/>
      <c r="L1555" s="73"/>
    </row>
    <row r="1556" spans="1:12" ht="15" thickBot="1" x14ac:dyDescent="0.35">
      <c r="A1556" s="882"/>
      <c r="B1556" s="897"/>
      <c r="C1556" s="53"/>
      <c r="D1556" s="53"/>
      <c r="E1556" s="53"/>
      <c r="F1556" s="12"/>
      <c r="G1556" s="44" t="s">
        <v>21</v>
      </c>
      <c r="H1556" s="47"/>
      <c r="I1556" s="85"/>
      <c r="J1556" s="73"/>
      <c r="K1556" s="73"/>
      <c r="L1556" s="73"/>
    </row>
    <row r="1557" spans="1:12" ht="15" thickBot="1" x14ac:dyDescent="0.35">
      <c r="A1557" s="883"/>
      <c r="B1557" s="898"/>
      <c r="C1557" s="42">
        <f>SUM(C1552:C1556)</f>
        <v>25</v>
      </c>
      <c r="D1557" s="42">
        <f>SUM(D1552:D1556)</f>
        <v>30</v>
      </c>
      <c r="E1557" s="42">
        <f>SUM(E1552:E1556)</f>
        <v>30</v>
      </c>
      <c r="F1557" s="46"/>
      <c r="G1557" s="43" t="s">
        <v>23</v>
      </c>
      <c r="H1557" s="47"/>
      <c r="I1557" s="85"/>
      <c r="J1557" s="73"/>
      <c r="K1557" s="73"/>
      <c r="L1557" s="73"/>
    </row>
    <row r="1558" spans="1:12" ht="15" thickBot="1" x14ac:dyDescent="0.35">
      <c r="A1558" s="882" t="s">
        <v>26</v>
      </c>
      <c r="B1558" s="896" t="s">
        <v>424</v>
      </c>
      <c r="C1558" s="53">
        <v>60.5</v>
      </c>
      <c r="D1558" s="53">
        <v>62.5</v>
      </c>
      <c r="E1558" s="53">
        <v>65.5</v>
      </c>
      <c r="F1558" s="12"/>
      <c r="G1558" s="44" t="s">
        <v>18</v>
      </c>
      <c r="H1558" s="45">
        <v>288724610</v>
      </c>
      <c r="I1558" s="85">
        <v>0</v>
      </c>
      <c r="J1558" s="73"/>
      <c r="K1558" s="73"/>
      <c r="L1558" s="73"/>
    </row>
    <row r="1559" spans="1:12" ht="15" thickBot="1" x14ac:dyDescent="0.35">
      <c r="A1559" s="882"/>
      <c r="B1559" s="897"/>
      <c r="C1559" s="53"/>
      <c r="D1559" s="53"/>
      <c r="E1559" s="53"/>
      <c r="F1559" s="12"/>
      <c r="G1559" s="44" t="s">
        <v>281</v>
      </c>
      <c r="H1559" s="45"/>
      <c r="I1559" s="85"/>
      <c r="J1559" s="73"/>
      <c r="K1559" s="73"/>
      <c r="L1559" s="73"/>
    </row>
    <row r="1560" spans="1:12" ht="15" thickBot="1" x14ac:dyDescent="0.35">
      <c r="A1560" s="882"/>
      <c r="B1560" s="897"/>
      <c r="C1560" s="53"/>
      <c r="D1560" s="53"/>
      <c r="E1560" s="53"/>
      <c r="F1560" s="12"/>
      <c r="G1560" s="44" t="s">
        <v>20</v>
      </c>
      <c r="H1560" s="45"/>
      <c r="I1560" s="85"/>
      <c r="J1560" s="73"/>
      <c r="K1560" s="73"/>
      <c r="L1560" s="73"/>
    </row>
    <row r="1561" spans="1:12" ht="15" thickBot="1" x14ac:dyDescent="0.35">
      <c r="A1561" s="882"/>
      <c r="B1561" s="897"/>
      <c r="C1561" s="53"/>
      <c r="D1561" s="53"/>
      <c r="E1561" s="53"/>
      <c r="F1561" s="12"/>
      <c r="G1561" s="44" t="s">
        <v>19</v>
      </c>
      <c r="H1561" s="45"/>
      <c r="I1561" s="85"/>
      <c r="J1561" s="73"/>
      <c r="K1561" s="73"/>
      <c r="L1561" s="73"/>
    </row>
    <row r="1562" spans="1:12" ht="15" thickBot="1" x14ac:dyDescent="0.35">
      <c r="A1562" s="882"/>
      <c r="B1562" s="897"/>
      <c r="C1562" s="53"/>
      <c r="D1562" s="53"/>
      <c r="E1562" s="53"/>
      <c r="F1562" s="12"/>
      <c r="G1562" s="44" t="s">
        <v>21</v>
      </c>
      <c r="H1562" s="47"/>
      <c r="I1562" s="85"/>
      <c r="J1562" s="73"/>
      <c r="K1562" s="73"/>
      <c r="L1562" s="73"/>
    </row>
    <row r="1563" spans="1:12" ht="15" thickBot="1" x14ac:dyDescent="0.35">
      <c r="A1563" s="883"/>
      <c r="B1563" s="898"/>
      <c r="C1563" s="42">
        <f>SUM(C1558:C1562)</f>
        <v>60.5</v>
      </c>
      <c r="D1563" s="42">
        <f>SUM(D1558:D1562)</f>
        <v>62.5</v>
      </c>
      <c r="E1563" s="42">
        <f>SUM(E1558:E1562)</f>
        <v>65.5</v>
      </c>
      <c r="F1563" s="46"/>
      <c r="G1563" s="43" t="s">
        <v>23</v>
      </c>
      <c r="H1563" s="47"/>
      <c r="I1563" s="85"/>
      <c r="J1563" s="73"/>
      <c r="K1563" s="73"/>
      <c r="L1563" s="73"/>
    </row>
    <row r="1564" spans="1:12" ht="27" thickBot="1" x14ac:dyDescent="0.35">
      <c r="A1564" s="34" t="s">
        <v>15</v>
      </c>
      <c r="B1564" s="35" t="s">
        <v>126</v>
      </c>
      <c r="C1564" s="36"/>
      <c r="D1564" s="36"/>
      <c r="E1564" s="36"/>
      <c r="F1564" s="37" t="s">
        <v>125</v>
      </c>
      <c r="G1564" s="35"/>
      <c r="H1564" s="36"/>
      <c r="I1564" s="36"/>
      <c r="J1564" s="73"/>
      <c r="K1564" s="73"/>
      <c r="L1564" s="73"/>
    </row>
    <row r="1565" spans="1:12" ht="40.200000000000003" thickBot="1" x14ac:dyDescent="0.35">
      <c r="A1565" s="38" t="s">
        <v>35</v>
      </c>
      <c r="B1565" s="39" t="s">
        <v>647</v>
      </c>
      <c r="C1565" s="40"/>
      <c r="D1565" s="40"/>
      <c r="E1565" s="40"/>
      <c r="F1565" s="41"/>
      <c r="G1565" s="39"/>
      <c r="H1565" s="40"/>
      <c r="I1565" s="40"/>
      <c r="J1565" s="73"/>
      <c r="K1565" s="73"/>
      <c r="L1565" s="73"/>
    </row>
    <row r="1566" spans="1:12" ht="15" thickBot="1" x14ac:dyDescent="0.35">
      <c r="A1566" s="882" t="s">
        <v>38</v>
      </c>
      <c r="B1566" s="896" t="s">
        <v>427</v>
      </c>
      <c r="C1566" s="44">
        <v>116.4</v>
      </c>
      <c r="D1566" s="53">
        <v>96.6</v>
      </c>
      <c r="E1566" s="53">
        <v>97.6</v>
      </c>
      <c r="F1566" s="12"/>
      <c r="G1566" s="44" t="s">
        <v>18</v>
      </c>
      <c r="H1566" s="45">
        <v>288724610</v>
      </c>
      <c r="I1566" s="85">
        <v>0</v>
      </c>
      <c r="J1566" s="73"/>
      <c r="K1566" s="73"/>
      <c r="L1566" s="73"/>
    </row>
    <row r="1567" spans="1:12" ht="15" thickBot="1" x14ac:dyDescent="0.35">
      <c r="A1567" s="882"/>
      <c r="B1567" s="897"/>
      <c r="C1567" s="44"/>
      <c r="D1567" s="53"/>
      <c r="E1567" s="53"/>
      <c r="F1567" s="12"/>
      <c r="G1567" s="44" t="s">
        <v>281</v>
      </c>
      <c r="H1567" s="45"/>
      <c r="I1567" s="85"/>
      <c r="J1567" s="73"/>
      <c r="K1567" s="73"/>
      <c r="L1567" s="73"/>
    </row>
    <row r="1568" spans="1:12" ht="15" thickBot="1" x14ac:dyDescent="0.35">
      <c r="A1568" s="882"/>
      <c r="B1568" s="897"/>
      <c r="C1568" s="44"/>
      <c r="D1568" s="53"/>
      <c r="E1568" s="53"/>
      <c r="F1568" s="12"/>
      <c r="G1568" s="44" t="s">
        <v>20</v>
      </c>
      <c r="H1568" s="45"/>
      <c r="I1568" s="85"/>
      <c r="J1568" s="73"/>
      <c r="K1568" s="73"/>
      <c r="L1568" s="73"/>
    </row>
    <row r="1569" spans="1:12" ht="15" thickBot="1" x14ac:dyDescent="0.35">
      <c r="A1569" s="882"/>
      <c r="B1569" s="897"/>
      <c r="C1569" s="44"/>
      <c r="D1569" s="53"/>
      <c r="E1569" s="53"/>
      <c r="F1569" s="12"/>
      <c r="G1569" s="44" t="s">
        <v>19</v>
      </c>
      <c r="H1569" s="45"/>
      <c r="I1569" s="85"/>
      <c r="J1569" s="73"/>
      <c r="K1569" s="73"/>
      <c r="L1569" s="73"/>
    </row>
    <row r="1570" spans="1:12" ht="15" thickBot="1" x14ac:dyDescent="0.35">
      <c r="A1570" s="882"/>
      <c r="B1570" s="897"/>
      <c r="C1570" s="44"/>
      <c r="D1570" s="53"/>
      <c r="E1570" s="53"/>
      <c r="F1570" s="12"/>
      <c r="G1570" s="44" t="s">
        <v>21</v>
      </c>
      <c r="H1570" s="47"/>
      <c r="I1570" s="85"/>
      <c r="J1570" s="73"/>
      <c r="K1570" s="73"/>
      <c r="L1570" s="73"/>
    </row>
    <row r="1571" spans="1:12" ht="15" thickBot="1" x14ac:dyDescent="0.35">
      <c r="A1571" s="883"/>
      <c r="B1571" s="898"/>
      <c r="C1571" s="43">
        <f>SUM(C1566:C1570)</f>
        <v>116.4</v>
      </c>
      <c r="D1571" s="42">
        <f>SUM(D1566:D1570)</f>
        <v>96.6</v>
      </c>
      <c r="E1571" s="42">
        <f>SUM(E1566:E1570)</f>
        <v>97.6</v>
      </c>
      <c r="F1571" s="46"/>
      <c r="G1571" s="43" t="s">
        <v>23</v>
      </c>
      <c r="H1571" s="47"/>
      <c r="I1571" s="85"/>
      <c r="J1571" s="73"/>
      <c r="K1571" s="73"/>
      <c r="L1571" s="73"/>
    </row>
    <row r="1572" spans="1:12" ht="15" thickBot="1" x14ac:dyDescent="0.35">
      <c r="A1572" s="882" t="s">
        <v>39</v>
      </c>
      <c r="B1572" s="896" t="s">
        <v>428</v>
      </c>
      <c r="C1572" s="44"/>
      <c r="D1572" s="44"/>
      <c r="E1572" s="44"/>
      <c r="F1572" s="12"/>
      <c r="G1572" s="44" t="s">
        <v>18</v>
      </c>
      <c r="H1572" s="45">
        <v>288724610</v>
      </c>
      <c r="I1572" s="85">
        <v>0</v>
      </c>
      <c r="J1572" s="73"/>
      <c r="K1572" s="73"/>
      <c r="L1572" s="73"/>
    </row>
    <row r="1573" spans="1:12" ht="15" thickBot="1" x14ac:dyDescent="0.35">
      <c r="A1573" s="882"/>
      <c r="B1573" s="897"/>
      <c r="C1573" s="44"/>
      <c r="D1573" s="44"/>
      <c r="E1573" s="44"/>
      <c r="F1573" s="12"/>
      <c r="G1573" s="44" t="s">
        <v>281</v>
      </c>
      <c r="H1573" s="45"/>
      <c r="I1573" s="85"/>
      <c r="J1573" s="73"/>
      <c r="K1573" s="73"/>
      <c r="L1573" s="73"/>
    </row>
    <row r="1574" spans="1:12" ht="15" thickBot="1" x14ac:dyDescent="0.35">
      <c r="A1574" s="882"/>
      <c r="B1574" s="897"/>
      <c r="C1574" s="44"/>
      <c r="D1574" s="44"/>
      <c r="E1574" s="44"/>
      <c r="F1574" s="12"/>
      <c r="G1574" s="44" t="s">
        <v>20</v>
      </c>
      <c r="H1574" s="45"/>
      <c r="I1574" s="85"/>
      <c r="J1574" s="73"/>
      <c r="K1574" s="73"/>
      <c r="L1574" s="73"/>
    </row>
    <row r="1575" spans="1:12" ht="15" thickBot="1" x14ac:dyDescent="0.35">
      <c r="A1575" s="882"/>
      <c r="B1575" s="897"/>
      <c r="C1575" s="44"/>
      <c r="D1575" s="44"/>
      <c r="E1575" s="44"/>
      <c r="F1575" s="12"/>
      <c r="G1575" s="44" t="s">
        <v>19</v>
      </c>
      <c r="H1575" s="45"/>
      <c r="I1575" s="85"/>
      <c r="J1575" s="73"/>
      <c r="K1575" s="73"/>
      <c r="L1575" s="73"/>
    </row>
    <row r="1576" spans="1:12" ht="15" thickBot="1" x14ac:dyDescent="0.35">
      <c r="A1576" s="882"/>
      <c r="B1576" s="897"/>
      <c r="C1576" s="44"/>
      <c r="D1576" s="44"/>
      <c r="E1576" s="44"/>
      <c r="F1576" s="12"/>
      <c r="G1576" s="44" t="s">
        <v>21</v>
      </c>
      <c r="H1576" s="47"/>
      <c r="I1576" s="85"/>
      <c r="J1576" s="73"/>
      <c r="K1576" s="73"/>
      <c r="L1576" s="73"/>
    </row>
    <row r="1577" spans="1:12" ht="15" thickBot="1" x14ac:dyDescent="0.35">
      <c r="A1577" s="883"/>
      <c r="B1577" s="898"/>
      <c r="C1577" s="42">
        <f>SUM(C1572:C1576)</f>
        <v>0</v>
      </c>
      <c r="D1577" s="42">
        <f>SUM(D1572:D1576)</f>
        <v>0</v>
      </c>
      <c r="E1577" s="42">
        <f>SUM(E1572:E1576)</f>
        <v>0</v>
      </c>
      <c r="F1577" s="46"/>
      <c r="G1577" s="43" t="s">
        <v>23</v>
      </c>
      <c r="H1577" s="47"/>
      <c r="I1577" s="85"/>
      <c r="J1577" s="73"/>
      <c r="K1577" s="73"/>
      <c r="L1577" s="73"/>
    </row>
    <row r="1578" spans="1:12" ht="15" thickBot="1" x14ac:dyDescent="0.35">
      <c r="A1578" s="882" t="s">
        <v>40</v>
      </c>
      <c r="B1578" s="896" t="s">
        <v>429</v>
      </c>
      <c r="C1578" s="53">
        <v>12</v>
      </c>
      <c r="D1578" s="44"/>
      <c r="E1578" s="44"/>
      <c r="F1578" s="12"/>
      <c r="G1578" s="44" t="s">
        <v>18</v>
      </c>
      <c r="H1578" s="45">
        <v>288724610</v>
      </c>
      <c r="I1578" s="85">
        <v>0</v>
      </c>
      <c r="L1578" s="73"/>
    </row>
    <row r="1579" spans="1:12" ht="15" thickBot="1" x14ac:dyDescent="0.35">
      <c r="A1579" s="882"/>
      <c r="B1579" s="897"/>
      <c r="C1579" s="44"/>
      <c r="D1579" s="44"/>
      <c r="E1579" s="44"/>
      <c r="F1579" s="12"/>
      <c r="G1579" s="44" t="s">
        <v>281</v>
      </c>
      <c r="H1579" s="45"/>
      <c r="I1579" s="85"/>
      <c r="L1579" s="73"/>
    </row>
    <row r="1580" spans="1:12" ht="15" thickBot="1" x14ac:dyDescent="0.35">
      <c r="A1580" s="882"/>
      <c r="B1580" s="897"/>
      <c r="C1580" s="44"/>
      <c r="D1580" s="44"/>
      <c r="E1580" s="44"/>
      <c r="F1580" s="12"/>
      <c r="G1580" s="44" t="s">
        <v>20</v>
      </c>
      <c r="H1580" s="45"/>
      <c r="I1580" s="85"/>
      <c r="L1580" s="73"/>
    </row>
    <row r="1581" spans="1:12" ht="15" thickBot="1" x14ac:dyDescent="0.35">
      <c r="A1581" s="882"/>
      <c r="B1581" s="897"/>
      <c r="C1581" s="44"/>
      <c r="D1581" s="44"/>
      <c r="E1581" s="44"/>
      <c r="F1581" s="12"/>
      <c r="G1581" s="44" t="s">
        <v>19</v>
      </c>
      <c r="H1581" s="45"/>
      <c r="I1581" s="85"/>
      <c r="L1581" s="73"/>
    </row>
    <row r="1582" spans="1:12" ht="15" thickBot="1" x14ac:dyDescent="0.35">
      <c r="A1582" s="882"/>
      <c r="B1582" s="897"/>
      <c r="C1582" s="44"/>
      <c r="D1582" s="44"/>
      <c r="E1582" s="44"/>
      <c r="F1582" s="12"/>
      <c r="G1582" s="44" t="s">
        <v>21</v>
      </c>
      <c r="H1582" s="47"/>
      <c r="I1582" s="85"/>
      <c r="L1582" s="73"/>
    </row>
    <row r="1583" spans="1:12" ht="15" thickBot="1" x14ac:dyDescent="0.35">
      <c r="A1583" s="882"/>
      <c r="B1583" s="897"/>
      <c r="C1583" s="53"/>
      <c r="D1583" s="44"/>
      <c r="E1583" s="44"/>
      <c r="F1583" s="12"/>
      <c r="G1583" s="44" t="s">
        <v>575</v>
      </c>
      <c r="H1583" s="47"/>
      <c r="I1583" s="85"/>
      <c r="L1583" s="73"/>
    </row>
    <row r="1584" spans="1:12" ht="15" thickBot="1" x14ac:dyDescent="0.35">
      <c r="A1584" s="883"/>
      <c r="B1584" s="898"/>
      <c r="C1584" s="42">
        <f>SUM(C1578:C1583)</f>
        <v>12</v>
      </c>
      <c r="D1584" s="42">
        <f>SUM(D1578:D1583)</f>
        <v>0</v>
      </c>
      <c r="E1584" s="42">
        <f>SUM(E1578:E1583)</f>
        <v>0</v>
      </c>
      <c r="F1584" s="46"/>
      <c r="G1584" s="43" t="s">
        <v>23</v>
      </c>
      <c r="H1584" s="47"/>
      <c r="I1584" s="85"/>
      <c r="L1584" s="73"/>
    </row>
    <row r="1585" spans="1:12" ht="27" thickBot="1" x14ac:dyDescent="0.35">
      <c r="A1585" s="34" t="s">
        <v>15</v>
      </c>
      <c r="B1585" s="35" t="s">
        <v>126</v>
      </c>
      <c r="C1585" s="36"/>
      <c r="D1585" s="36"/>
      <c r="E1585" s="36"/>
      <c r="F1585" s="37" t="s">
        <v>125</v>
      </c>
      <c r="G1585" s="35"/>
      <c r="H1585" s="36"/>
      <c r="I1585" s="36"/>
      <c r="J1585" s="73"/>
      <c r="K1585" s="73"/>
      <c r="L1585" s="73"/>
    </row>
    <row r="1586" spans="1:12" ht="93" thickBot="1" x14ac:dyDescent="0.35">
      <c r="A1586" s="38" t="s">
        <v>247</v>
      </c>
      <c r="B1586" s="39" t="s">
        <v>430</v>
      </c>
      <c r="C1586" s="40"/>
      <c r="D1586" s="40"/>
      <c r="E1586" s="40"/>
      <c r="F1586" s="41"/>
      <c r="G1586" s="39"/>
      <c r="H1586" s="40"/>
      <c r="I1586" s="40"/>
      <c r="J1586" s="73"/>
      <c r="K1586" s="73"/>
      <c r="L1586" s="73"/>
    </row>
    <row r="1587" spans="1:12" ht="15" thickBot="1" x14ac:dyDescent="0.35">
      <c r="A1587" s="882" t="s">
        <v>248</v>
      </c>
      <c r="B1587" s="896" t="s">
        <v>431</v>
      </c>
      <c r="C1587" s="53">
        <v>30</v>
      </c>
      <c r="D1587" s="53">
        <v>30</v>
      </c>
      <c r="E1587" s="53">
        <v>30</v>
      </c>
      <c r="F1587" s="12"/>
      <c r="G1587" s="44" t="s">
        <v>18</v>
      </c>
      <c r="H1587" s="45">
        <v>288724610</v>
      </c>
      <c r="I1587" s="85" t="s">
        <v>606</v>
      </c>
      <c r="J1587" s="73"/>
      <c r="K1587" s="73"/>
      <c r="L1587" s="73"/>
    </row>
    <row r="1588" spans="1:12" ht="15" thickBot="1" x14ac:dyDescent="0.35">
      <c r="A1588" s="882"/>
      <c r="B1588" s="897"/>
      <c r="C1588" s="53"/>
      <c r="D1588" s="53"/>
      <c r="E1588" s="53"/>
      <c r="F1588" s="12"/>
      <c r="G1588" s="44" t="s">
        <v>281</v>
      </c>
      <c r="H1588" s="45"/>
      <c r="I1588" s="85"/>
      <c r="J1588" s="73"/>
      <c r="K1588" s="73"/>
      <c r="L1588" s="73"/>
    </row>
    <row r="1589" spans="1:12" ht="15" thickBot="1" x14ac:dyDescent="0.35">
      <c r="A1589" s="882"/>
      <c r="B1589" s="897"/>
      <c r="C1589" s="53"/>
      <c r="D1589" s="53"/>
      <c r="E1589" s="53"/>
      <c r="F1589" s="12"/>
      <c r="G1589" s="44" t="s">
        <v>20</v>
      </c>
      <c r="H1589" s="45"/>
      <c r="I1589" s="85"/>
      <c r="J1589" s="73"/>
      <c r="K1589" s="73"/>
      <c r="L1589" s="73"/>
    </row>
    <row r="1590" spans="1:12" ht="15" thickBot="1" x14ac:dyDescent="0.35">
      <c r="A1590" s="882"/>
      <c r="B1590" s="897"/>
      <c r="C1590" s="53"/>
      <c r="D1590" s="53"/>
      <c r="E1590" s="53"/>
      <c r="F1590" s="12"/>
      <c r="G1590" s="44" t="s">
        <v>19</v>
      </c>
      <c r="H1590" s="45"/>
      <c r="I1590" s="85"/>
      <c r="J1590" s="73"/>
      <c r="K1590" s="73"/>
      <c r="L1590" s="73"/>
    </row>
    <row r="1591" spans="1:12" ht="15" thickBot="1" x14ac:dyDescent="0.35">
      <c r="A1591" s="882"/>
      <c r="B1591" s="897"/>
      <c r="C1591" s="53"/>
      <c r="D1591" s="53"/>
      <c r="E1591" s="53"/>
      <c r="F1591" s="12"/>
      <c r="G1591" s="44" t="s">
        <v>21</v>
      </c>
      <c r="H1591" s="47"/>
      <c r="I1591" s="85"/>
      <c r="J1591" s="73"/>
      <c r="K1591" s="73"/>
      <c r="L1591" s="73"/>
    </row>
    <row r="1592" spans="1:12" ht="15" thickBot="1" x14ac:dyDescent="0.35">
      <c r="A1592" s="883"/>
      <c r="B1592" s="898"/>
      <c r="C1592" s="42">
        <f>SUM(C1587:C1591)</f>
        <v>30</v>
      </c>
      <c r="D1592" s="42">
        <f>SUM(D1587:D1591)</f>
        <v>30</v>
      </c>
      <c r="E1592" s="42">
        <f>SUM(E1587:E1591)</f>
        <v>30</v>
      </c>
      <c r="F1592" s="46"/>
      <c r="G1592" s="43" t="s">
        <v>23</v>
      </c>
      <c r="H1592" s="47"/>
      <c r="I1592" s="85"/>
      <c r="J1592" s="73"/>
      <c r="K1592" s="73"/>
      <c r="L1592" s="73"/>
    </row>
    <row r="1593" spans="1:12" ht="15" customHeight="1" thickBot="1" x14ac:dyDescent="0.35">
      <c r="A1593" s="882" t="s">
        <v>279</v>
      </c>
      <c r="B1593" s="896" t="s">
        <v>607</v>
      </c>
      <c r="C1593" s="53">
        <v>26.5</v>
      </c>
      <c r="D1593" s="53">
        <v>19</v>
      </c>
      <c r="E1593" s="53">
        <v>19</v>
      </c>
      <c r="F1593" s="12"/>
      <c r="G1593" s="44" t="s">
        <v>18</v>
      </c>
      <c r="H1593" s="45">
        <v>288724610</v>
      </c>
      <c r="I1593" s="85">
        <v>0</v>
      </c>
      <c r="J1593" s="73"/>
      <c r="K1593" s="73"/>
      <c r="L1593" s="73"/>
    </row>
    <row r="1594" spans="1:12" ht="15" thickBot="1" x14ac:dyDescent="0.35">
      <c r="A1594" s="882"/>
      <c r="B1594" s="897"/>
      <c r="C1594" s="53"/>
      <c r="D1594" s="53"/>
      <c r="E1594" s="53"/>
      <c r="F1594" s="12"/>
      <c r="G1594" s="44" t="s">
        <v>281</v>
      </c>
      <c r="H1594" s="45"/>
      <c r="I1594" s="85"/>
      <c r="J1594" s="73"/>
      <c r="K1594" s="73"/>
      <c r="L1594" s="73"/>
    </row>
    <row r="1595" spans="1:12" ht="15" thickBot="1" x14ac:dyDescent="0.35">
      <c r="A1595" s="882"/>
      <c r="B1595" s="897"/>
      <c r="C1595" s="53"/>
      <c r="D1595" s="53"/>
      <c r="E1595" s="53"/>
      <c r="F1595" s="12"/>
      <c r="G1595" s="44" t="s">
        <v>20</v>
      </c>
      <c r="H1595" s="45"/>
      <c r="I1595" s="85"/>
      <c r="J1595" s="73"/>
      <c r="K1595" s="73"/>
      <c r="L1595" s="73"/>
    </row>
    <row r="1596" spans="1:12" ht="15" thickBot="1" x14ac:dyDescent="0.35">
      <c r="A1596" s="882"/>
      <c r="B1596" s="897"/>
      <c r="C1596" s="53"/>
      <c r="D1596" s="53"/>
      <c r="E1596" s="53"/>
      <c r="F1596" s="12"/>
      <c r="G1596" s="44" t="s">
        <v>19</v>
      </c>
      <c r="H1596" s="45"/>
      <c r="I1596" s="85"/>
      <c r="J1596" s="73"/>
      <c r="K1596" s="73"/>
      <c r="L1596" s="73"/>
    </row>
    <row r="1597" spans="1:12" ht="15" thickBot="1" x14ac:dyDescent="0.35">
      <c r="A1597" s="882"/>
      <c r="B1597" s="897"/>
      <c r="C1597" s="53"/>
      <c r="D1597" s="53"/>
      <c r="E1597" s="53"/>
      <c r="F1597" s="12"/>
      <c r="G1597" s="44" t="s">
        <v>21</v>
      </c>
      <c r="H1597" s="47"/>
      <c r="I1597" s="85"/>
      <c r="J1597" s="73"/>
      <c r="K1597" s="73"/>
      <c r="L1597" s="73"/>
    </row>
    <row r="1598" spans="1:12" ht="15" thickBot="1" x14ac:dyDescent="0.35">
      <c r="A1598" s="883"/>
      <c r="B1598" s="898"/>
      <c r="C1598" s="42">
        <f>SUM(C1593:C1597)</f>
        <v>26.5</v>
      </c>
      <c r="D1598" s="42">
        <f>SUM(D1593:D1597)</f>
        <v>19</v>
      </c>
      <c r="E1598" s="42">
        <f>SUM(E1593:E1597)</f>
        <v>19</v>
      </c>
      <c r="F1598" s="46"/>
      <c r="G1598" s="43" t="s">
        <v>23</v>
      </c>
      <c r="H1598" s="47"/>
      <c r="I1598" s="85"/>
      <c r="J1598" s="73"/>
      <c r="K1598" s="73"/>
      <c r="L1598" s="73"/>
    </row>
    <row r="1599" spans="1:12" ht="15" thickBot="1" x14ac:dyDescent="0.35">
      <c r="A1599" s="940" t="s">
        <v>377</v>
      </c>
      <c r="B1599" s="942" t="s">
        <v>1618</v>
      </c>
      <c r="C1599" s="53">
        <v>5</v>
      </c>
      <c r="D1599" s="53"/>
      <c r="E1599" s="53"/>
      <c r="F1599" s="12"/>
      <c r="G1599" s="44" t="s">
        <v>18</v>
      </c>
      <c r="H1599" s="45">
        <v>288724610</v>
      </c>
      <c r="I1599" s="85">
        <v>0</v>
      </c>
      <c r="L1599" s="73"/>
    </row>
    <row r="1600" spans="1:12" ht="15" thickBot="1" x14ac:dyDescent="0.35">
      <c r="A1600" s="940"/>
      <c r="B1600" s="943"/>
      <c r="C1600" s="53"/>
      <c r="D1600" s="53"/>
      <c r="E1600" s="53"/>
      <c r="F1600" s="12"/>
      <c r="G1600" s="44" t="s">
        <v>281</v>
      </c>
      <c r="H1600" s="45"/>
      <c r="I1600" s="85"/>
      <c r="L1600" s="73"/>
    </row>
    <row r="1601" spans="1:12" ht="15" thickBot="1" x14ac:dyDescent="0.35">
      <c r="A1601" s="940"/>
      <c r="B1601" s="943"/>
      <c r="C1601" s="53"/>
      <c r="D1601" s="53"/>
      <c r="E1601" s="53"/>
      <c r="F1601" s="12"/>
      <c r="G1601" s="44" t="s">
        <v>20</v>
      </c>
      <c r="H1601" s="45"/>
      <c r="I1601" s="85"/>
      <c r="L1601" s="73"/>
    </row>
    <row r="1602" spans="1:12" ht="15" thickBot="1" x14ac:dyDescent="0.35">
      <c r="A1602" s="940"/>
      <c r="B1602" s="943"/>
      <c r="C1602" s="53"/>
      <c r="D1602" s="53"/>
      <c r="E1602" s="53"/>
      <c r="F1602" s="12"/>
      <c r="G1602" s="44" t="s">
        <v>19</v>
      </c>
      <c r="H1602" s="45"/>
      <c r="I1602" s="85"/>
      <c r="L1602" s="73"/>
    </row>
    <row r="1603" spans="1:12" ht="15" thickBot="1" x14ac:dyDescent="0.35">
      <c r="A1603" s="940"/>
      <c r="B1603" s="943"/>
      <c r="C1603" s="53"/>
      <c r="D1603" s="53"/>
      <c r="E1603" s="53"/>
      <c r="F1603" s="12"/>
      <c r="G1603" s="44" t="s">
        <v>21</v>
      </c>
      <c r="H1603" s="47"/>
      <c r="I1603" s="85"/>
      <c r="L1603" s="73"/>
    </row>
    <row r="1604" spans="1:12" ht="15" thickBot="1" x14ac:dyDescent="0.35">
      <c r="A1604" s="941"/>
      <c r="B1604" s="944"/>
      <c r="C1604" s="42">
        <f>SUM(C1599:C1603)</f>
        <v>5</v>
      </c>
      <c r="D1604" s="42">
        <f>SUM(D1599:D1603)</f>
        <v>0</v>
      </c>
      <c r="E1604" s="42">
        <f>SUM(E1599:E1603)</f>
        <v>0</v>
      </c>
      <c r="F1604" s="46"/>
      <c r="G1604" s="43" t="s">
        <v>23</v>
      </c>
      <c r="H1604" s="47"/>
      <c r="I1604" s="85"/>
      <c r="L1604" s="73"/>
    </row>
    <row r="1605" spans="1:12" ht="15" thickBot="1" x14ac:dyDescent="0.35">
      <c r="A1605" s="48"/>
      <c r="B1605" s="55" t="s">
        <v>84</v>
      </c>
      <c r="C1605" s="56"/>
      <c r="D1605" s="56"/>
      <c r="E1605" s="56"/>
      <c r="F1605" s="56"/>
      <c r="G1605" s="43"/>
      <c r="H1605" s="45"/>
      <c r="I1605" s="45"/>
      <c r="L1605" s="73"/>
    </row>
    <row r="1606" spans="1:12" ht="15" thickBot="1" x14ac:dyDescent="0.35">
      <c r="A1606" s="65"/>
      <c r="B1606" s="66" t="s">
        <v>445</v>
      </c>
      <c r="C1606" s="67">
        <f>C1551+C1557+C1563+C1571+C1577+C1584+C1592+C1598+C1604</f>
        <v>275.39999999999998</v>
      </c>
      <c r="D1606" s="67">
        <f t="shared" ref="D1606:E1606" si="42">D1551+D1557+D1563+D1571+D1577+D1584+D1592+D1598+D1604</f>
        <v>238.1</v>
      </c>
      <c r="E1606" s="67">
        <f t="shared" si="42"/>
        <v>242.1</v>
      </c>
      <c r="F1606" s="68"/>
      <c r="G1606" s="69"/>
      <c r="H1606" s="70"/>
      <c r="I1606" s="71"/>
      <c r="J1606" s="73"/>
      <c r="K1606" s="73"/>
      <c r="L1606" s="73"/>
    </row>
    <row r="1607" spans="1:12" ht="15" thickBot="1" x14ac:dyDescent="0.35">
      <c r="A1607" s="73"/>
      <c r="B1607" s="73"/>
      <c r="C1607" s="73"/>
      <c r="D1607" s="73"/>
      <c r="E1607" s="73"/>
      <c r="F1607" s="73"/>
      <c r="G1607" s="73"/>
      <c r="H1607" s="73"/>
      <c r="I1607" s="73"/>
      <c r="J1607" s="73"/>
      <c r="K1607" s="73"/>
      <c r="L1607" s="73"/>
    </row>
    <row r="1608" spans="1:12" ht="15" thickBot="1" x14ac:dyDescent="0.35">
      <c r="A1608" s="73"/>
      <c r="B1608" s="73"/>
      <c r="C1608" s="768">
        <f>C1546+C1552+C1558+C1566+C1572+C1578+C1587+C1593+C1599</f>
        <v>275.39999999999998</v>
      </c>
      <c r="D1608" s="770">
        <f>D1546+D1552+D1558+D1566+D1572+D1578+D1587+D1593+D1599</f>
        <v>238.1</v>
      </c>
      <c r="E1608" s="780">
        <f>E1546+E1552+E1558+E1566+E1572+E1578+E1587+E1593+E1599</f>
        <v>242.1</v>
      </c>
      <c r="F1608" s="772" t="s">
        <v>18</v>
      </c>
      <c r="G1608" s="73"/>
      <c r="H1608" s="73"/>
      <c r="I1608" s="73"/>
      <c r="J1608" s="73"/>
      <c r="K1608" s="73"/>
      <c r="L1608" s="73"/>
    </row>
    <row r="1609" spans="1:12" ht="15" thickBot="1" x14ac:dyDescent="0.35">
      <c r="A1609" s="73"/>
      <c r="B1609" s="73"/>
      <c r="C1609" s="765">
        <f t="shared" ref="C1609:E1612" si="43">C1547+C1553+C1559+C1567+C1573+C1579+C1588</f>
        <v>0</v>
      </c>
      <c r="D1609" s="766">
        <f t="shared" si="43"/>
        <v>0</v>
      </c>
      <c r="E1609" s="783">
        <f t="shared" si="43"/>
        <v>0</v>
      </c>
      <c r="F1609" s="23" t="s">
        <v>281</v>
      </c>
      <c r="G1609" s="73"/>
      <c r="H1609" s="73"/>
      <c r="I1609" s="73"/>
      <c r="J1609" s="73"/>
      <c r="K1609" s="73"/>
      <c r="L1609" s="73"/>
    </row>
    <row r="1610" spans="1:12" ht="15" thickBot="1" x14ac:dyDescent="0.35">
      <c r="A1610" s="73"/>
      <c r="B1610" s="73"/>
      <c r="C1610" s="754">
        <f t="shared" si="43"/>
        <v>0</v>
      </c>
      <c r="D1610" s="760">
        <f t="shared" si="43"/>
        <v>0</v>
      </c>
      <c r="E1610" s="781">
        <f t="shared" si="43"/>
        <v>0</v>
      </c>
      <c r="F1610" s="747" t="s">
        <v>20</v>
      </c>
      <c r="G1610" s="73"/>
      <c r="H1610" s="73"/>
      <c r="I1610" s="73"/>
      <c r="J1610" s="73"/>
      <c r="K1610" s="73"/>
      <c r="L1610" s="73"/>
    </row>
    <row r="1611" spans="1:12" ht="15" thickBot="1" x14ac:dyDescent="0.35">
      <c r="A1611" s="73"/>
      <c r="B1611" s="73"/>
      <c r="C1611" s="765">
        <f t="shared" si="43"/>
        <v>0</v>
      </c>
      <c r="D1611" s="766">
        <f t="shared" si="43"/>
        <v>0</v>
      </c>
      <c r="E1611" s="783">
        <f t="shared" si="43"/>
        <v>0</v>
      </c>
      <c r="F1611" s="23" t="s">
        <v>19</v>
      </c>
      <c r="G1611" s="73"/>
      <c r="H1611" s="73"/>
      <c r="I1611" s="73"/>
      <c r="J1611" s="73"/>
      <c r="K1611" s="73"/>
      <c r="L1611" s="73"/>
    </row>
    <row r="1612" spans="1:12" ht="15" thickBot="1" x14ac:dyDescent="0.35">
      <c r="A1612" s="73"/>
      <c r="B1612" s="73"/>
      <c r="C1612" s="754">
        <f t="shared" si="43"/>
        <v>0</v>
      </c>
      <c r="D1612" s="760">
        <f t="shared" si="43"/>
        <v>0</v>
      </c>
      <c r="E1612" s="781">
        <f t="shared" si="43"/>
        <v>0</v>
      </c>
      <c r="F1612" s="747" t="s">
        <v>21</v>
      </c>
      <c r="G1612" s="73"/>
      <c r="H1612" s="73"/>
      <c r="I1612" s="73"/>
      <c r="J1612" s="73"/>
      <c r="K1612" s="73"/>
      <c r="L1612" s="73"/>
    </row>
    <row r="1613" spans="1:12" ht="15" thickBot="1" x14ac:dyDescent="0.35">
      <c r="A1613" s="73"/>
      <c r="B1613" s="73"/>
      <c r="C1613" s="795">
        <f>SUM(C1608:C1612)</f>
        <v>275.39999999999998</v>
      </c>
      <c r="D1613" s="797">
        <f t="shared" ref="D1613:E1613" si="44">SUM(D1608:D1612)</f>
        <v>238.1</v>
      </c>
      <c r="E1613" s="796">
        <f t="shared" si="44"/>
        <v>242.1</v>
      </c>
      <c r="F1613" s="79" t="s">
        <v>23</v>
      </c>
      <c r="G1613" s="73"/>
      <c r="H1613" s="73"/>
      <c r="I1613" s="73"/>
      <c r="J1613" s="73"/>
      <c r="K1613" s="73"/>
      <c r="L1613" s="73"/>
    </row>
    <row r="1614" spans="1:12" x14ac:dyDescent="0.3">
      <c r="A1614" s="73"/>
      <c r="B1614" s="73"/>
      <c r="C1614" s="73"/>
      <c r="D1614" s="73"/>
      <c r="E1614" s="73"/>
      <c r="F1614" s="73"/>
      <c r="G1614" s="73"/>
      <c r="H1614" s="73"/>
      <c r="I1614" s="73"/>
      <c r="J1614" s="73"/>
      <c r="K1614" s="73"/>
      <c r="L1614" s="73"/>
    </row>
    <row r="1615" spans="1:12" ht="16.2" customHeight="1" x14ac:dyDescent="0.3">
      <c r="A1615" s="938" t="s">
        <v>1756</v>
      </c>
      <c r="B1615" s="938"/>
      <c r="C1615" s="938"/>
      <c r="D1615" s="938"/>
      <c r="E1615" s="790"/>
      <c r="F1615" s="790"/>
      <c r="G1615" s="790"/>
      <c r="H1615" s="790"/>
      <c r="I1615" s="790"/>
      <c r="J1615" s="73"/>
      <c r="K1615" s="73"/>
      <c r="L1615" s="73"/>
    </row>
    <row r="1616" spans="1:12" ht="18" customHeight="1" thickBot="1" x14ac:dyDescent="0.35">
      <c r="A1616" s="937" t="s">
        <v>1741</v>
      </c>
      <c r="B1616" s="937"/>
      <c r="C1616" s="937"/>
      <c r="D1616" s="937"/>
      <c r="E1616" s="937"/>
      <c r="F1616" s="937"/>
      <c r="G1616" s="732"/>
      <c r="H1616" s="732"/>
      <c r="I1616" s="732"/>
      <c r="J1616" s="73"/>
      <c r="K1616" s="73"/>
      <c r="L1616" s="73"/>
    </row>
    <row r="1617" spans="1:13" ht="57.6" thickBot="1" x14ac:dyDescent="0.35">
      <c r="A1617" s="8" t="s">
        <v>5</v>
      </c>
      <c r="B1617" s="9" t="s">
        <v>586</v>
      </c>
      <c r="C1617" s="9" t="s">
        <v>11</v>
      </c>
      <c r="D1617" s="9" t="s">
        <v>574</v>
      </c>
      <c r="E1617" s="9" t="s">
        <v>674</v>
      </c>
      <c r="F1617" s="9" t="s">
        <v>6</v>
      </c>
      <c r="G1617" s="9" t="s">
        <v>17</v>
      </c>
      <c r="H1617" s="9" t="s">
        <v>12</v>
      </c>
      <c r="I1617" s="9" t="s">
        <v>34</v>
      </c>
      <c r="J1617" s="73"/>
      <c r="K1617" s="73"/>
      <c r="L1617" s="73"/>
    </row>
    <row r="1618" spans="1:13" ht="15" thickBot="1" x14ac:dyDescent="0.35">
      <c r="A1618" s="10">
        <v>1</v>
      </c>
      <c r="B1618" s="11">
        <v>2</v>
      </c>
      <c r="C1618" s="11">
        <v>3</v>
      </c>
      <c r="D1618" s="11">
        <v>4</v>
      </c>
      <c r="E1618" s="11">
        <v>5</v>
      </c>
      <c r="F1618" s="11">
        <v>6</v>
      </c>
      <c r="G1618" s="11">
        <v>7</v>
      </c>
      <c r="H1618" s="11">
        <v>8</v>
      </c>
      <c r="I1618" s="11">
        <v>9</v>
      </c>
      <c r="J1618" s="73"/>
      <c r="K1618" s="73"/>
      <c r="L1618" s="73"/>
    </row>
    <row r="1619" spans="1:13" ht="27" thickBot="1" x14ac:dyDescent="0.35">
      <c r="A1619" s="34" t="s">
        <v>15</v>
      </c>
      <c r="B1619" s="35" t="s">
        <v>432</v>
      </c>
      <c r="C1619" s="36"/>
      <c r="D1619" s="36"/>
      <c r="E1619" s="36"/>
      <c r="F1619" s="37" t="s">
        <v>106</v>
      </c>
      <c r="G1619" s="35"/>
      <c r="H1619" s="36"/>
      <c r="I1619" s="36"/>
      <c r="J1619" s="73"/>
      <c r="K1619" s="73"/>
      <c r="L1619" s="73"/>
    </row>
    <row r="1620" spans="1:13" ht="27" thickBot="1" x14ac:dyDescent="0.35">
      <c r="A1620" s="38" t="s">
        <v>14</v>
      </c>
      <c r="B1620" s="39" t="s">
        <v>109</v>
      </c>
      <c r="C1620" s="40"/>
      <c r="D1620" s="40"/>
      <c r="E1620" s="40"/>
      <c r="F1620" s="41" t="s">
        <v>108</v>
      </c>
      <c r="G1620" s="39"/>
      <c r="H1620" s="40"/>
      <c r="I1620" s="40"/>
      <c r="J1620" s="73"/>
      <c r="K1620" s="73"/>
      <c r="L1620" s="73"/>
    </row>
    <row r="1621" spans="1:13" ht="15" customHeight="1" thickBot="1" x14ac:dyDescent="0.35">
      <c r="A1621" s="882" t="s">
        <v>78</v>
      </c>
      <c r="B1621" s="896" t="s">
        <v>434</v>
      </c>
      <c r="C1621" s="130"/>
      <c r="D1621" s="53"/>
      <c r="E1621" s="53"/>
      <c r="F1621" s="12"/>
      <c r="G1621" s="20" t="s">
        <v>18</v>
      </c>
      <c r="H1621" s="45">
        <v>288724610</v>
      </c>
      <c r="I1621" s="85" t="s">
        <v>435</v>
      </c>
      <c r="L1621" s="73"/>
    </row>
    <row r="1622" spans="1:13" ht="15" thickBot="1" x14ac:dyDescent="0.35">
      <c r="A1622" s="882"/>
      <c r="B1622" s="897"/>
      <c r="C1622" s="130">
        <v>3069.9</v>
      </c>
      <c r="D1622" s="130">
        <v>3071.2</v>
      </c>
      <c r="E1622" s="130">
        <v>3087</v>
      </c>
      <c r="F1622" s="140"/>
      <c r="G1622" s="20" t="s">
        <v>22</v>
      </c>
      <c r="H1622" s="45"/>
      <c r="I1622" s="85"/>
      <c r="L1622" s="73"/>
      <c r="M1622" s="180"/>
    </row>
    <row r="1623" spans="1:13" ht="15" thickBot="1" x14ac:dyDescent="0.35">
      <c r="A1623" s="882"/>
      <c r="B1623" s="897"/>
      <c r="C1623" s="182">
        <v>36690.800000000003</v>
      </c>
      <c r="D1623" s="130">
        <v>37410</v>
      </c>
      <c r="E1623" s="130">
        <v>37720</v>
      </c>
      <c r="F1623" s="12"/>
      <c r="G1623" s="20" t="s">
        <v>523</v>
      </c>
      <c r="H1623" s="45"/>
      <c r="I1623" s="85"/>
      <c r="L1623" s="73"/>
    </row>
    <row r="1624" spans="1:13" ht="15" thickBot="1" x14ac:dyDescent="0.35">
      <c r="A1624" s="882"/>
      <c r="B1624" s="897"/>
      <c r="C1624" s="130"/>
      <c r="D1624" s="130"/>
      <c r="E1624" s="130"/>
      <c r="F1624" s="12"/>
      <c r="G1624" s="20" t="s">
        <v>401</v>
      </c>
      <c r="H1624" s="45"/>
      <c r="I1624" s="85"/>
      <c r="L1624" s="73"/>
    </row>
    <row r="1625" spans="1:13" ht="15" thickBot="1" x14ac:dyDescent="0.35">
      <c r="A1625" s="882"/>
      <c r="B1625" s="897"/>
      <c r="C1625" s="130"/>
      <c r="D1625" s="130"/>
      <c r="E1625" s="130"/>
      <c r="F1625" s="12"/>
      <c r="G1625" s="21" t="s">
        <v>281</v>
      </c>
      <c r="H1625" s="45"/>
      <c r="I1625" s="85"/>
      <c r="L1625" s="73"/>
    </row>
    <row r="1626" spans="1:13" ht="15" thickBot="1" x14ac:dyDescent="0.35">
      <c r="A1626" s="882"/>
      <c r="B1626" s="897"/>
      <c r="C1626" s="130"/>
      <c r="D1626" s="130"/>
      <c r="E1626" s="130"/>
      <c r="F1626" s="12"/>
      <c r="G1626" s="20" t="s">
        <v>400</v>
      </c>
      <c r="H1626" s="47"/>
      <c r="I1626" s="85"/>
      <c r="L1626" s="73"/>
    </row>
    <row r="1627" spans="1:13" ht="15" thickBot="1" x14ac:dyDescent="0.35">
      <c r="A1627" s="882"/>
      <c r="B1627" s="897"/>
      <c r="C1627" s="130">
        <v>2</v>
      </c>
      <c r="D1627" s="130">
        <v>0.2</v>
      </c>
      <c r="E1627" s="130">
        <v>0.2</v>
      </c>
      <c r="F1627" s="12"/>
      <c r="G1627" s="20" t="s">
        <v>20</v>
      </c>
      <c r="H1627" s="47"/>
      <c r="I1627" s="85"/>
      <c r="L1627" s="73"/>
      <c r="M1627" s="180"/>
    </row>
    <row r="1628" spans="1:13" ht="15" thickBot="1" x14ac:dyDescent="0.35">
      <c r="A1628" s="882"/>
      <c r="B1628" s="897"/>
      <c r="C1628" s="130"/>
      <c r="D1628" s="130"/>
      <c r="E1628" s="130"/>
      <c r="F1628" s="12"/>
      <c r="G1628" s="20" t="s">
        <v>21</v>
      </c>
      <c r="H1628" s="47"/>
      <c r="I1628" s="85"/>
      <c r="L1628" s="73"/>
    </row>
    <row r="1629" spans="1:13" ht="15" thickBot="1" x14ac:dyDescent="0.35">
      <c r="A1629" s="882"/>
      <c r="B1629" s="897"/>
      <c r="C1629" s="130"/>
      <c r="D1629" s="130"/>
      <c r="E1629" s="130"/>
      <c r="F1629" s="12"/>
      <c r="G1629" s="22" t="s">
        <v>19</v>
      </c>
      <c r="H1629" s="47"/>
      <c r="I1629" s="85"/>
      <c r="L1629" s="73"/>
    </row>
    <row r="1630" spans="1:13" ht="15" thickBot="1" x14ac:dyDescent="0.35">
      <c r="A1630" s="883"/>
      <c r="B1630" s="898"/>
      <c r="C1630" s="131">
        <f>SUM(C1621:C1629)</f>
        <v>39762.700000000004</v>
      </c>
      <c r="D1630" s="131">
        <f t="shared" ref="D1630:E1630" si="45">SUM(D1621:D1629)</f>
        <v>40481.399999999994</v>
      </c>
      <c r="E1630" s="131">
        <f t="shared" si="45"/>
        <v>40807.199999999997</v>
      </c>
      <c r="F1630" s="46"/>
      <c r="G1630" s="43" t="s">
        <v>23</v>
      </c>
      <c r="H1630" s="47"/>
      <c r="I1630" s="85"/>
      <c r="L1630" s="73"/>
    </row>
    <row r="1631" spans="1:13" ht="15" customHeight="1" thickBot="1" x14ac:dyDescent="0.35">
      <c r="A1631" s="882" t="s">
        <v>24</v>
      </c>
      <c r="B1631" s="896" t="s">
        <v>436</v>
      </c>
      <c r="C1631" s="130">
        <v>10001.799999999999</v>
      </c>
      <c r="D1631" s="130">
        <v>10335</v>
      </c>
      <c r="E1631" s="130">
        <v>11200</v>
      </c>
      <c r="F1631" s="12"/>
      <c r="G1631" s="20" t="s">
        <v>18</v>
      </c>
      <c r="H1631" s="45">
        <v>288724610</v>
      </c>
      <c r="I1631" s="85" t="s">
        <v>435</v>
      </c>
      <c r="J1631" s="73"/>
      <c r="K1631" s="73"/>
      <c r="L1631" s="73"/>
    </row>
    <row r="1632" spans="1:13" ht="15" thickBot="1" x14ac:dyDescent="0.35">
      <c r="A1632" s="882"/>
      <c r="B1632" s="897"/>
      <c r="C1632" s="130"/>
      <c r="D1632" s="130"/>
      <c r="E1632" s="130"/>
      <c r="F1632" s="12"/>
      <c r="G1632" s="20" t="s">
        <v>22</v>
      </c>
      <c r="H1632" s="45"/>
      <c r="I1632" s="85"/>
      <c r="J1632" s="73"/>
      <c r="K1632" s="73"/>
      <c r="L1632" s="73"/>
    </row>
    <row r="1633" spans="1:12" ht="15" thickBot="1" x14ac:dyDescent="0.35">
      <c r="A1633" s="882"/>
      <c r="B1633" s="897"/>
      <c r="C1633" s="130"/>
      <c r="D1633" s="130"/>
      <c r="E1633" s="130"/>
      <c r="F1633" s="12"/>
      <c r="G1633" s="20" t="s">
        <v>401</v>
      </c>
      <c r="H1633" s="45"/>
      <c r="I1633" s="85"/>
      <c r="J1633" s="73"/>
      <c r="K1633" s="73"/>
      <c r="L1633" s="73"/>
    </row>
    <row r="1634" spans="1:12" ht="15" thickBot="1" x14ac:dyDescent="0.35">
      <c r="A1634" s="882"/>
      <c r="B1634" s="897"/>
      <c r="C1634" s="130"/>
      <c r="D1634" s="130"/>
      <c r="E1634" s="130"/>
      <c r="F1634" s="12"/>
      <c r="G1634" s="21" t="s">
        <v>281</v>
      </c>
      <c r="H1634" s="45"/>
      <c r="I1634" s="85"/>
      <c r="J1634" s="73"/>
      <c r="K1634" s="73"/>
      <c r="L1634" s="73"/>
    </row>
    <row r="1635" spans="1:12" ht="15" thickBot="1" x14ac:dyDescent="0.35">
      <c r="A1635" s="882"/>
      <c r="B1635" s="897"/>
      <c r="C1635" s="130"/>
      <c r="D1635" s="130"/>
      <c r="E1635" s="130"/>
      <c r="F1635" s="12"/>
      <c r="G1635" s="20" t="s">
        <v>400</v>
      </c>
      <c r="H1635" s="47"/>
      <c r="I1635" s="85"/>
      <c r="J1635" s="73"/>
      <c r="K1635" s="73"/>
      <c r="L1635" s="73"/>
    </row>
    <row r="1636" spans="1:12" ht="15" thickBot="1" x14ac:dyDescent="0.35">
      <c r="A1636" s="882"/>
      <c r="B1636" s="897"/>
      <c r="C1636" s="130"/>
      <c r="D1636" s="130"/>
      <c r="E1636" s="130"/>
      <c r="F1636" s="12"/>
      <c r="G1636" s="20" t="s">
        <v>20</v>
      </c>
      <c r="H1636" s="47"/>
      <c r="I1636" s="85"/>
      <c r="J1636" s="73"/>
      <c r="K1636" s="73"/>
      <c r="L1636" s="73"/>
    </row>
    <row r="1637" spans="1:12" ht="15" thickBot="1" x14ac:dyDescent="0.35">
      <c r="A1637" s="882"/>
      <c r="B1637" s="897"/>
      <c r="C1637" s="130"/>
      <c r="D1637" s="130"/>
      <c r="E1637" s="130"/>
      <c r="F1637" s="12"/>
      <c r="G1637" s="20" t="s">
        <v>21</v>
      </c>
      <c r="H1637" s="47"/>
      <c r="I1637" s="85"/>
      <c r="J1637" s="73"/>
      <c r="K1637" s="73"/>
      <c r="L1637" s="73"/>
    </row>
    <row r="1638" spans="1:12" ht="15" thickBot="1" x14ac:dyDescent="0.35">
      <c r="A1638" s="882"/>
      <c r="B1638" s="897"/>
      <c r="C1638" s="130"/>
      <c r="D1638" s="130"/>
      <c r="E1638" s="130"/>
      <c r="F1638" s="12"/>
      <c r="G1638" s="22" t="s">
        <v>19</v>
      </c>
      <c r="H1638" s="47"/>
      <c r="I1638" s="85"/>
      <c r="J1638" s="73"/>
      <c r="K1638" s="73"/>
      <c r="L1638" s="73"/>
    </row>
    <row r="1639" spans="1:12" ht="15" thickBot="1" x14ac:dyDescent="0.35">
      <c r="A1639" s="883"/>
      <c r="B1639" s="898"/>
      <c r="C1639" s="131">
        <f>SUM(C1631:C1638)</f>
        <v>10001.799999999999</v>
      </c>
      <c r="D1639" s="131">
        <f t="shared" ref="D1639:E1639" si="46">SUM(D1631:D1638)</f>
        <v>10335</v>
      </c>
      <c r="E1639" s="131">
        <f t="shared" si="46"/>
        <v>11200</v>
      </c>
      <c r="F1639" s="46"/>
      <c r="G1639" s="43" t="s">
        <v>23</v>
      </c>
      <c r="H1639" s="47"/>
      <c r="I1639" s="85"/>
      <c r="J1639" s="73"/>
      <c r="K1639" s="73"/>
      <c r="L1639" s="73"/>
    </row>
    <row r="1640" spans="1:12" ht="15" customHeight="1" thickBot="1" x14ac:dyDescent="0.35">
      <c r="A1640" s="882" t="s">
        <v>26</v>
      </c>
      <c r="B1640" s="896" t="s">
        <v>561</v>
      </c>
      <c r="C1640" s="130">
        <v>285.60000000000002</v>
      </c>
      <c r="D1640" s="130">
        <v>220.8</v>
      </c>
      <c r="E1640" s="130">
        <v>233</v>
      </c>
      <c r="F1640" s="12"/>
      <c r="G1640" s="20" t="s">
        <v>18</v>
      </c>
      <c r="H1640" s="45">
        <v>148209637</v>
      </c>
      <c r="I1640" s="85" t="s">
        <v>437</v>
      </c>
      <c r="J1640" s="73"/>
      <c r="K1640" s="73"/>
      <c r="L1640" s="73"/>
    </row>
    <row r="1641" spans="1:12" ht="15" thickBot="1" x14ac:dyDescent="0.35">
      <c r="A1641" s="882"/>
      <c r="B1641" s="897"/>
      <c r="C1641" s="130">
        <v>339.8</v>
      </c>
      <c r="D1641" s="130">
        <v>339.9</v>
      </c>
      <c r="E1641" s="130">
        <v>341.7</v>
      </c>
      <c r="F1641" s="12"/>
      <c r="G1641" s="20" t="s">
        <v>22</v>
      </c>
      <c r="H1641" s="45"/>
      <c r="I1641" s="85"/>
      <c r="J1641" s="73"/>
      <c r="K1641" s="73"/>
      <c r="L1641" s="73"/>
    </row>
    <row r="1642" spans="1:12" ht="15" thickBot="1" x14ac:dyDescent="0.35">
      <c r="A1642" s="882"/>
      <c r="B1642" s="897"/>
      <c r="C1642" s="130">
        <v>100.7</v>
      </c>
      <c r="D1642" s="130">
        <v>100.7</v>
      </c>
      <c r="E1642" s="130">
        <v>100.7</v>
      </c>
      <c r="F1642" s="12"/>
      <c r="G1642" s="20" t="s">
        <v>401</v>
      </c>
      <c r="H1642" s="45"/>
      <c r="I1642" s="85"/>
      <c r="J1642" s="73"/>
      <c r="K1642" s="73"/>
      <c r="L1642" s="73"/>
    </row>
    <row r="1643" spans="1:12" ht="15" thickBot="1" x14ac:dyDescent="0.35">
      <c r="A1643" s="882"/>
      <c r="B1643" s="897"/>
      <c r="C1643" s="130">
        <v>58.1</v>
      </c>
      <c r="D1643" s="130">
        <v>58.1</v>
      </c>
      <c r="E1643" s="130">
        <v>58.1</v>
      </c>
      <c r="F1643" s="12"/>
      <c r="G1643" s="21" t="s">
        <v>281</v>
      </c>
      <c r="H1643" s="45"/>
      <c r="I1643" s="85"/>
      <c r="J1643" s="73"/>
      <c r="K1643" s="73"/>
      <c r="L1643" s="73"/>
    </row>
    <row r="1644" spans="1:12" ht="15" thickBot="1" x14ac:dyDescent="0.35">
      <c r="A1644" s="882"/>
      <c r="B1644" s="897"/>
      <c r="C1644" s="130">
        <v>374.4</v>
      </c>
      <c r="D1644" s="130">
        <v>404.4</v>
      </c>
      <c r="E1644" s="130">
        <v>420.6</v>
      </c>
      <c r="F1644" s="12"/>
      <c r="G1644" s="20" t="s">
        <v>400</v>
      </c>
      <c r="H1644" s="47"/>
      <c r="I1644" s="85"/>
      <c r="J1644" s="73"/>
      <c r="K1644" s="73"/>
      <c r="L1644" s="73"/>
    </row>
    <row r="1645" spans="1:12" ht="15" thickBot="1" x14ac:dyDescent="0.35">
      <c r="A1645" s="882"/>
      <c r="B1645" s="897"/>
      <c r="C1645" s="130">
        <v>17.5</v>
      </c>
      <c r="D1645" s="130">
        <v>17.5</v>
      </c>
      <c r="E1645" s="130">
        <v>17.5</v>
      </c>
      <c r="F1645" s="12"/>
      <c r="G1645" s="20" t="s">
        <v>20</v>
      </c>
      <c r="H1645" s="47"/>
      <c r="I1645" s="85"/>
      <c r="J1645" s="73"/>
      <c r="K1645" s="73"/>
      <c r="L1645" s="73"/>
    </row>
    <row r="1646" spans="1:12" ht="15" thickBot="1" x14ac:dyDescent="0.35">
      <c r="A1646" s="882"/>
      <c r="B1646" s="897"/>
      <c r="C1646" s="130">
        <v>13.4</v>
      </c>
      <c r="D1646" s="130"/>
      <c r="E1646" s="130"/>
      <c r="F1646" s="12"/>
      <c r="G1646" s="20" t="s">
        <v>21</v>
      </c>
      <c r="H1646" s="47"/>
      <c r="I1646" s="85"/>
      <c r="J1646" s="73"/>
      <c r="K1646" s="73"/>
      <c r="L1646" s="73"/>
    </row>
    <row r="1647" spans="1:12" ht="15" thickBot="1" x14ac:dyDescent="0.35">
      <c r="A1647" s="882"/>
      <c r="B1647" s="897"/>
      <c r="C1647" s="130"/>
      <c r="D1647" s="130"/>
      <c r="E1647" s="130"/>
      <c r="F1647" s="12"/>
      <c r="G1647" s="22" t="s">
        <v>19</v>
      </c>
      <c r="H1647" s="47"/>
      <c r="I1647" s="85"/>
      <c r="J1647" s="73"/>
      <c r="K1647" s="73"/>
      <c r="L1647" s="73"/>
    </row>
    <row r="1648" spans="1:12" ht="15" thickBot="1" x14ac:dyDescent="0.35">
      <c r="A1648" s="883"/>
      <c r="B1648" s="898"/>
      <c r="C1648" s="131">
        <f>SUM(C1640:C1647)</f>
        <v>1189.5000000000002</v>
      </c>
      <c r="D1648" s="131">
        <f t="shared" ref="D1648:E1648" si="47">SUM(D1640:D1647)</f>
        <v>1141.4000000000001</v>
      </c>
      <c r="E1648" s="131">
        <f t="shared" si="47"/>
        <v>1171.6000000000001</v>
      </c>
      <c r="F1648" s="46"/>
      <c r="G1648" s="43" t="s">
        <v>23</v>
      </c>
      <c r="H1648" s="47"/>
      <c r="I1648" s="85"/>
      <c r="J1648" s="73"/>
      <c r="K1648" s="73"/>
      <c r="L1648" s="73"/>
    </row>
    <row r="1649" spans="1:12" ht="15" customHeight="1" thickBot="1" x14ac:dyDescent="0.35">
      <c r="A1649" s="882" t="s">
        <v>28</v>
      </c>
      <c r="B1649" s="896" t="s">
        <v>597</v>
      </c>
      <c r="C1649" s="130">
        <v>1075.9000000000001</v>
      </c>
      <c r="D1649" s="130">
        <v>1123.5</v>
      </c>
      <c r="E1649" s="130">
        <v>1185.3</v>
      </c>
      <c r="F1649" s="12"/>
      <c r="G1649" s="20" t="s">
        <v>18</v>
      </c>
      <c r="H1649" s="45">
        <v>248209780</v>
      </c>
      <c r="I1649" s="85" t="s">
        <v>437</v>
      </c>
      <c r="J1649" s="73"/>
      <c r="K1649" s="73"/>
      <c r="L1649" s="73"/>
    </row>
    <row r="1650" spans="1:12" ht="15" thickBot="1" x14ac:dyDescent="0.35">
      <c r="A1650" s="882"/>
      <c r="B1650" s="897"/>
      <c r="C1650" s="130">
        <v>769.9</v>
      </c>
      <c r="D1650" s="130">
        <v>770.2</v>
      </c>
      <c r="E1650" s="130">
        <v>774.2</v>
      </c>
      <c r="F1650" s="12"/>
      <c r="G1650" s="20" t="s">
        <v>22</v>
      </c>
      <c r="H1650" s="45"/>
      <c r="I1650" s="85"/>
      <c r="J1650" s="73"/>
      <c r="K1650" s="73"/>
      <c r="L1650" s="73"/>
    </row>
    <row r="1651" spans="1:12" ht="15" thickBot="1" x14ac:dyDescent="0.35">
      <c r="A1651" s="882"/>
      <c r="B1651" s="897"/>
      <c r="C1651" s="130"/>
      <c r="D1651" s="130"/>
      <c r="E1651" s="130"/>
      <c r="F1651" s="12"/>
      <c r="G1651" s="20" t="s">
        <v>401</v>
      </c>
      <c r="H1651" s="45"/>
      <c r="I1651" s="85"/>
      <c r="J1651" s="73"/>
      <c r="K1651" s="73"/>
      <c r="L1651" s="73"/>
    </row>
    <row r="1652" spans="1:12" ht="15" thickBot="1" x14ac:dyDescent="0.35">
      <c r="A1652" s="882"/>
      <c r="B1652" s="897"/>
      <c r="C1652" s="130">
        <v>132.4</v>
      </c>
      <c r="D1652" s="130">
        <v>135.69999999999999</v>
      </c>
      <c r="E1652" s="130">
        <v>138.69999999999999</v>
      </c>
      <c r="F1652" s="12"/>
      <c r="G1652" s="21" t="s">
        <v>281</v>
      </c>
      <c r="H1652" s="45"/>
      <c r="I1652" s="85"/>
      <c r="J1652" s="73"/>
      <c r="K1652" s="73"/>
      <c r="L1652" s="73"/>
    </row>
    <row r="1653" spans="1:12" ht="15" thickBot="1" x14ac:dyDescent="0.35">
      <c r="A1653" s="882"/>
      <c r="B1653" s="897"/>
      <c r="C1653" s="130"/>
      <c r="D1653" s="130"/>
      <c r="E1653" s="130"/>
      <c r="F1653" s="12"/>
      <c r="G1653" s="20" t="s">
        <v>400</v>
      </c>
      <c r="H1653" s="47"/>
      <c r="I1653" s="85"/>
      <c r="J1653" s="73"/>
      <c r="K1653" s="73"/>
      <c r="L1653" s="73"/>
    </row>
    <row r="1654" spans="1:12" ht="15" thickBot="1" x14ac:dyDescent="0.35">
      <c r="A1654" s="882"/>
      <c r="B1654" s="897"/>
      <c r="C1654" s="130">
        <v>61.9</v>
      </c>
      <c r="D1654" s="130">
        <v>61.9</v>
      </c>
      <c r="E1654" s="130">
        <v>61.9</v>
      </c>
      <c r="F1654" s="12"/>
      <c r="G1654" s="20" t="s">
        <v>20</v>
      </c>
      <c r="H1654" s="47"/>
      <c r="I1654" s="85"/>
      <c r="J1654" s="73"/>
      <c r="K1654" s="73"/>
      <c r="L1654" s="73"/>
    </row>
    <row r="1655" spans="1:12" ht="15" thickBot="1" x14ac:dyDescent="0.35">
      <c r="A1655" s="882"/>
      <c r="B1655" s="897"/>
      <c r="C1655" s="130">
        <v>46.4</v>
      </c>
      <c r="D1655" s="130"/>
      <c r="E1655" s="130"/>
      <c r="F1655" s="12"/>
      <c r="G1655" s="20" t="s">
        <v>21</v>
      </c>
      <c r="H1655" s="47"/>
      <c r="I1655" s="85"/>
      <c r="J1655" s="73"/>
      <c r="K1655" s="73"/>
      <c r="L1655" s="73"/>
    </row>
    <row r="1656" spans="1:12" ht="15" thickBot="1" x14ac:dyDescent="0.35">
      <c r="A1656" s="882"/>
      <c r="B1656" s="897"/>
      <c r="C1656" s="130"/>
      <c r="D1656" s="130"/>
      <c r="E1656" s="130"/>
      <c r="F1656" s="12"/>
      <c r="G1656" s="22" t="s">
        <v>19</v>
      </c>
      <c r="H1656" s="47"/>
      <c r="I1656" s="85"/>
      <c r="J1656" s="73"/>
      <c r="K1656" s="73"/>
      <c r="L1656" s="73"/>
    </row>
    <row r="1657" spans="1:12" ht="15" thickBot="1" x14ac:dyDescent="0.35">
      <c r="A1657" s="883"/>
      <c r="B1657" s="898"/>
      <c r="C1657" s="131">
        <f>SUM(C1649:C1656)</f>
        <v>2086.5000000000005</v>
      </c>
      <c r="D1657" s="131">
        <f t="shared" ref="D1657:E1657" si="48">SUM(D1649:D1656)</f>
        <v>2091.3000000000002</v>
      </c>
      <c r="E1657" s="131">
        <f t="shared" si="48"/>
        <v>2160.1</v>
      </c>
      <c r="F1657" s="46"/>
      <c r="G1657" s="43" t="s">
        <v>23</v>
      </c>
      <c r="H1657" s="47"/>
      <c r="I1657" s="85"/>
      <c r="J1657" s="73"/>
      <c r="K1657" s="73"/>
      <c r="L1657" s="73"/>
    </row>
    <row r="1658" spans="1:12" ht="15" customHeight="1" thickBot="1" x14ac:dyDescent="0.35">
      <c r="A1658" s="882" t="s">
        <v>29</v>
      </c>
      <c r="B1658" s="896" t="s">
        <v>439</v>
      </c>
      <c r="C1658" s="130">
        <v>276.5</v>
      </c>
      <c r="D1658" s="130">
        <v>297</v>
      </c>
      <c r="E1658" s="130">
        <v>313.3</v>
      </c>
      <c r="F1658" s="12"/>
      <c r="G1658" s="20" t="s">
        <v>18</v>
      </c>
      <c r="H1658" s="45">
        <v>304377560</v>
      </c>
      <c r="I1658" s="85" t="s">
        <v>437</v>
      </c>
      <c r="J1658" s="73"/>
      <c r="K1658" s="73"/>
      <c r="L1658" s="73"/>
    </row>
    <row r="1659" spans="1:12" ht="15" thickBot="1" x14ac:dyDescent="0.35">
      <c r="A1659" s="882"/>
      <c r="B1659" s="897"/>
      <c r="C1659" s="130"/>
      <c r="D1659" s="130"/>
      <c r="E1659" s="130"/>
      <c r="F1659" s="12"/>
      <c r="G1659" s="20" t="s">
        <v>22</v>
      </c>
      <c r="H1659" s="45"/>
      <c r="I1659" s="85"/>
      <c r="J1659" s="73"/>
      <c r="K1659" s="73"/>
      <c r="L1659" s="73"/>
    </row>
    <row r="1660" spans="1:12" ht="15" thickBot="1" x14ac:dyDescent="0.35">
      <c r="A1660" s="882"/>
      <c r="B1660" s="897"/>
      <c r="C1660" s="130"/>
      <c r="D1660" s="130"/>
      <c r="E1660" s="130"/>
      <c r="F1660" s="12"/>
      <c r="G1660" s="20" t="s">
        <v>401</v>
      </c>
      <c r="H1660" s="45"/>
      <c r="I1660" s="85"/>
      <c r="J1660" s="73"/>
      <c r="K1660" s="73"/>
      <c r="L1660" s="73"/>
    </row>
    <row r="1661" spans="1:12" ht="15" thickBot="1" x14ac:dyDescent="0.35">
      <c r="A1661" s="882"/>
      <c r="B1661" s="897"/>
      <c r="C1661" s="130"/>
      <c r="D1661" s="130"/>
      <c r="E1661" s="130"/>
      <c r="F1661" s="12"/>
      <c r="G1661" s="21" t="s">
        <v>281</v>
      </c>
      <c r="H1661" s="45"/>
      <c r="I1661" s="85"/>
      <c r="J1661" s="73"/>
      <c r="K1661" s="73"/>
      <c r="L1661" s="73"/>
    </row>
    <row r="1662" spans="1:12" ht="15" thickBot="1" x14ac:dyDescent="0.35">
      <c r="A1662" s="882"/>
      <c r="B1662" s="897"/>
      <c r="C1662" s="130"/>
      <c r="D1662" s="130"/>
      <c r="E1662" s="130"/>
      <c r="F1662" s="12"/>
      <c r="G1662" s="20" t="s">
        <v>400</v>
      </c>
      <c r="H1662" s="47"/>
      <c r="I1662" s="85"/>
      <c r="J1662" s="73"/>
      <c r="K1662" s="73"/>
      <c r="L1662" s="73"/>
    </row>
    <row r="1663" spans="1:12" ht="15" thickBot="1" x14ac:dyDescent="0.35">
      <c r="A1663" s="882"/>
      <c r="B1663" s="897"/>
      <c r="C1663" s="130">
        <v>10.4</v>
      </c>
      <c r="D1663" s="130">
        <v>10.4</v>
      </c>
      <c r="E1663" s="130">
        <v>10.4</v>
      </c>
      <c r="F1663" s="12"/>
      <c r="G1663" s="20" t="s">
        <v>20</v>
      </c>
      <c r="H1663" s="47"/>
      <c r="I1663" s="85"/>
      <c r="J1663" s="73"/>
      <c r="K1663" s="73"/>
      <c r="L1663" s="73"/>
    </row>
    <row r="1664" spans="1:12" ht="15" thickBot="1" x14ac:dyDescent="0.35">
      <c r="A1664" s="882"/>
      <c r="B1664" s="897"/>
      <c r="C1664" s="130"/>
      <c r="D1664" s="130"/>
      <c r="E1664" s="130"/>
      <c r="F1664" s="12"/>
      <c r="G1664" s="20" t="s">
        <v>21</v>
      </c>
      <c r="H1664" s="47"/>
      <c r="I1664" s="85"/>
      <c r="J1664" s="73"/>
      <c r="K1664" s="73"/>
      <c r="L1664" s="73"/>
    </row>
    <row r="1665" spans="1:12" ht="15" thickBot="1" x14ac:dyDescent="0.35">
      <c r="A1665" s="882"/>
      <c r="B1665" s="897"/>
      <c r="C1665" s="130">
        <v>62.7</v>
      </c>
      <c r="D1665" s="130">
        <v>62.7</v>
      </c>
      <c r="E1665" s="130">
        <v>7.2</v>
      </c>
      <c r="F1665" s="12"/>
      <c r="G1665" s="22" t="s">
        <v>19</v>
      </c>
      <c r="H1665" s="47"/>
      <c r="I1665" s="85"/>
      <c r="J1665" s="73"/>
      <c r="K1665" s="73"/>
      <c r="L1665" s="73"/>
    </row>
    <row r="1666" spans="1:12" ht="15" thickBot="1" x14ac:dyDescent="0.35">
      <c r="A1666" s="883"/>
      <c r="B1666" s="898"/>
      <c r="C1666" s="131">
        <f>SUM(C1658:C1665)</f>
        <v>349.59999999999997</v>
      </c>
      <c r="D1666" s="131">
        <f t="shared" ref="D1666:E1666" si="49">SUM(D1658:D1665)</f>
        <v>370.09999999999997</v>
      </c>
      <c r="E1666" s="131">
        <f t="shared" si="49"/>
        <v>330.9</v>
      </c>
      <c r="F1666" s="46"/>
      <c r="G1666" s="43" t="s">
        <v>23</v>
      </c>
      <c r="H1666" s="47"/>
      <c r="I1666" s="85"/>
      <c r="J1666" s="73"/>
      <c r="K1666" s="73"/>
      <c r="L1666" s="73"/>
    </row>
    <row r="1667" spans="1:12" ht="15" customHeight="1" thickBot="1" x14ac:dyDescent="0.35">
      <c r="A1667" s="882" t="s">
        <v>31</v>
      </c>
      <c r="B1667" s="896" t="s">
        <v>438</v>
      </c>
      <c r="C1667" s="130">
        <v>3407.5</v>
      </c>
      <c r="D1667" s="130">
        <v>3638.7</v>
      </c>
      <c r="E1667" s="130">
        <v>3838.8</v>
      </c>
      <c r="F1667" s="12"/>
      <c r="G1667" s="20" t="s">
        <v>18</v>
      </c>
      <c r="H1667" s="45">
        <v>300601541</v>
      </c>
      <c r="I1667" s="85" t="s">
        <v>437</v>
      </c>
      <c r="J1667" s="73"/>
      <c r="K1667" s="73"/>
      <c r="L1667" s="73"/>
    </row>
    <row r="1668" spans="1:12" ht="15" thickBot="1" x14ac:dyDescent="0.35">
      <c r="A1668" s="882"/>
      <c r="B1668" s="897"/>
      <c r="C1668" s="130">
        <v>1088.8</v>
      </c>
      <c r="D1668" s="130">
        <v>1089.3</v>
      </c>
      <c r="E1668" s="130">
        <v>1094.9000000000001</v>
      </c>
      <c r="F1668" s="12"/>
      <c r="G1668" s="20" t="s">
        <v>22</v>
      </c>
      <c r="H1668" s="45"/>
      <c r="I1668" s="85"/>
      <c r="J1668" s="73"/>
      <c r="K1668" s="73"/>
      <c r="L1668" s="73"/>
    </row>
    <row r="1669" spans="1:12" ht="15" thickBot="1" x14ac:dyDescent="0.35">
      <c r="A1669" s="882"/>
      <c r="B1669" s="897"/>
      <c r="C1669" s="130"/>
      <c r="D1669" s="130"/>
      <c r="E1669" s="130"/>
      <c r="F1669" s="12"/>
      <c r="G1669" s="20" t="s">
        <v>401</v>
      </c>
      <c r="H1669" s="45"/>
      <c r="I1669" s="85"/>
      <c r="J1669" s="73"/>
      <c r="K1669" s="73"/>
      <c r="L1669" s="73"/>
    </row>
    <row r="1670" spans="1:12" ht="15" thickBot="1" x14ac:dyDescent="0.35">
      <c r="A1670" s="882"/>
      <c r="B1670" s="897"/>
      <c r="C1670" s="130">
        <v>130</v>
      </c>
      <c r="D1670" s="130">
        <v>117</v>
      </c>
      <c r="E1670" s="130">
        <v>360</v>
      </c>
      <c r="F1670" s="12"/>
      <c r="G1670" s="21" t="s">
        <v>281</v>
      </c>
      <c r="H1670" s="45"/>
      <c r="I1670" s="85"/>
      <c r="J1670" s="73"/>
      <c r="K1670" s="73"/>
      <c r="L1670" s="73"/>
    </row>
    <row r="1671" spans="1:12" ht="15" thickBot="1" x14ac:dyDescent="0.35">
      <c r="A1671" s="882"/>
      <c r="B1671" s="897"/>
      <c r="C1671" s="130"/>
      <c r="D1671" s="130"/>
      <c r="E1671" s="130"/>
      <c r="F1671" s="12"/>
      <c r="G1671" s="20" t="s">
        <v>400</v>
      </c>
      <c r="H1671" s="47"/>
      <c r="I1671" s="85"/>
      <c r="J1671" s="73"/>
      <c r="K1671" s="73"/>
      <c r="L1671" s="73"/>
    </row>
    <row r="1672" spans="1:12" ht="15" thickBot="1" x14ac:dyDescent="0.35">
      <c r="A1672" s="882"/>
      <c r="B1672" s="897"/>
      <c r="C1672" s="130">
        <v>176.2</v>
      </c>
      <c r="D1672" s="130">
        <v>176.2</v>
      </c>
      <c r="E1672" s="130">
        <v>176.2</v>
      </c>
      <c r="F1672" s="12"/>
      <c r="G1672" s="20" t="s">
        <v>20</v>
      </c>
      <c r="H1672" s="47"/>
      <c r="I1672" s="85"/>
      <c r="J1672" s="73"/>
      <c r="K1672" s="73"/>
      <c r="L1672" s="73"/>
    </row>
    <row r="1673" spans="1:12" ht="15" thickBot="1" x14ac:dyDescent="0.35">
      <c r="A1673" s="882"/>
      <c r="B1673" s="897"/>
      <c r="C1673" s="130">
        <v>24.5</v>
      </c>
      <c r="D1673" s="130"/>
      <c r="E1673" s="130"/>
      <c r="F1673" s="12"/>
      <c r="G1673" s="20" t="s">
        <v>21</v>
      </c>
      <c r="H1673" s="47"/>
      <c r="I1673" s="85"/>
      <c r="J1673" s="73"/>
      <c r="K1673" s="73"/>
      <c r="L1673" s="73"/>
    </row>
    <row r="1674" spans="1:12" ht="15" thickBot="1" x14ac:dyDescent="0.35">
      <c r="A1674" s="882"/>
      <c r="B1674" s="897"/>
      <c r="C1674" s="130"/>
      <c r="D1674" s="130"/>
      <c r="E1674" s="130"/>
      <c r="F1674" s="12"/>
      <c r="G1674" s="22" t="s">
        <v>19</v>
      </c>
      <c r="H1674" s="47"/>
      <c r="I1674" s="85"/>
      <c r="J1674" s="73"/>
      <c r="K1674" s="73"/>
      <c r="L1674" s="73"/>
    </row>
    <row r="1675" spans="1:12" ht="15" thickBot="1" x14ac:dyDescent="0.35">
      <c r="A1675" s="883"/>
      <c r="B1675" s="898"/>
      <c r="C1675" s="131">
        <f>SUM(C1667:C1674)</f>
        <v>4827</v>
      </c>
      <c r="D1675" s="131">
        <f t="shared" ref="D1675:E1675" si="50">SUM(D1667:D1674)</f>
        <v>5021.2</v>
      </c>
      <c r="E1675" s="131">
        <f t="shared" si="50"/>
        <v>5469.9000000000005</v>
      </c>
      <c r="F1675" s="46"/>
      <c r="G1675" s="43" t="s">
        <v>23</v>
      </c>
      <c r="H1675" s="47"/>
      <c r="I1675" s="85"/>
      <c r="J1675" s="73"/>
      <c r="K1675" s="73"/>
      <c r="L1675" s="73"/>
    </row>
    <row r="1676" spans="1:12" ht="15" customHeight="1" thickBot="1" x14ac:dyDescent="0.35">
      <c r="A1676" s="882" t="s">
        <v>33</v>
      </c>
      <c r="B1676" s="896" t="s">
        <v>440</v>
      </c>
      <c r="C1676" s="130">
        <v>3410.6</v>
      </c>
      <c r="D1676" s="130">
        <v>3630.8</v>
      </c>
      <c r="E1676" s="130">
        <v>3776.4</v>
      </c>
      <c r="F1676" s="12"/>
      <c r="G1676" s="20" t="s">
        <v>18</v>
      </c>
      <c r="H1676" s="45">
        <v>288724610</v>
      </c>
      <c r="I1676" s="85" t="s">
        <v>437</v>
      </c>
      <c r="J1676" s="73"/>
      <c r="K1676" s="73"/>
      <c r="L1676" s="73"/>
    </row>
    <row r="1677" spans="1:12" ht="15" thickBot="1" x14ac:dyDescent="0.35">
      <c r="A1677" s="882"/>
      <c r="B1677" s="897"/>
      <c r="C1677" s="130"/>
      <c r="D1677" s="130"/>
      <c r="E1677" s="130"/>
      <c r="F1677" s="12"/>
      <c r="G1677" s="20" t="s">
        <v>22</v>
      </c>
      <c r="H1677" s="45"/>
      <c r="I1677" s="85"/>
      <c r="J1677" s="73"/>
      <c r="K1677" s="73"/>
      <c r="L1677" s="73"/>
    </row>
    <row r="1678" spans="1:12" ht="15" thickBot="1" x14ac:dyDescent="0.35">
      <c r="A1678" s="882"/>
      <c r="B1678" s="897"/>
      <c r="C1678" s="130"/>
      <c r="D1678" s="130"/>
      <c r="E1678" s="130"/>
      <c r="F1678" s="12"/>
      <c r="G1678" s="20" t="s">
        <v>401</v>
      </c>
      <c r="H1678" s="45"/>
      <c r="I1678" s="85"/>
      <c r="J1678" s="73"/>
      <c r="K1678" s="73"/>
      <c r="L1678" s="73"/>
    </row>
    <row r="1679" spans="1:12" ht="15" thickBot="1" x14ac:dyDescent="0.35">
      <c r="A1679" s="882"/>
      <c r="B1679" s="897"/>
      <c r="C1679" s="130"/>
      <c r="D1679" s="130"/>
      <c r="E1679" s="130"/>
      <c r="F1679" s="12"/>
      <c r="G1679" s="21" t="s">
        <v>281</v>
      </c>
      <c r="H1679" s="45"/>
      <c r="I1679" s="85"/>
      <c r="J1679" s="73"/>
      <c r="K1679" s="73"/>
      <c r="L1679" s="73"/>
    </row>
    <row r="1680" spans="1:12" ht="15" thickBot="1" x14ac:dyDescent="0.35">
      <c r="A1680" s="882"/>
      <c r="B1680" s="897"/>
      <c r="C1680" s="130"/>
      <c r="D1680" s="130"/>
      <c r="E1680" s="130"/>
      <c r="F1680" s="12"/>
      <c r="G1680" s="20" t="s">
        <v>400</v>
      </c>
      <c r="H1680" s="47"/>
      <c r="I1680" s="85"/>
      <c r="J1680" s="73"/>
      <c r="K1680" s="73"/>
      <c r="L1680" s="73"/>
    </row>
    <row r="1681" spans="1:12" ht="15" thickBot="1" x14ac:dyDescent="0.35">
      <c r="A1681" s="882"/>
      <c r="B1681" s="897"/>
      <c r="C1681" s="130">
        <v>441.1</v>
      </c>
      <c r="D1681" s="130">
        <v>441.1</v>
      </c>
      <c r="E1681" s="130">
        <v>441.1</v>
      </c>
      <c r="F1681" s="12"/>
      <c r="G1681" s="20" t="s">
        <v>20</v>
      </c>
      <c r="H1681" s="47"/>
      <c r="I1681" s="85"/>
      <c r="J1681" s="73"/>
      <c r="K1681" s="73"/>
      <c r="L1681" s="73"/>
    </row>
    <row r="1682" spans="1:12" ht="15" thickBot="1" x14ac:dyDescent="0.35">
      <c r="A1682" s="882"/>
      <c r="B1682" s="897"/>
      <c r="C1682" s="130"/>
      <c r="D1682" s="130"/>
      <c r="E1682" s="130"/>
      <c r="F1682" s="12"/>
      <c r="G1682" s="20" t="s">
        <v>21</v>
      </c>
      <c r="H1682" s="47"/>
      <c r="I1682" s="85"/>
      <c r="J1682" s="73"/>
      <c r="K1682" s="73"/>
      <c r="L1682" s="73"/>
    </row>
    <row r="1683" spans="1:12" ht="15" thickBot="1" x14ac:dyDescent="0.35">
      <c r="A1683" s="882"/>
      <c r="B1683" s="897"/>
      <c r="C1683" s="130"/>
      <c r="D1683" s="130"/>
      <c r="E1683" s="130"/>
      <c r="F1683" s="12"/>
      <c r="G1683" s="22" t="s">
        <v>19</v>
      </c>
      <c r="H1683" s="47"/>
      <c r="I1683" s="85"/>
      <c r="J1683" s="73"/>
      <c r="K1683" s="73"/>
      <c r="L1683" s="73"/>
    </row>
    <row r="1684" spans="1:12" ht="15" thickBot="1" x14ac:dyDescent="0.35">
      <c r="A1684" s="883"/>
      <c r="B1684" s="898"/>
      <c r="C1684" s="131">
        <f>SUM(C1676:C1683)</f>
        <v>3851.7</v>
      </c>
      <c r="D1684" s="131">
        <f t="shared" ref="D1684:E1684" si="51">SUM(D1676:D1683)</f>
        <v>4071.9</v>
      </c>
      <c r="E1684" s="131">
        <f t="shared" si="51"/>
        <v>4217.5</v>
      </c>
      <c r="F1684" s="46"/>
      <c r="G1684" s="43" t="s">
        <v>23</v>
      </c>
      <c r="H1684" s="47"/>
      <c r="I1684" s="85"/>
      <c r="J1684" s="73"/>
      <c r="K1684" s="73"/>
      <c r="L1684" s="73"/>
    </row>
    <row r="1685" spans="1:12" ht="15" customHeight="1" thickBot="1" x14ac:dyDescent="0.35">
      <c r="A1685" s="882" t="s">
        <v>309</v>
      </c>
      <c r="B1685" s="896" t="s">
        <v>441</v>
      </c>
      <c r="C1685" s="130"/>
      <c r="D1685" s="130"/>
      <c r="E1685" s="130"/>
      <c r="F1685" s="12"/>
      <c r="G1685" s="20" t="s">
        <v>18</v>
      </c>
      <c r="H1685" s="45">
        <v>288724610</v>
      </c>
      <c r="I1685" s="85" t="s">
        <v>437</v>
      </c>
      <c r="J1685" s="73"/>
      <c r="K1685" s="73"/>
      <c r="L1685" s="73"/>
    </row>
    <row r="1686" spans="1:12" ht="15" thickBot="1" x14ac:dyDescent="0.35">
      <c r="A1686" s="882"/>
      <c r="B1686" s="897"/>
      <c r="C1686" s="130"/>
      <c r="D1686" s="130"/>
      <c r="E1686" s="130"/>
      <c r="F1686" s="12"/>
      <c r="G1686" s="20" t="s">
        <v>22</v>
      </c>
      <c r="H1686" s="45"/>
      <c r="I1686" s="85"/>
      <c r="J1686" s="73"/>
      <c r="K1686" s="73"/>
      <c r="L1686" s="73"/>
    </row>
    <row r="1687" spans="1:12" ht="15" thickBot="1" x14ac:dyDescent="0.35">
      <c r="A1687" s="882"/>
      <c r="B1687" s="897"/>
      <c r="C1687" s="130"/>
      <c r="D1687" s="130"/>
      <c r="E1687" s="130"/>
      <c r="F1687" s="12"/>
      <c r="G1687" s="20" t="s">
        <v>401</v>
      </c>
      <c r="H1687" s="45"/>
      <c r="I1687" s="85"/>
      <c r="J1687" s="73"/>
      <c r="K1687" s="73"/>
      <c r="L1687" s="73"/>
    </row>
    <row r="1688" spans="1:12" ht="15" thickBot="1" x14ac:dyDescent="0.35">
      <c r="A1688" s="882"/>
      <c r="B1688" s="897"/>
      <c r="C1688" s="130"/>
      <c r="D1688" s="130"/>
      <c r="E1688" s="130"/>
      <c r="F1688" s="12"/>
      <c r="G1688" s="21" t="s">
        <v>281</v>
      </c>
      <c r="H1688" s="45"/>
      <c r="I1688" s="85"/>
      <c r="J1688" s="73"/>
      <c r="K1688" s="73"/>
      <c r="L1688" s="73"/>
    </row>
    <row r="1689" spans="1:12" ht="15" thickBot="1" x14ac:dyDescent="0.35">
      <c r="A1689" s="882"/>
      <c r="B1689" s="897"/>
      <c r="C1689" s="130"/>
      <c r="D1689" s="130"/>
      <c r="E1689" s="130"/>
      <c r="F1689" s="12"/>
      <c r="G1689" s="20" t="s">
        <v>400</v>
      </c>
      <c r="H1689" s="47"/>
      <c r="I1689" s="85"/>
      <c r="J1689" s="73"/>
      <c r="K1689" s="73"/>
      <c r="L1689" s="73"/>
    </row>
    <row r="1690" spans="1:12" ht="15" thickBot="1" x14ac:dyDescent="0.35">
      <c r="A1690" s="882"/>
      <c r="B1690" s="897"/>
      <c r="C1690" s="130">
        <v>31.4</v>
      </c>
      <c r="D1690" s="130">
        <v>31.4</v>
      </c>
      <c r="E1690" s="130">
        <v>31.4</v>
      </c>
      <c r="F1690" s="12"/>
      <c r="G1690" s="20" t="s">
        <v>20</v>
      </c>
      <c r="H1690" s="47"/>
      <c r="I1690" s="85"/>
      <c r="J1690" s="73"/>
      <c r="K1690" s="73"/>
      <c r="L1690" s="73"/>
    </row>
    <row r="1691" spans="1:12" ht="15" thickBot="1" x14ac:dyDescent="0.35">
      <c r="A1691" s="882"/>
      <c r="B1691" s="897"/>
      <c r="C1691" s="130"/>
      <c r="D1691" s="130"/>
      <c r="E1691" s="130"/>
      <c r="F1691" s="12"/>
      <c r="G1691" s="20" t="s">
        <v>21</v>
      </c>
      <c r="H1691" s="47"/>
      <c r="I1691" s="85"/>
      <c r="J1691" s="73"/>
      <c r="K1691" s="73"/>
      <c r="L1691" s="73"/>
    </row>
    <row r="1692" spans="1:12" ht="15" thickBot="1" x14ac:dyDescent="0.35">
      <c r="A1692" s="882"/>
      <c r="B1692" s="897"/>
      <c r="C1692" s="130"/>
      <c r="D1692" s="130"/>
      <c r="E1692" s="130"/>
      <c r="F1692" s="12"/>
      <c r="G1692" s="22" t="s">
        <v>19</v>
      </c>
      <c r="H1692" s="47"/>
      <c r="I1692" s="85"/>
      <c r="J1692" s="73"/>
      <c r="K1692" s="73"/>
      <c r="L1692" s="73"/>
    </row>
    <row r="1693" spans="1:12" ht="15" thickBot="1" x14ac:dyDescent="0.35">
      <c r="A1693" s="883"/>
      <c r="B1693" s="898"/>
      <c r="C1693" s="131">
        <f>SUM(C1685:C1692)</f>
        <v>31.4</v>
      </c>
      <c r="D1693" s="131">
        <f t="shared" ref="D1693:E1693" si="52">SUM(D1685:D1692)</f>
        <v>31.4</v>
      </c>
      <c r="E1693" s="131">
        <f t="shared" si="52"/>
        <v>31.4</v>
      </c>
      <c r="F1693" s="46"/>
      <c r="G1693" s="43" t="s">
        <v>23</v>
      </c>
      <c r="H1693" s="47"/>
      <c r="I1693" s="85"/>
      <c r="J1693" s="73"/>
      <c r="K1693" s="73"/>
      <c r="L1693" s="73"/>
    </row>
    <row r="1694" spans="1:12" ht="15" customHeight="1" thickBot="1" x14ac:dyDescent="0.35">
      <c r="A1694" s="882" t="s">
        <v>360</v>
      </c>
      <c r="B1694" s="896" t="s">
        <v>442</v>
      </c>
      <c r="C1694" s="130">
        <v>220</v>
      </c>
      <c r="D1694" s="130">
        <v>240</v>
      </c>
      <c r="E1694" s="130">
        <v>260</v>
      </c>
      <c r="F1694" s="12"/>
      <c r="G1694" s="20" t="s">
        <v>18</v>
      </c>
      <c r="H1694" s="45">
        <v>288724610</v>
      </c>
      <c r="I1694" s="85" t="s">
        <v>443</v>
      </c>
      <c r="J1694" s="73"/>
      <c r="K1694" s="73"/>
      <c r="L1694" s="73"/>
    </row>
    <row r="1695" spans="1:12" ht="15" thickBot="1" x14ac:dyDescent="0.35">
      <c r="A1695" s="882"/>
      <c r="B1695" s="897"/>
      <c r="C1695" s="130"/>
      <c r="D1695" s="130"/>
      <c r="E1695" s="130"/>
      <c r="F1695" s="12"/>
      <c r="G1695" s="20" t="s">
        <v>22</v>
      </c>
      <c r="H1695" s="45"/>
      <c r="I1695" s="85"/>
      <c r="J1695" s="73"/>
      <c r="K1695" s="73"/>
      <c r="L1695" s="73"/>
    </row>
    <row r="1696" spans="1:12" ht="15" thickBot="1" x14ac:dyDescent="0.35">
      <c r="A1696" s="882"/>
      <c r="B1696" s="897"/>
      <c r="C1696" s="130"/>
      <c r="D1696" s="130"/>
      <c r="E1696" s="130"/>
      <c r="F1696" s="12"/>
      <c r="G1696" s="20" t="s">
        <v>401</v>
      </c>
      <c r="H1696" s="45"/>
      <c r="I1696" s="85"/>
      <c r="J1696" s="73"/>
      <c r="K1696" s="73"/>
      <c r="L1696" s="73"/>
    </row>
    <row r="1697" spans="1:12" ht="15" thickBot="1" x14ac:dyDescent="0.35">
      <c r="A1697" s="882"/>
      <c r="B1697" s="897"/>
      <c r="C1697" s="130"/>
      <c r="D1697" s="130"/>
      <c r="E1697" s="130"/>
      <c r="F1697" s="12"/>
      <c r="G1697" s="21" t="s">
        <v>281</v>
      </c>
      <c r="H1697" s="45"/>
      <c r="I1697" s="85"/>
      <c r="J1697" s="73"/>
      <c r="K1697" s="73"/>
      <c r="L1697" s="73"/>
    </row>
    <row r="1698" spans="1:12" ht="15" thickBot="1" x14ac:dyDescent="0.35">
      <c r="A1698" s="882"/>
      <c r="B1698" s="897"/>
      <c r="C1698" s="130"/>
      <c r="D1698" s="130"/>
      <c r="E1698" s="130"/>
      <c r="F1698" s="12"/>
      <c r="G1698" s="20" t="s">
        <v>400</v>
      </c>
      <c r="H1698" s="47"/>
      <c r="I1698" s="85"/>
      <c r="J1698" s="73"/>
      <c r="K1698" s="73"/>
      <c r="L1698" s="73"/>
    </row>
    <row r="1699" spans="1:12" ht="15" thickBot="1" x14ac:dyDescent="0.35">
      <c r="A1699" s="882"/>
      <c r="B1699" s="897"/>
      <c r="C1699" s="130">
        <v>226.7</v>
      </c>
      <c r="D1699" s="130">
        <v>226.7</v>
      </c>
      <c r="E1699" s="130">
        <v>226.7</v>
      </c>
      <c r="F1699" s="140"/>
      <c r="G1699" s="147" t="s">
        <v>20</v>
      </c>
      <c r="H1699" s="148"/>
      <c r="I1699" s="149"/>
      <c r="J1699" s="73"/>
      <c r="K1699" s="73"/>
      <c r="L1699" s="73"/>
    </row>
    <row r="1700" spans="1:12" ht="15" thickBot="1" x14ac:dyDescent="0.35">
      <c r="A1700" s="882"/>
      <c r="B1700" s="897"/>
      <c r="C1700" s="130"/>
      <c r="D1700" s="130"/>
      <c r="E1700" s="130"/>
      <c r="F1700" s="140"/>
      <c r="G1700" s="147" t="s">
        <v>21</v>
      </c>
      <c r="H1700" s="148"/>
      <c r="I1700" s="149"/>
      <c r="J1700" s="73"/>
      <c r="K1700" s="73"/>
      <c r="L1700" s="73"/>
    </row>
    <row r="1701" spans="1:12" ht="15" thickBot="1" x14ac:dyDescent="0.35">
      <c r="A1701" s="882"/>
      <c r="B1701" s="897"/>
      <c r="C1701" s="130"/>
      <c r="D1701" s="130"/>
      <c r="E1701" s="130"/>
      <c r="F1701" s="140"/>
      <c r="G1701" s="150" t="s">
        <v>19</v>
      </c>
      <c r="H1701" s="148"/>
      <c r="I1701" s="149"/>
      <c r="J1701" s="73"/>
      <c r="K1701" s="73"/>
      <c r="L1701" s="73"/>
    </row>
    <row r="1702" spans="1:12" ht="15" thickBot="1" x14ac:dyDescent="0.35">
      <c r="A1702" s="883"/>
      <c r="B1702" s="898"/>
      <c r="C1702" s="131">
        <f>SUM(C1694:C1701)</f>
        <v>446.7</v>
      </c>
      <c r="D1702" s="131">
        <f t="shared" ref="D1702:E1702" si="53">SUM(D1694:D1701)</f>
        <v>466.7</v>
      </c>
      <c r="E1702" s="131">
        <f t="shared" si="53"/>
        <v>486.7</v>
      </c>
      <c r="F1702" s="151"/>
      <c r="G1702" s="152" t="s">
        <v>23</v>
      </c>
      <c r="H1702" s="148"/>
      <c r="I1702" s="149"/>
      <c r="J1702" s="73"/>
      <c r="K1702" s="73"/>
      <c r="L1702" s="73"/>
    </row>
    <row r="1703" spans="1:12" ht="15" customHeight="1" thickBot="1" x14ac:dyDescent="0.35">
      <c r="A1703" s="882" t="s">
        <v>433</v>
      </c>
      <c r="B1703" s="896" t="s">
        <v>114</v>
      </c>
      <c r="C1703" s="130">
        <v>1524.3</v>
      </c>
      <c r="D1703" s="130">
        <v>1603</v>
      </c>
      <c r="E1703" s="130">
        <v>1694</v>
      </c>
      <c r="F1703" s="140"/>
      <c r="G1703" s="147" t="s">
        <v>18</v>
      </c>
      <c r="H1703" s="153">
        <v>288724610</v>
      </c>
      <c r="I1703" s="149" t="s">
        <v>435</v>
      </c>
      <c r="J1703" s="73"/>
      <c r="K1703" s="73"/>
      <c r="L1703" s="73"/>
    </row>
    <row r="1704" spans="1:12" ht="15" thickBot="1" x14ac:dyDescent="0.35">
      <c r="A1704" s="882"/>
      <c r="B1704" s="897"/>
      <c r="C1704" s="130">
        <v>4200.2</v>
      </c>
      <c r="D1704" s="130">
        <v>4202</v>
      </c>
      <c r="E1704" s="130">
        <v>4223.6000000000004</v>
      </c>
      <c r="F1704" s="140"/>
      <c r="G1704" s="147" t="s">
        <v>22</v>
      </c>
      <c r="H1704" s="153"/>
      <c r="I1704" s="149"/>
      <c r="J1704" s="73"/>
      <c r="K1704" s="73"/>
      <c r="L1704" s="73"/>
    </row>
    <row r="1705" spans="1:12" ht="15" thickBot="1" x14ac:dyDescent="0.35">
      <c r="A1705" s="882"/>
      <c r="B1705" s="897"/>
      <c r="C1705" s="130"/>
      <c r="D1705" s="130"/>
      <c r="E1705" s="130"/>
      <c r="F1705" s="12"/>
      <c r="G1705" s="20" t="s">
        <v>401</v>
      </c>
      <c r="H1705" s="45"/>
      <c r="I1705" s="85"/>
      <c r="J1705" s="73"/>
      <c r="K1705" s="73"/>
      <c r="L1705" s="73"/>
    </row>
    <row r="1706" spans="1:12" ht="15" thickBot="1" x14ac:dyDescent="0.35">
      <c r="A1706" s="882"/>
      <c r="B1706" s="897"/>
      <c r="C1706" s="130"/>
      <c r="D1706" s="130"/>
      <c r="E1706" s="130"/>
      <c r="F1706" s="12"/>
      <c r="G1706" s="21" t="s">
        <v>281</v>
      </c>
      <c r="H1706" s="45"/>
      <c r="I1706" s="85"/>
      <c r="J1706" s="73"/>
      <c r="K1706" s="73"/>
      <c r="L1706" s="73"/>
    </row>
    <row r="1707" spans="1:12" ht="15" thickBot="1" x14ac:dyDescent="0.35">
      <c r="A1707" s="882"/>
      <c r="B1707" s="897"/>
      <c r="C1707" s="130"/>
      <c r="D1707" s="130"/>
      <c r="E1707" s="130"/>
      <c r="F1707" s="12"/>
      <c r="G1707" s="20" t="s">
        <v>400</v>
      </c>
      <c r="H1707" s="47"/>
      <c r="I1707" s="85"/>
      <c r="J1707" s="73"/>
      <c r="K1707" s="73"/>
      <c r="L1707" s="73"/>
    </row>
    <row r="1708" spans="1:12" ht="15" thickBot="1" x14ac:dyDescent="0.35">
      <c r="A1708" s="882"/>
      <c r="B1708" s="897"/>
      <c r="C1708" s="183">
        <v>149.69999999999999</v>
      </c>
      <c r="D1708" s="130">
        <v>149.69999999999999</v>
      </c>
      <c r="E1708" s="130">
        <v>149.69999999999999</v>
      </c>
      <c r="F1708" s="12"/>
      <c r="G1708" s="20" t="s">
        <v>20</v>
      </c>
      <c r="H1708" s="47"/>
      <c r="I1708" s="85"/>
      <c r="J1708" s="73"/>
      <c r="K1708" s="73"/>
      <c r="L1708" s="73"/>
    </row>
    <row r="1709" spans="1:12" ht="15" thickBot="1" x14ac:dyDescent="0.35">
      <c r="A1709" s="882"/>
      <c r="B1709" s="897"/>
      <c r="C1709" s="130"/>
      <c r="D1709" s="130"/>
      <c r="E1709" s="130"/>
      <c r="F1709" s="12"/>
      <c r="G1709" s="20" t="s">
        <v>21</v>
      </c>
      <c r="H1709" s="47"/>
      <c r="I1709" s="85"/>
      <c r="J1709" s="73"/>
      <c r="K1709" s="73"/>
      <c r="L1709" s="73"/>
    </row>
    <row r="1710" spans="1:12" ht="15" thickBot="1" x14ac:dyDescent="0.35">
      <c r="A1710" s="882"/>
      <c r="B1710" s="897"/>
      <c r="C1710" s="130"/>
      <c r="D1710" s="130"/>
      <c r="E1710" s="130"/>
      <c r="F1710" s="12"/>
      <c r="G1710" s="22" t="s">
        <v>19</v>
      </c>
      <c r="H1710" s="47"/>
      <c r="I1710" s="85"/>
      <c r="J1710" s="73"/>
      <c r="K1710" s="73"/>
      <c r="L1710" s="73"/>
    </row>
    <row r="1711" spans="1:12" ht="15" thickBot="1" x14ac:dyDescent="0.35">
      <c r="A1711" s="883"/>
      <c r="B1711" s="898"/>
      <c r="C1711" s="131">
        <f>SUM(C1703:C1710)</f>
        <v>5874.2</v>
      </c>
      <c r="D1711" s="131">
        <f>SUM(D1703:D1710)</f>
        <v>5954.7</v>
      </c>
      <c r="E1711" s="131">
        <f>SUM(E1703:E1710)</f>
        <v>6067.3</v>
      </c>
      <c r="F1711" s="46"/>
      <c r="G1711" s="43" t="s">
        <v>23</v>
      </c>
      <c r="H1711" s="47"/>
      <c r="I1711" s="85"/>
      <c r="J1711" s="73"/>
      <c r="K1711" s="73"/>
      <c r="L1711" s="73"/>
    </row>
    <row r="1712" spans="1:12" ht="15" thickBot="1" x14ac:dyDescent="0.35">
      <c r="A1712" s="48"/>
      <c r="B1712" s="55" t="s">
        <v>84</v>
      </c>
      <c r="C1712" s="177"/>
      <c r="D1712" s="177"/>
      <c r="E1712" s="177"/>
      <c r="F1712" s="56"/>
      <c r="G1712" s="43"/>
      <c r="H1712" s="45"/>
      <c r="I1712" s="45"/>
      <c r="J1712" s="73"/>
      <c r="K1712" s="73"/>
      <c r="L1712" s="73"/>
    </row>
    <row r="1713" spans="1:12" ht="27" thickBot="1" x14ac:dyDescent="0.35">
      <c r="A1713" s="34" t="s">
        <v>15</v>
      </c>
      <c r="B1713" s="35" t="s">
        <v>432</v>
      </c>
      <c r="C1713" s="86"/>
      <c r="D1713" s="86"/>
      <c r="E1713" s="86"/>
      <c r="F1713" s="37" t="s">
        <v>106</v>
      </c>
      <c r="G1713" s="35"/>
      <c r="H1713" s="36"/>
      <c r="I1713" s="36"/>
      <c r="J1713" s="73"/>
      <c r="K1713" s="73"/>
      <c r="L1713" s="73"/>
    </row>
    <row r="1714" spans="1:12" ht="27" thickBot="1" x14ac:dyDescent="0.35">
      <c r="A1714" s="38" t="s">
        <v>35</v>
      </c>
      <c r="B1714" s="39" t="s">
        <v>118</v>
      </c>
      <c r="C1714" s="87"/>
      <c r="D1714" s="87"/>
      <c r="E1714" s="87"/>
      <c r="F1714" s="41" t="s">
        <v>117</v>
      </c>
      <c r="G1714" s="39"/>
      <c r="H1714" s="40"/>
      <c r="I1714" s="40"/>
      <c r="J1714" s="73"/>
      <c r="K1714" s="73"/>
      <c r="L1714" s="73"/>
    </row>
    <row r="1715" spans="1:12" ht="15" customHeight="1" thickBot="1" x14ac:dyDescent="0.35">
      <c r="A1715" s="882" t="s">
        <v>38</v>
      </c>
      <c r="B1715" s="896" t="s">
        <v>444</v>
      </c>
      <c r="C1715" s="53">
        <v>150</v>
      </c>
      <c r="D1715" s="53">
        <v>150</v>
      </c>
      <c r="E1715" s="53">
        <v>150</v>
      </c>
      <c r="F1715" s="12"/>
      <c r="G1715" s="20" t="s">
        <v>18</v>
      </c>
      <c r="H1715" s="45">
        <v>288724610</v>
      </c>
      <c r="I1715" s="85" t="s">
        <v>437</v>
      </c>
      <c r="J1715" s="73"/>
      <c r="K1715" s="73"/>
      <c r="L1715" s="73"/>
    </row>
    <row r="1716" spans="1:12" ht="15" thickBot="1" x14ac:dyDescent="0.35">
      <c r="A1716" s="882"/>
      <c r="B1716" s="897"/>
      <c r="C1716" s="53">
        <v>136.5</v>
      </c>
      <c r="D1716" s="53">
        <v>136.6</v>
      </c>
      <c r="E1716" s="53">
        <v>137.30000000000001</v>
      </c>
      <c r="F1716" s="12"/>
      <c r="G1716" s="20" t="s">
        <v>22</v>
      </c>
      <c r="H1716" s="45"/>
      <c r="I1716" s="85"/>
      <c r="J1716" s="73"/>
      <c r="K1716" s="73"/>
      <c r="L1716" s="73"/>
    </row>
    <row r="1717" spans="1:12" ht="15" thickBot="1" x14ac:dyDescent="0.35">
      <c r="A1717" s="882"/>
      <c r="B1717" s="897"/>
      <c r="C1717" s="53"/>
      <c r="D1717" s="53"/>
      <c r="E1717" s="53"/>
      <c r="F1717" s="12"/>
      <c r="G1717" s="20" t="s">
        <v>401</v>
      </c>
      <c r="H1717" s="45"/>
      <c r="I1717" s="85"/>
      <c r="J1717" s="73"/>
      <c r="K1717" s="73"/>
      <c r="L1717" s="73"/>
    </row>
    <row r="1718" spans="1:12" ht="15" thickBot="1" x14ac:dyDescent="0.35">
      <c r="A1718" s="882"/>
      <c r="B1718" s="897"/>
      <c r="C1718" s="53"/>
      <c r="D1718" s="53"/>
      <c r="E1718" s="53"/>
      <c r="F1718" s="12"/>
      <c r="G1718" s="21" t="s">
        <v>281</v>
      </c>
      <c r="H1718" s="45"/>
      <c r="I1718" s="85"/>
      <c r="J1718" s="73"/>
      <c r="K1718" s="73"/>
      <c r="L1718" s="73"/>
    </row>
    <row r="1719" spans="1:12" ht="15" thickBot="1" x14ac:dyDescent="0.35">
      <c r="A1719" s="882"/>
      <c r="B1719" s="897"/>
      <c r="C1719" s="53"/>
      <c r="D1719" s="53"/>
      <c r="E1719" s="53"/>
      <c r="F1719" s="12"/>
      <c r="G1719" s="20" t="s">
        <v>400</v>
      </c>
      <c r="H1719" s="47"/>
      <c r="I1719" s="85"/>
      <c r="J1719" s="73"/>
      <c r="K1719" s="73"/>
      <c r="L1719" s="73"/>
    </row>
    <row r="1720" spans="1:12" ht="15" thickBot="1" x14ac:dyDescent="0.35">
      <c r="A1720" s="882"/>
      <c r="B1720" s="897"/>
      <c r="C1720" s="53"/>
      <c r="D1720" s="53"/>
      <c r="E1720" s="53"/>
      <c r="F1720" s="12"/>
      <c r="G1720" s="20" t="s">
        <v>20</v>
      </c>
      <c r="H1720" s="47"/>
      <c r="I1720" s="85"/>
      <c r="J1720" s="73"/>
      <c r="K1720" s="73"/>
      <c r="L1720" s="73"/>
    </row>
    <row r="1721" spans="1:12" ht="15" thickBot="1" x14ac:dyDescent="0.35">
      <c r="A1721" s="882"/>
      <c r="B1721" s="897"/>
      <c r="C1721" s="53"/>
      <c r="D1721" s="53"/>
      <c r="E1721" s="53"/>
      <c r="F1721" s="12"/>
      <c r="G1721" s="20" t="s">
        <v>21</v>
      </c>
      <c r="H1721" s="47"/>
      <c r="I1721" s="85"/>
      <c r="J1721" s="73"/>
      <c r="K1721" s="73"/>
      <c r="L1721" s="73"/>
    </row>
    <row r="1722" spans="1:12" ht="15" thickBot="1" x14ac:dyDescent="0.35">
      <c r="A1722" s="882"/>
      <c r="B1722" s="897"/>
      <c r="C1722" s="53"/>
      <c r="D1722" s="53"/>
      <c r="E1722" s="53"/>
      <c r="F1722" s="12"/>
      <c r="G1722" s="22" t="s">
        <v>19</v>
      </c>
      <c r="H1722" s="47"/>
      <c r="I1722" s="85"/>
      <c r="J1722" s="73"/>
      <c r="K1722" s="73"/>
      <c r="L1722" s="73"/>
    </row>
    <row r="1723" spans="1:12" ht="15" thickBot="1" x14ac:dyDescent="0.35">
      <c r="A1723" s="883"/>
      <c r="B1723" s="898"/>
      <c r="C1723" s="42">
        <f>SUM(C1715:C1722)</f>
        <v>286.5</v>
      </c>
      <c r="D1723" s="42">
        <f t="shared" ref="D1723:E1723" si="54">SUM(D1715:D1722)</f>
        <v>286.60000000000002</v>
      </c>
      <c r="E1723" s="42">
        <f t="shared" si="54"/>
        <v>287.3</v>
      </c>
      <c r="F1723" s="46"/>
      <c r="G1723" s="43" t="s">
        <v>23</v>
      </c>
      <c r="H1723" s="47"/>
      <c r="I1723" s="85"/>
      <c r="J1723" s="73"/>
      <c r="K1723" s="73"/>
      <c r="L1723" s="73"/>
    </row>
    <row r="1724" spans="1:12" ht="15" thickBot="1" x14ac:dyDescent="0.35">
      <c r="A1724" s="48"/>
      <c r="B1724" s="55" t="s">
        <v>102</v>
      </c>
      <c r="C1724" s="72"/>
      <c r="D1724" s="72"/>
      <c r="E1724" s="72"/>
      <c r="F1724" s="56"/>
      <c r="G1724" s="43"/>
      <c r="H1724" s="45"/>
      <c r="I1724" s="45"/>
      <c r="J1724" s="73"/>
      <c r="K1724" s="73"/>
      <c r="L1724" s="73"/>
    </row>
    <row r="1725" spans="1:12" ht="15" thickBot="1" x14ac:dyDescent="0.35">
      <c r="A1725" s="59"/>
      <c r="B1725" s="60" t="s">
        <v>595</v>
      </c>
      <c r="C1725" s="61">
        <f>C1726-C1623</f>
        <v>32016.799999999988</v>
      </c>
      <c r="D1725" s="61">
        <f t="shared" ref="D1725:E1725" si="55">D1726-D1623</f>
        <v>32841.699999999997</v>
      </c>
      <c r="E1725" s="61">
        <f t="shared" si="55"/>
        <v>34509.900000000009</v>
      </c>
      <c r="F1725" s="62"/>
      <c r="G1725" s="60"/>
      <c r="H1725" s="63"/>
      <c r="I1725" s="64"/>
      <c r="J1725" s="73"/>
      <c r="K1725" s="73"/>
      <c r="L1725" s="73"/>
    </row>
    <row r="1726" spans="1:12" ht="15" thickBot="1" x14ac:dyDescent="0.35">
      <c r="A1726" s="65"/>
      <c r="B1726" s="66" t="s">
        <v>446</v>
      </c>
      <c r="C1726" s="67">
        <f>C1630+C1639+C1648+C1657+C1666+C1675+C1684+C1693+C1702+C1711+C1723</f>
        <v>68707.599999999991</v>
      </c>
      <c r="D1726" s="67">
        <f t="shared" ref="D1726:E1726" si="56">D1630+D1639+D1648+D1657+D1666+D1675+D1684+D1693+D1702+D1711+D1723</f>
        <v>70251.7</v>
      </c>
      <c r="E1726" s="67">
        <f t="shared" si="56"/>
        <v>72229.900000000009</v>
      </c>
      <c r="F1726" s="68"/>
      <c r="G1726" s="69"/>
      <c r="H1726" s="70"/>
      <c r="I1726" s="71"/>
      <c r="J1726" s="73"/>
      <c r="K1726" s="73"/>
      <c r="L1726" s="73"/>
    </row>
    <row r="1727" spans="1:12" ht="15" thickBot="1" x14ac:dyDescent="0.35">
      <c r="A1727" s="73"/>
      <c r="B1727" s="73"/>
      <c r="C1727" s="73"/>
      <c r="D1727" s="73"/>
      <c r="E1727" s="73"/>
      <c r="F1727" s="73"/>
      <c r="G1727" s="73"/>
      <c r="H1727" s="73"/>
      <c r="I1727" s="73"/>
      <c r="J1727" s="73"/>
      <c r="K1727" s="73"/>
      <c r="L1727" s="73"/>
    </row>
    <row r="1728" spans="1:12" ht="15" thickBot="1" x14ac:dyDescent="0.35">
      <c r="A1728" s="73"/>
      <c r="B1728" s="73"/>
      <c r="C1728" s="768">
        <f>SUM(C1631,C1640,C1649,C1658,C1667,C1676,C1694,C1703,C1715)</f>
        <v>20352.199999999997</v>
      </c>
      <c r="D1728" s="770">
        <f>SUM(D1631,D1640,D1649,D1658,D1667,D1676,D1694,D1703,D1715)</f>
        <v>21238.799999999999</v>
      </c>
      <c r="E1728" s="780">
        <f>SUM(E1631,E1640,E1649,E1658,E1667,E1676,E1694,E1703,E1715)</f>
        <v>22650.799999999999</v>
      </c>
      <c r="F1728" s="800" t="s">
        <v>18</v>
      </c>
      <c r="G1728" s="73"/>
      <c r="H1728" s="73"/>
      <c r="I1728" s="73"/>
      <c r="J1728" s="73"/>
      <c r="K1728" s="73"/>
      <c r="L1728" s="73"/>
    </row>
    <row r="1729" spans="1:12" ht="15" thickBot="1" x14ac:dyDescent="0.35">
      <c r="A1729" s="73"/>
      <c r="B1729" s="73"/>
      <c r="C1729" s="785">
        <f>C1622+C1632+C1641+C1650+C1659+C1668+C1677+C1695+C1704+C1716</f>
        <v>9605.1</v>
      </c>
      <c r="D1729" s="766">
        <f>SUM(D1622,D1641,D1650,D1668,D1677,D1704,D1716)</f>
        <v>9609.2000000000007</v>
      </c>
      <c r="E1729" s="783">
        <f>SUM(E1622,E1641,E1650,E1668,E1677,E1704,E1716)</f>
        <v>9658.6999999999989</v>
      </c>
      <c r="F1729" s="798" t="s">
        <v>22</v>
      </c>
      <c r="G1729" s="73"/>
      <c r="H1729" s="73"/>
      <c r="I1729" s="73"/>
      <c r="J1729" s="73"/>
      <c r="K1729" s="73"/>
      <c r="L1729" s="73"/>
    </row>
    <row r="1730" spans="1:12" ht="15" thickBot="1" x14ac:dyDescent="0.35">
      <c r="A1730" s="73"/>
      <c r="B1730" s="73"/>
      <c r="C1730" s="754">
        <f>SUM(C1623)</f>
        <v>36690.800000000003</v>
      </c>
      <c r="D1730" s="760">
        <f>SUM(D1623)</f>
        <v>37410</v>
      </c>
      <c r="E1730" s="781">
        <f>SUM(E1623)</f>
        <v>37720</v>
      </c>
      <c r="F1730" s="799" t="s">
        <v>523</v>
      </c>
      <c r="G1730" s="73"/>
      <c r="H1730" s="73"/>
      <c r="I1730" s="73"/>
      <c r="J1730" s="73"/>
      <c r="K1730" s="73"/>
      <c r="L1730" s="73"/>
    </row>
    <row r="1731" spans="1:12" ht="15" thickBot="1" x14ac:dyDescent="0.35">
      <c r="A1731" s="73"/>
      <c r="B1731" s="73"/>
      <c r="C1731" s="765">
        <f>SUM(C1642)</f>
        <v>100.7</v>
      </c>
      <c r="D1731" s="766">
        <f>SUM(D1642)</f>
        <v>100.7</v>
      </c>
      <c r="E1731" s="783">
        <f>SUM(E1642)</f>
        <v>100.7</v>
      </c>
      <c r="F1731" s="798" t="s">
        <v>401</v>
      </c>
      <c r="G1731" s="73"/>
      <c r="H1731" s="73"/>
      <c r="I1731" s="73"/>
      <c r="J1731" s="73"/>
      <c r="K1731" s="73"/>
      <c r="L1731" s="73"/>
    </row>
    <row r="1732" spans="1:12" ht="15" thickBot="1" x14ac:dyDescent="0.35">
      <c r="A1732" s="73"/>
      <c r="B1732" s="73"/>
      <c r="C1732" s="754">
        <f>SUM(C1643,C1652,C1670)</f>
        <v>320.5</v>
      </c>
      <c r="D1732" s="760">
        <f>SUM(D1643,D1652,D1670)</f>
        <v>310.79999999999995</v>
      </c>
      <c r="E1732" s="781">
        <f>SUM(E1643,E1652,E1670)</f>
        <v>556.79999999999995</v>
      </c>
      <c r="F1732" s="799" t="s">
        <v>281</v>
      </c>
      <c r="G1732" s="73"/>
      <c r="H1732" s="73"/>
      <c r="I1732" s="73"/>
      <c r="J1732" s="73"/>
      <c r="K1732" s="73"/>
      <c r="L1732" s="73"/>
    </row>
    <row r="1733" spans="1:12" ht="15" thickBot="1" x14ac:dyDescent="0.35">
      <c r="A1733" s="73"/>
      <c r="B1733" s="73"/>
      <c r="C1733" s="765">
        <f>SUM(C1644)</f>
        <v>374.4</v>
      </c>
      <c r="D1733" s="766">
        <f>SUM(D1644)</f>
        <v>404.4</v>
      </c>
      <c r="E1733" s="783">
        <f>SUM(E1644)</f>
        <v>420.6</v>
      </c>
      <c r="F1733" s="798" t="s">
        <v>400</v>
      </c>
      <c r="G1733" s="73"/>
      <c r="H1733" s="73"/>
      <c r="I1733" s="73"/>
      <c r="J1733" s="73"/>
      <c r="K1733" s="73"/>
      <c r="L1733" s="73"/>
    </row>
    <row r="1734" spans="1:12" ht="15" thickBot="1" x14ac:dyDescent="0.35">
      <c r="A1734" s="73"/>
      <c r="B1734" s="73"/>
      <c r="C1734" s="784">
        <f>SUM(C1627,C1636,C1645,C1654,C1663,C1672,C1681,C1690,C1699,C1708)</f>
        <v>1116.9000000000001</v>
      </c>
      <c r="D1734" s="760">
        <f>SUM(D1627,D1636,D1645,D1654,D1663,D1672,D1681,D1690,D1699,D1708)</f>
        <v>1115.0999999999999</v>
      </c>
      <c r="E1734" s="781">
        <f>SUM(E1627,E1636,E1645,E1654,E1663,E1672,E1681,E1690,E1699,E1708)</f>
        <v>1115.0999999999999</v>
      </c>
      <c r="F1734" s="799" t="s">
        <v>20</v>
      </c>
      <c r="G1734" s="73"/>
      <c r="H1734" s="73"/>
      <c r="I1734" s="73"/>
      <c r="J1734" s="73"/>
      <c r="K1734" s="73"/>
      <c r="L1734" s="73"/>
    </row>
    <row r="1735" spans="1:12" ht="15" thickBot="1" x14ac:dyDescent="0.35">
      <c r="A1735" s="73"/>
      <c r="B1735" s="73"/>
      <c r="C1735" s="765">
        <f>SUM(C1646,C1655,C1673)</f>
        <v>84.3</v>
      </c>
      <c r="D1735" s="766">
        <f>SUM(D1646,D1655,D1673)</f>
        <v>0</v>
      </c>
      <c r="E1735" s="783">
        <f>SUM(E1646,E1655,E1673)</f>
        <v>0</v>
      </c>
      <c r="F1735" s="798" t="s">
        <v>21</v>
      </c>
      <c r="G1735" s="73"/>
      <c r="H1735" s="73"/>
      <c r="I1735" s="73"/>
      <c r="J1735" s="73"/>
      <c r="K1735" s="73"/>
      <c r="L1735" s="73"/>
    </row>
    <row r="1736" spans="1:12" ht="15" thickBot="1" x14ac:dyDescent="0.35">
      <c r="A1736" s="73"/>
      <c r="B1736" s="73"/>
      <c r="C1736" s="765">
        <f>SUM(C1665)</f>
        <v>62.7</v>
      </c>
      <c r="D1736" s="766">
        <f>SUM(D1665)</f>
        <v>62.7</v>
      </c>
      <c r="E1736" s="783">
        <f>SUM(E1665)</f>
        <v>7.2</v>
      </c>
      <c r="F1736" s="798" t="s">
        <v>19</v>
      </c>
      <c r="G1736" s="73"/>
      <c r="H1736" s="73"/>
      <c r="I1736" s="73"/>
      <c r="J1736" s="73"/>
      <c r="K1736" s="73"/>
      <c r="L1736" s="73"/>
    </row>
    <row r="1737" spans="1:12" ht="15" thickBot="1" x14ac:dyDescent="0.35">
      <c r="A1737" s="73"/>
      <c r="B1737" s="73"/>
      <c r="C1737" s="756">
        <f>SUM(C1728:C1736)</f>
        <v>68707.599999999991</v>
      </c>
      <c r="D1737" s="761">
        <f>SUM(D1728:D1736)</f>
        <v>70251.7</v>
      </c>
      <c r="E1737" s="782">
        <f>SUM(E1728:E1736)</f>
        <v>72229.900000000009</v>
      </c>
      <c r="F1737" s="43" t="s">
        <v>23</v>
      </c>
      <c r="G1737" s="73"/>
      <c r="H1737" s="73"/>
      <c r="I1737" s="73"/>
      <c r="J1737" s="73"/>
      <c r="K1737" s="73"/>
      <c r="L1737" s="73"/>
    </row>
    <row r="1738" spans="1:12" ht="13.8" customHeight="1" x14ac:dyDescent="0.3">
      <c r="A1738" s="73"/>
      <c r="B1738" s="73"/>
      <c r="C1738" s="73"/>
      <c r="D1738" s="73"/>
      <c r="E1738" s="73"/>
      <c r="F1738" s="73"/>
      <c r="G1738" s="73"/>
      <c r="H1738" s="73"/>
      <c r="I1738" s="73"/>
      <c r="J1738" s="73"/>
      <c r="K1738" s="73"/>
      <c r="L1738" s="73"/>
    </row>
    <row r="1739" spans="1:12" ht="12.6" customHeight="1" x14ac:dyDescent="0.3">
      <c r="A1739" s="939" t="s">
        <v>1757</v>
      </c>
      <c r="B1739" s="939"/>
      <c r="C1739" s="939"/>
      <c r="D1739" s="939"/>
      <c r="E1739" s="790"/>
      <c r="F1739" s="790"/>
      <c r="G1739" s="790"/>
      <c r="H1739" s="790"/>
      <c r="I1739" s="790"/>
      <c r="J1739" s="73"/>
      <c r="K1739" s="73"/>
      <c r="L1739" s="73"/>
    </row>
    <row r="1740" spans="1:12" ht="16.8" customHeight="1" thickBot="1" x14ac:dyDescent="0.35">
      <c r="A1740" s="937" t="s">
        <v>1741</v>
      </c>
      <c r="B1740" s="937"/>
      <c r="C1740" s="937"/>
      <c r="D1740" s="937"/>
      <c r="E1740" s="937"/>
      <c r="F1740" s="937"/>
      <c r="G1740" s="937"/>
      <c r="H1740" s="732"/>
      <c r="I1740" s="732"/>
      <c r="J1740" s="73"/>
      <c r="K1740" s="73"/>
      <c r="L1740" s="73"/>
    </row>
    <row r="1741" spans="1:12" ht="57.6" thickBot="1" x14ac:dyDescent="0.35">
      <c r="A1741" s="8" t="s">
        <v>5</v>
      </c>
      <c r="B1741" s="9" t="s">
        <v>586</v>
      </c>
      <c r="C1741" s="9" t="s">
        <v>11</v>
      </c>
      <c r="D1741" s="9" t="s">
        <v>574</v>
      </c>
      <c r="E1741" s="9" t="s">
        <v>674</v>
      </c>
      <c r="F1741" s="9" t="s">
        <v>6</v>
      </c>
      <c r="G1741" s="9" t="s">
        <v>17</v>
      </c>
      <c r="H1741" s="9" t="s">
        <v>12</v>
      </c>
      <c r="I1741" s="9" t="s">
        <v>34</v>
      </c>
      <c r="J1741" s="73"/>
      <c r="K1741" s="73"/>
      <c r="L1741" s="73"/>
    </row>
    <row r="1742" spans="1:12" ht="15" thickBot="1" x14ac:dyDescent="0.35">
      <c r="A1742" s="10">
        <v>1</v>
      </c>
      <c r="B1742" s="11">
        <v>2</v>
      </c>
      <c r="C1742" s="11">
        <v>3</v>
      </c>
      <c r="D1742" s="11">
        <v>4</v>
      </c>
      <c r="E1742" s="11">
        <v>5</v>
      </c>
      <c r="F1742" s="11">
        <v>6</v>
      </c>
      <c r="G1742" s="11">
        <v>7</v>
      </c>
      <c r="H1742" s="11">
        <v>8</v>
      </c>
      <c r="I1742" s="11">
        <v>9</v>
      </c>
      <c r="J1742" s="73"/>
      <c r="K1742" s="73"/>
      <c r="L1742" s="73"/>
    </row>
    <row r="1743" spans="1:12" ht="27" thickBot="1" x14ac:dyDescent="0.35">
      <c r="A1743" s="34" t="s">
        <v>15</v>
      </c>
      <c r="B1743" s="35" t="s">
        <v>460</v>
      </c>
      <c r="C1743" s="36"/>
      <c r="D1743" s="36"/>
      <c r="E1743" s="36"/>
      <c r="F1743" s="37" t="s">
        <v>572</v>
      </c>
      <c r="G1743" s="35"/>
      <c r="H1743" s="36"/>
      <c r="I1743" s="36"/>
      <c r="J1743" s="73"/>
      <c r="K1743" s="73"/>
      <c r="L1743" s="73"/>
    </row>
    <row r="1744" spans="1:12" ht="27" thickBot="1" x14ac:dyDescent="0.35">
      <c r="A1744" s="38" t="s">
        <v>14</v>
      </c>
      <c r="B1744" s="39" t="s">
        <v>461</v>
      </c>
      <c r="C1744" s="40"/>
      <c r="D1744" s="40"/>
      <c r="E1744" s="40"/>
      <c r="F1744" s="41" t="s">
        <v>87</v>
      </c>
      <c r="G1744" s="39"/>
      <c r="H1744" s="40"/>
      <c r="I1744" s="40"/>
      <c r="J1744" s="73"/>
      <c r="K1744" s="73"/>
      <c r="L1744" s="73"/>
    </row>
    <row r="1745" spans="1:12" ht="15" customHeight="1" thickBot="1" x14ac:dyDescent="0.35">
      <c r="A1745" s="882" t="s">
        <v>78</v>
      </c>
      <c r="B1745" s="896" t="s">
        <v>462</v>
      </c>
      <c r="C1745" s="53">
        <v>30.4</v>
      </c>
      <c r="D1745" s="53">
        <v>32.6</v>
      </c>
      <c r="E1745" s="53">
        <v>34.4</v>
      </c>
      <c r="F1745" s="12" t="s">
        <v>468</v>
      </c>
      <c r="G1745" s="44" t="s">
        <v>18</v>
      </c>
      <c r="H1745" s="45">
        <v>301738112</v>
      </c>
      <c r="I1745" s="85" t="s">
        <v>437</v>
      </c>
      <c r="J1745" s="73"/>
      <c r="K1745" s="73"/>
      <c r="L1745" s="73"/>
    </row>
    <row r="1746" spans="1:12" ht="15" thickBot="1" x14ac:dyDescent="0.35">
      <c r="A1746" s="882"/>
      <c r="B1746" s="897"/>
      <c r="C1746" s="53"/>
      <c r="D1746" s="53"/>
      <c r="E1746" s="53"/>
      <c r="F1746" s="12" t="s">
        <v>469</v>
      </c>
      <c r="G1746" s="44" t="s">
        <v>459</v>
      </c>
      <c r="H1746" s="45"/>
      <c r="I1746" s="85"/>
      <c r="J1746" s="73"/>
      <c r="K1746" s="73"/>
      <c r="L1746" s="73"/>
    </row>
    <row r="1747" spans="1:12" ht="15" thickBot="1" x14ac:dyDescent="0.35">
      <c r="A1747" s="882"/>
      <c r="B1747" s="897"/>
      <c r="C1747" s="53">
        <v>4.8</v>
      </c>
      <c r="D1747" s="53">
        <v>4.8</v>
      </c>
      <c r="E1747" s="53">
        <v>4.8</v>
      </c>
      <c r="F1747" s="12" t="s">
        <v>470</v>
      </c>
      <c r="G1747" s="44" t="s">
        <v>281</v>
      </c>
      <c r="H1747" s="45"/>
      <c r="I1747" s="85"/>
      <c r="J1747" s="73"/>
      <c r="K1747" s="73"/>
      <c r="L1747" s="73"/>
    </row>
    <row r="1748" spans="1:12" ht="15" thickBot="1" x14ac:dyDescent="0.35">
      <c r="A1748" s="882"/>
      <c r="B1748" s="897"/>
      <c r="C1748" s="53"/>
      <c r="D1748" s="53"/>
      <c r="E1748" s="53"/>
      <c r="F1748" s="12"/>
      <c r="G1748" s="44" t="s">
        <v>20</v>
      </c>
      <c r="H1748" s="45"/>
      <c r="I1748" s="85"/>
      <c r="J1748" s="73"/>
      <c r="K1748" s="73"/>
      <c r="L1748" s="73"/>
    </row>
    <row r="1749" spans="1:12" ht="15" thickBot="1" x14ac:dyDescent="0.35">
      <c r="A1749" s="882"/>
      <c r="B1749" s="897"/>
      <c r="C1749" s="53"/>
      <c r="D1749" s="53"/>
      <c r="E1749" s="53"/>
      <c r="F1749" s="12"/>
      <c r="G1749" s="44" t="s">
        <v>19</v>
      </c>
      <c r="H1749" s="45"/>
      <c r="I1749" s="85"/>
      <c r="J1749" s="73"/>
      <c r="K1749" s="73"/>
      <c r="L1749" s="73"/>
    </row>
    <row r="1750" spans="1:12" ht="15" thickBot="1" x14ac:dyDescent="0.35">
      <c r="A1750" s="882"/>
      <c r="B1750" s="897"/>
      <c r="C1750" s="53">
        <v>1107.77</v>
      </c>
      <c r="D1750" s="53">
        <v>1128.3</v>
      </c>
      <c r="E1750" s="53">
        <v>1128.3</v>
      </c>
      <c r="F1750" s="12"/>
      <c r="G1750" s="44" t="s">
        <v>22</v>
      </c>
      <c r="H1750" s="45"/>
      <c r="I1750" s="85"/>
      <c r="J1750" s="73"/>
      <c r="K1750" s="73"/>
      <c r="L1750" s="73"/>
    </row>
    <row r="1751" spans="1:12" ht="15" thickBot="1" x14ac:dyDescent="0.35">
      <c r="A1751" s="882"/>
      <c r="B1751" s="897"/>
      <c r="C1751" s="53"/>
      <c r="D1751" s="53"/>
      <c r="E1751" s="53"/>
      <c r="F1751" s="12"/>
      <c r="G1751" s="44" t="s">
        <v>232</v>
      </c>
      <c r="H1751" s="45"/>
      <c r="I1751" s="85"/>
      <c r="J1751" s="73"/>
      <c r="K1751" s="73"/>
      <c r="L1751" s="73"/>
    </row>
    <row r="1752" spans="1:12" ht="15" thickBot="1" x14ac:dyDescent="0.35">
      <c r="A1752" s="882"/>
      <c r="B1752" s="897"/>
      <c r="C1752" s="53">
        <v>12.4</v>
      </c>
      <c r="D1752" s="53"/>
      <c r="E1752" s="53"/>
      <c r="F1752" s="12"/>
      <c r="G1752" s="44" t="s">
        <v>21</v>
      </c>
      <c r="H1752" s="47"/>
      <c r="I1752" s="85"/>
      <c r="J1752" s="73"/>
      <c r="K1752" s="73"/>
      <c r="L1752" s="73"/>
    </row>
    <row r="1753" spans="1:12" ht="15" thickBot="1" x14ac:dyDescent="0.35">
      <c r="A1753" s="883"/>
      <c r="B1753" s="898"/>
      <c r="C1753" s="42">
        <f>SUM(C1745:C1752)</f>
        <v>1155.3700000000001</v>
      </c>
      <c r="D1753" s="42">
        <f>SUM(D1745:D1752)</f>
        <v>1165.7</v>
      </c>
      <c r="E1753" s="42">
        <f>SUM(E1745:E1752)</f>
        <v>1167.5</v>
      </c>
      <c r="F1753" s="46"/>
      <c r="G1753" s="43" t="s">
        <v>23</v>
      </c>
      <c r="H1753" s="47"/>
      <c r="I1753" s="85"/>
      <c r="J1753" s="73"/>
      <c r="K1753" s="73"/>
      <c r="L1753" s="73"/>
    </row>
    <row r="1754" spans="1:12" ht="15" customHeight="1" thickBot="1" x14ac:dyDescent="0.35">
      <c r="A1754" s="882" t="s">
        <v>24</v>
      </c>
      <c r="B1754" s="896" t="s">
        <v>463</v>
      </c>
      <c r="C1754" s="44"/>
      <c r="D1754" s="44"/>
      <c r="E1754" s="44"/>
      <c r="F1754" s="12"/>
      <c r="G1754" s="44" t="s">
        <v>18</v>
      </c>
      <c r="H1754" s="45">
        <v>301738112</v>
      </c>
      <c r="I1754" s="85" t="s">
        <v>437</v>
      </c>
      <c r="J1754" s="73"/>
      <c r="K1754" s="73"/>
      <c r="L1754" s="73"/>
    </row>
    <row r="1755" spans="1:12" ht="15" thickBot="1" x14ac:dyDescent="0.35">
      <c r="A1755" s="882"/>
      <c r="B1755" s="897"/>
      <c r="C1755" s="53">
        <v>83</v>
      </c>
      <c r="D1755" s="53">
        <v>83</v>
      </c>
      <c r="E1755" s="53">
        <v>83</v>
      </c>
      <c r="F1755" s="12"/>
      <c r="G1755" s="44" t="s">
        <v>459</v>
      </c>
      <c r="H1755" s="45"/>
      <c r="I1755" s="85"/>
      <c r="J1755" s="73"/>
      <c r="K1755" s="73"/>
      <c r="L1755" s="73"/>
    </row>
    <row r="1756" spans="1:12" ht="15" thickBot="1" x14ac:dyDescent="0.35">
      <c r="A1756" s="882"/>
      <c r="B1756" s="897"/>
      <c r="C1756" s="53"/>
      <c r="D1756" s="53"/>
      <c r="E1756" s="53"/>
      <c r="F1756" s="12"/>
      <c r="G1756" s="44" t="s">
        <v>281</v>
      </c>
      <c r="H1756" s="45"/>
      <c r="I1756" s="85"/>
      <c r="J1756" s="73"/>
      <c r="K1756" s="73"/>
      <c r="L1756" s="73"/>
    </row>
    <row r="1757" spans="1:12" ht="15" thickBot="1" x14ac:dyDescent="0.35">
      <c r="A1757" s="882"/>
      <c r="B1757" s="897"/>
      <c r="C1757" s="53"/>
      <c r="D1757" s="53"/>
      <c r="E1757" s="53"/>
      <c r="F1757" s="12"/>
      <c r="G1757" s="44" t="s">
        <v>20</v>
      </c>
      <c r="H1757" s="45"/>
      <c r="I1757" s="85"/>
      <c r="J1757" s="73"/>
      <c r="K1757" s="73"/>
      <c r="L1757" s="73"/>
    </row>
    <row r="1758" spans="1:12" ht="15" thickBot="1" x14ac:dyDescent="0.35">
      <c r="A1758" s="882"/>
      <c r="B1758" s="897"/>
      <c r="C1758" s="53"/>
      <c r="D1758" s="53"/>
      <c r="E1758" s="53"/>
      <c r="F1758" s="12"/>
      <c r="G1758" s="44" t="s">
        <v>19</v>
      </c>
      <c r="H1758" s="45"/>
      <c r="I1758" s="85"/>
      <c r="J1758" s="73"/>
      <c r="K1758" s="73"/>
      <c r="L1758" s="73"/>
    </row>
    <row r="1759" spans="1:12" ht="15" thickBot="1" x14ac:dyDescent="0.35">
      <c r="A1759" s="882"/>
      <c r="B1759" s="897"/>
      <c r="C1759" s="53"/>
      <c r="D1759" s="53"/>
      <c r="E1759" s="53"/>
      <c r="F1759" s="12"/>
      <c r="G1759" s="44" t="s">
        <v>22</v>
      </c>
      <c r="H1759" s="45"/>
      <c r="I1759" s="85"/>
      <c r="J1759" s="73"/>
      <c r="K1759" s="73"/>
      <c r="L1759" s="73"/>
    </row>
    <row r="1760" spans="1:12" ht="15" thickBot="1" x14ac:dyDescent="0.35">
      <c r="A1760" s="882"/>
      <c r="B1760" s="897"/>
      <c r="C1760" s="53">
        <v>24.282</v>
      </c>
      <c r="D1760" s="53"/>
      <c r="E1760" s="53"/>
      <c r="F1760" s="12"/>
      <c r="G1760" s="44" t="s">
        <v>232</v>
      </c>
      <c r="H1760" s="45"/>
      <c r="I1760" s="85"/>
      <c r="J1760" s="73"/>
      <c r="K1760" s="73"/>
      <c r="L1760" s="73"/>
    </row>
    <row r="1761" spans="1:12" ht="15" thickBot="1" x14ac:dyDescent="0.35">
      <c r="A1761" s="882"/>
      <c r="B1761" s="897"/>
      <c r="C1761" s="53"/>
      <c r="D1761" s="53"/>
      <c r="E1761" s="53"/>
      <c r="F1761" s="12"/>
      <c r="G1761" s="44" t="s">
        <v>21</v>
      </c>
      <c r="H1761" s="47"/>
      <c r="I1761" s="85"/>
      <c r="J1761" s="73"/>
      <c r="K1761" s="73"/>
      <c r="L1761" s="73"/>
    </row>
    <row r="1762" spans="1:12" ht="15" thickBot="1" x14ac:dyDescent="0.35">
      <c r="A1762" s="883"/>
      <c r="B1762" s="898"/>
      <c r="C1762" s="42">
        <f>SUM(C1754:C1761)</f>
        <v>107.282</v>
      </c>
      <c r="D1762" s="42">
        <f>SUM(D1754:D1761)</f>
        <v>83</v>
      </c>
      <c r="E1762" s="42">
        <f>SUM(E1754:E1761)</f>
        <v>83</v>
      </c>
      <c r="F1762" s="46"/>
      <c r="G1762" s="43" t="s">
        <v>23</v>
      </c>
      <c r="H1762" s="47"/>
      <c r="I1762" s="85"/>
      <c r="J1762" s="73"/>
      <c r="K1762" s="73"/>
      <c r="L1762" s="73"/>
    </row>
    <row r="1763" spans="1:12" ht="15" thickBot="1" x14ac:dyDescent="0.35">
      <c r="A1763" s="882" t="s">
        <v>26</v>
      </c>
      <c r="B1763" s="896" t="s">
        <v>464</v>
      </c>
      <c r="C1763" s="44"/>
      <c r="D1763" s="44"/>
      <c r="E1763" s="44"/>
      <c r="F1763" s="12"/>
      <c r="G1763" s="44" t="s">
        <v>18</v>
      </c>
      <c r="H1763" s="45">
        <v>288724610</v>
      </c>
      <c r="I1763" s="85" t="s">
        <v>437</v>
      </c>
      <c r="J1763" s="73"/>
      <c r="K1763" s="73"/>
      <c r="L1763" s="73"/>
    </row>
    <row r="1764" spans="1:12" ht="15" thickBot="1" x14ac:dyDescent="0.35">
      <c r="A1764" s="882"/>
      <c r="B1764" s="897"/>
      <c r="C1764" s="44"/>
      <c r="D1764" s="44"/>
      <c r="E1764" s="44"/>
      <c r="F1764" s="12"/>
      <c r="G1764" s="44" t="s">
        <v>459</v>
      </c>
      <c r="H1764" s="45"/>
      <c r="I1764" s="85"/>
      <c r="J1764" s="73"/>
      <c r="K1764" s="73"/>
      <c r="L1764" s="73"/>
    </row>
    <row r="1765" spans="1:12" ht="15" thickBot="1" x14ac:dyDescent="0.35">
      <c r="A1765" s="882"/>
      <c r="B1765" s="897"/>
      <c r="C1765" s="44"/>
      <c r="D1765" s="44"/>
      <c r="E1765" s="44"/>
      <c r="F1765" s="12"/>
      <c r="G1765" s="44" t="s">
        <v>281</v>
      </c>
      <c r="H1765" s="45"/>
      <c r="I1765" s="85"/>
      <c r="J1765" s="73"/>
      <c r="K1765" s="73"/>
      <c r="L1765" s="73"/>
    </row>
    <row r="1766" spans="1:12" ht="15" thickBot="1" x14ac:dyDescent="0.35">
      <c r="A1766" s="882"/>
      <c r="B1766" s="897"/>
      <c r="C1766" s="707"/>
      <c r="D1766" s="44"/>
      <c r="E1766" s="44"/>
      <c r="F1766" s="12"/>
      <c r="G1766" s="44" t="s">
        <v>20</v>
      </c>
      <c r="H1766" s="45"/>
      <c r="I1766" s="85"/>
      <c r="J1766" s="73"/>
      <c r="K1766" s="73"/>
      <c r="L1766" s="73"/>
    </row>
    <row r="1767" spans="1:12" ht="15" thickBot="1" x14ac:dyDescent="0.35">
      <c r="A1767" s="882"/>
      <c r="B1767" s="897"/>
      <c r="C1767" s="44"/>
      <c r="D1767" s="44"/>
      <c r="E1767" s="44"/>
      <c r="F1767" s="12"/>
      <c r="G1767" s="44" t="s">
        <v>19</v>
      </c>
      <c r="H1767" s="45"/>
      <c r="I1767" s="85"/>
      <c r="J1767" s="73"/>
      <c r="K1767" s="73"/>
      <c r="L1767" s="73"/>
    </row>
    <row r="1768" spans="1:12" ht="15" thickBot="1" x14ac:dyDescent="0.35">
      <c r="A1768" s="882"/>
      <c r="B1768" s="897"/>
      <c r="C1768" s="44">
        <v>12.8</v>
      </c>
      <c r="D1768" s="44">
        <v>12.8</v>
      </c>
      <c r="E1768" s="44">
        <v>12.8</v>
      </c>
      <c r="F1768" s="12"/>
      <c r="G1768" s="44" t="s">
        <v>22</v>
      </c>
      <c r="H1768" s="45"/>
      <c r="I1768" s="85"/>
      <c r="J1768" s="73"/>
      <c r="K1768" s="73"/>
      <c r="L1768" s="73"/>
    </row>
    <row r="1769" spans="1:12" ht="15" thickBot="1" x14ac:dyDescent="0.35">
      <c r="A1769" s="882"/>
      <c r="B1769" s="897"/>
      <c r="C1769" s="44"/>
      <c r="D1769" s="44"/>
      <c r="E1769" s="44"/>
      <c r="F1769" s="12"/>
      <c r="G1769" s="44" t="s">
        <v>232</v>
      </c>
      <c r="H1769" s="45"/>
      <c r="I1769" s="85"/>
      <c r="J1769" s="73"/>
      <c r="K1769" s="73"/>
      <c r="L1769" s="73"/>
    </row>
    <row r="1770" spans="1:12" ht="15" thickBot="1" x14ac:dyDescent="0.35">
      <c r="A1770" s="882"/>
      <c r="B1770" s="897"/>
      <c r="C1770" s="44"/>
      <c r="D1770" s="44"/>
      <c r="E1770" s="44"/>
      <c r="F1770" s="12"/>
      <c r="G1770" s="44" t="s">
        <v>21</v>
      </c>
      <c r="H1770" s="47"/>
      <c r="I1770" s="85"/>
      <c r="J1770" s="73"/>
      <c r="K1770" s="73"/>
      <c r="L1770" s="73"/>
    </row>
    <row r="1771" spans="1:12" ht="15" thickBot="1" x14ac:dyDescent="0.35">
      <c r="A1771" s="883"/>
      <c r="B1771" s="898"/>
      <c r="C1771" s="43">
        <f>SUM(C1763:C1770)</f>
        <v>12.8</v>
      </c>
      <c r="D1771" s="43">
        <f>SUM(D1763:D1770)</f>
        <v>12.8</v>
      </c>
      <c r="E1771" s="43">
        <f>SUM(E1763:E1770)</f>
        <v>12.8</v>
      </c>
      <c r="F1771" s="46"/>
      <c r="G1771" s="43" t="s">
        <v>23</v>
      </c>
      <c r="H1771" s="47"/>
      <c r="I1771" s="85"/>
      <c r="J1771" s="73"/>
      <c r="K1771" s="73"/>
      <c r="L1771" s="73"/>
    </row>
    <row r="1772" spans="1:12" ht="15" customHeight="1" thickBot="1" x14ac:dyDescent="0.35">
      <c r="A1772" s="882" t="s">
        <v>28</v>
      </c>
      <c r="B1772" s="896" t="s">
        <v>465</v>
      </c>
      <c r="C1772" s="44"/>
      <c r="D1772" s="44"/>
      <c r="E1772" s="44"/>
      <c r="F1772" s="12" t="s">
        <v>467</v>
      </c>
      <c r="G1772" s="44" t="s">
        <v>18</v>
      </c>
      <c r="H1772" s="45">
        <v>288724610</v>
      </c>
      <c r="I1772" s="85" t="s">
        <v>437</v>
      </c>
      <c r="L1772" s="73"/>
    </row>
    <row r="1773" spans="1:12" ht="15" thickBot="1" x14ac:dyDescent="0.35">
      <c r="A1773" s="882"/>
      <c r="B1773" s="897"/>
      <c r="C1773" s="44"/>
      <c r="D1773" s="44"/>
      <c r="E1773" s="44"/>
      <c r="F1773" s="12"/>
      <c r="G1773" s="44" t="s">
        <v>459</v>
      </c>
      <c r="H1773" s="45"/>
      <c r="I1773" s="85"/>
      <c r="L1773" s="73"/>
    </row>
    <row r="1774" spans="1:12" ht="15" thickBot="1" x14ac:dyDescent="0.35">
      <c r="A1774" s="882"/>
      <c r="B1774" s="897"/>
      <c r="C1774" s="44"/>
      <c r="D1774" s="44"/>
      <c r="E1774" s="44"/>
      <c r="F1774" s="12"/>
      <c r="G1774" s="44" t="s">
        <v>281</v>
      </c>
      <c r="H1774" s="45"/>
      <c r="I1774" s="85"/>
      <c r="L1774" s="73"/>
    </row>
    <row r="1775" spans="1:12" ht="15" thickBot="1" x14ac:dyDescent="0.35">
      <c r="A1775" s="882"/>
      <c r="B1775" s="897"/>
      <c r="C1775" s="44"/>
      <c r="D1775" s="44"/>
      <c r="E1775" s="44"/>
      <c r="F1775" s="12"/>
      <c r="G1775" s="44" t="s">
        <v>20</v>
      </c>
      <c r="H1775" s="45"/>
      <c r="I1775" s="85"/>
      <c r="L1775" s="73"/>
    </row>
    <row r="1776" spans="1:12" ht="15" thickBot="1" x14ac:dyDescent="0.35">
      <c r="A1776" s="882"/>
      <c r="B1776" s="897"/>
      <c r="C1776" s="44"/>
      <c r="D1776" s="44"/>
      <c r="E1776" s="44"/>
      <c r="F1776" s="12"/>
      <c r="G1776" s="44" t="s">
        <v>19</v>
      </c>
      <c r="H1776" s="45"/>
      <c r="I1776" s="85"/>
      <c r="L1776" s="73"/>
    </row>
    <row r="1777" spans="1:12" ht="15" thickBot="1" x14ac:dyDescent="0.35">
      <c r="A1777" s="882"/>
      <c r="B1777" s="897"/>
      <c r="C1777" s="44"/>
      <c r="D1777" s="44"/>
      <c r="E1777" s="44"/>
      <c r="F1777" s="12"/>
      <c r="G1777" s="44" t="s">
        <v>22</v>
      </c>
      <c r="H1777" s="45"/>
      <c r="I1777" s="85"/>
      <c r="L1777" s="73"/>
    </row>
    <row r="1778" spans="1:12" ht="15" thickBot="1" x14ac:dyDescent="0.35">
      <c r="A1778" s="882"/>
      <c r="B1778" s="897"/>
      <c r="C1778" s="44"/>
      <c r="D1778" s="44"/>
      <c r="E1778" s="44"/>
      <c r="F1778" s="12"/>
      <c r="G1778" s="44" t="s">
        <v>232</v>
      </c>
      <c r="H1778" s="45"/>
      <c r="I1778" s="85"/>
      <c r="L1778" s="73"/>
    </row>
    <row r="1779" spans="1:12" ht="15" thickBot="1" x14ac:dyDescent="0.35">
      <c r="A1779" s="882"/>
      <c r="B1779" s="897"/>
      <c r="C1779" s="44"/>
      <c r="D1779" s="44"/>
      <c r="E1779" s="44"/>
      <c r="F1779" s="12"/>
      <c r="G1779" s="44" t="s">
        <v>21</v>
      </c>
      <c r="H1779" s="47"/>
      <c r="I1779" s="85"/>
      <c r="L1779" s="73"/>
    </row>
    <row r="1780" spans="1:12" ht="15" thickBot="1" x14ac:dyDescent="0.35">
      <c r="A1780" s="883"/>
      <c r="B1780" s="898"/>
      <c r="C1780" s="43">
        <f>SUM(C1772:C1779)</f>
        <v>0</v>
      </c>
      <c r="D1780" s="43">
        <f>SUM(D1772:D1779)</f>
        <v>0</v>
      </c>
      <c r="E1780" s="43">
        <f>SUM(E1772:E1779)</f>
        <v>0</v>
      </c>
      <c r="F1780" s="46"/>
      <c r="G1780" s="43" t="s">
        <v>23</v>
      </c>
      <c r="H1780" s="47"/>
      <c r="I1780" s="85"/>
      <c r="L1780" s="73"/>
    </row>
    <row r="1781" spans="1:12" ht="15" customHeight="1" thickBot="1" x14ac:dyDescent="0.35">
      <c r="A1781" s="881" t="s">
        <v>29</v>
      </c>
      <c r="B1781" s="896" t="s">
        <v>1643</v>
      </c>
      <c r="C1781" s="53">
        <v>10</v>
      </c>
      <c r="D1781" s="53">
        <v>10</v>
      </c>
      <c r="E1781" s="53">
        <v>10</v>
      </c>
      <c r="F1781" s="12" t="s">
        <v>87</v>
      </c>
      <c r="G1781" s="44" t="s">
        <v>18</v>
      </c>
      <c r="H1781" s="45">
        <v>288724610</v>
      </c>
      <c r="I1781" s="85" t="s">
        <v>437</v>
      </c>
      <c r="J1781" s="117"/>
      <c r="K1781" s="117"/>
      <c r="L1781" s="73"/>
    </row>
    <row r="1782" spans="1:12" ht="15" thickBot="1" x14ac:dyDescent="0.35">
      <c r="A1782" s="882"/>
      <c r="B1782" s="897"/>
      <c r="C1782" s="53"/>
      <c r="D1782" s="53"/>
      <c r="E1782" s="53"/>
      <c r="F1782" s="12"/>
      <c r="G1782" s="44"/>
      <c r="H1782" s="45"/>
      <c r="I1782" s="85"/>
      <c r="J1782" s="117"/>
      <c r="K1782" s="117"/>
      <c r="L1782" s="73"/>
    </row>
    <row r="1783" spans="1:12" ht="15" thickBot="1" x14ac:dyDescent="0.35">
      <c r="A1783" s="902"/>
      <c r="B1783" s="903"/>
      <c r="C1783" s="42">
        <f>C1781*1</f>
        <v>10</v>
      </c>
      <c r="D1783" s="42">
        <f>D1781*1</f>
        <v>10</v>
      </c>
      <c r="E1783" s="42">
        <f>E1781*1</f>
        <v>10</v>
      </c>
      <c r="F1783" s="46"/>
      <c r="G1783" s="43" t="s">
        <v>658</v>
      </c>
      <c r="H1783" s="47"/>
      <c r="I1783" s="85"/>
      <c r="J1783" s="117"/>
      <c r="K1783" s="117"/>
      <c r="L1783" s="73"/>
    </row>
    <row r="1784" spans="1:12" ht="21.6" customHeight="1" thickBot="1" x14ac:dyDescent="0.35">
      <c r="A1784" s="890" t="s">
        <v>31</v>
      </c>
      <c r="B1784" s="893" t="s">
        <v>1644</v>
      </c>
      <c r="C1784" s="53">
        <v>0</v>
      </c>
      <c r="D1784" s="53">
        <v>200</v>
      </c>
      <c r="E1784" s="53">
        <v>200</v>
      </c>
      <c r="F1784" s="46"/>
      <c r="G1784" s="44" t="s">
        <v>1645</v>
      </c>
      <c r="H1784" s="45">
        <v>288724610</v>
      </c>
      <c r="I1784" s="85" t="s">
        <v>437</v>
      </c>
      <c r="J1784" s="117"/>
      <c r="K1784" s="117"/>
      <c r="L1784" s="73"/>
    </row>
    <row r="1785" spans="1:12" ht="15" thickBot="1" x14ac:dyDescent="0.35">
      <c r="A1785" s="891"/>
      <c r="B1785" s="894"/>
      <c r="C1785" s="53"/>
      <c r="D1785" s="53"/>
      <c r="E1785" s="53"/>
      <c r="F1785" s="46"/>
      <c r="G1785" s="44"/>
      <c r="H1785" s="45"/>
      <c r="I1785" s="85"/>
      <c r="J1785" s="117"/>
      <c r="K1785" s="117"/>
      <c r="L1785" s="73"/>
    </row>
    <row r="1786" spans="1:12" ht="15" thickBot="1" x14ac:dyDescent="0.35">
      <c r="A1786" s="892"/>
      <c r="B1786" s="895"/>
      <c r="C1786" s="42">
        <f>SUM(C1784)</f>
        <v>0</v>
      </c>
      <c r="D1786" s="42">
        <f>SUM(D1784)</f>
        <v>200</v>
      </c>
      <c r="E1786" s="42">
        <f>SUM(E1784)</f>
        <v>200</v>
      </c>
      <c r="F1786" s="46"/>
      <c r="G1786" s="43" t="s">
        <v>658</v>
      </c>
      <c r="H1786" s="47"/>
      <c r="I1786" s="85"/>
      <c r="J1786" s="117"/>
      <c r="K1786" s="117"/>
    </row>
    <row r="1787" spans="1:12" ht="15" thickBot="1" x14ac:dyDescent="0.35">
      <c r="A1787" s="48"/>
      <c r="B1787" s="55" t="s">
        <v>84</v>
      </c>
      <c r="C1787" s="717"/>
      <c r="D1787" s="717"/>
      <c r="E1787" s="717"/>
      <c r="F1787" s="56"/>
      <c r="G1787" s="43"/>
      <c r="H1787" s="45"/>
      <c r="I1787" s="45"/>
      <c r="J1787" s="73"/>
      <c r="K1787" s="73"/>
    </row>
    <row r="1788" spans="1:12" ht="15" thickBot="1" x14ac:dyDescent="0.35">
      <c r="A1788" s="65"/>
      <c r="B1788" s="66" t="s">
        <v>466</v>
      </c>
      <c r="C1788" s="67">
        <f>SUM(C1753+C1762+C1771+C1780+C1783+C1786)</f>
        <v>1285.452</v>
      </c>
      <c r="D1788" s="67">
        <f t="shared" ref="D1788:E1788" si="57">SUM(D1753+D1762+D1771+D1780+D1783+D1786)</f>
        <v>1471.5</v>
      </c>
      <c r="E1788" s="67">
        <f t="shared" si="57"/>
        <v>1473.3</v>
      </c>
      <c r="F1788" s="67"/>
      <c r="G1788" s="69"/>
      <c r="H1788" s="70"/>
      <c r="I1788" s="71"/>
      <c r="J1788" s="73"/>
      <c r="K1788" s="73"/>
    </row>
    <row r="1789" spans="1:12" ht="15" thickBot="1" x14ac:dyDescent="0.35"/>
    <row r="1790" spans="1:12" ht="15" thickBot="1" x14ac:dyDescent="0.35">
      <c r="C1790" s="768">
        <f>SUM(C1745+C1754+C1763+C1772+C1781+C1784)</f>
        <v>40.4</v>
      </c>
      <c r="D1790" s="770">
        <f>SUM(D1745+D1754+D1763+D1772+D1781+D1784)</f>
        <v>242.6</v>
      </c>
      <c r="E1790" s="769">
        <f>SUM(E1745+E1754+E1763+E1772+E1781+E1784)</f>
        <v>244.4</v>
      </c>
      <c r="F1790" s="773" t="s">
        <v>18</v>
      </c>
    </row>
    <row r="1791" spans="1:12" ht="15" thickBot="1" x14ac:dyDescent="0.35">
      <c r="C1791" s="765">
        <f t="shared" ref="C1791:E1797" si="58">C1746+C1755+C1764+C1773</f>
        <v>83</v>
      </c>
      <c r="D1791" s="766">
        <f t="shared" si="58"/>
        <v>83</v>
      </c>
      <c r="E1791" s="771">
        <f t="shared" si="58"/>
        <v>83</v>
      </c>
      <c r="F1791" s="791" t="s">
        <v>459</v>
      </c>
    </row>
    <row r="1792" spans="1:12" ht="15" thickBot="1" x14ac:dyDescent="0.35">
      <c r="C1792" s="754">
        <f t="shared" si="58"/>
        <v>4.8</v>
      </c>
      <c r="D1792" s="760">
        <f t="shared" si="58"/>
        <v>4.8</v>
      </c>
      <c r="E1792" s="755">
        <f t="shared" si="58"/>
        <v>4.8</v>
      </c>
      <c r="F1792" s="777" t="s">
        <v>281</v>
      </c>
    </row>
    <row r="1793" spans="3:6" ht="15" thickBot="1" x14ac:dyDescent="0.35">
      <c r="C1793" s="765">
        <f t="shared" si="58"/>
        <v>0</v>
      </c>
      <c r="D1793" s="766">
        <f t="shared" si="58"/>
        <v>0</v>
      </c>
      <c r="E1793" s="771">
        <f t="shared" si="58"/>
        <v>0</v>
      </c>
      <c r="F1793" s="773" t="s">
        <v>20</v>
      </c>
    </row>
    <row r="1794" spans="3:6" ht="15" thickBot="1" x14ac:dyDescent="0.35">
      <c r="C1794" s="754">
        <f t="shared" si="58"/>
        <v>0</v>
      </c>
      <c r="D1794" s="760">
        <f t="shared" si="58"/>
        <v>0</v>
      </c>
      <c r="E1794" s="755">
        <f t="shared" si="58"/>
        <v>0</v>
      </c>
      <c r="F1794" s="777" t="s">
        <v>19</v>
      </c>
    </row>
    <row r="1795" spans="3:6" ht="15" thickBot="1" x14ac:dyDescent="0.35">
      <c r="C1795" s="765">
        <f t="shared" si="58"/>
        <v>1120.57</v>
      </c>
      <c r="D1795" s="766">
        <f t="shared" si="58"/>
        <v>1141.0999999999999</v>
      </c>
      <c r="E1795" s="771">
        <f t="shared" si="58"/>
        <v>1141.0999999999999</v>
      </c>
      <c r="F1795" s="773" t="s">
        <v>22</v>
      </c>
    </row>
    <row r="1796" spans="3:6" ht="15" thickBot="1" x14ac:dyDescent="0.35">
      <c r="C1796" s="754">
        <f t="shared" si="58"/>
        <v>24.282</v>
      </c>
      <c r="D1796" s="760">
        <f t="shared" si="58"/>
        <v>0</v>
      </c>
      <c r="E1796" s="755">
        <f t="shared" si="58"/>
        <v>0</v>
      </c>
      <c r="F1796" s="777" t="s">
        <v>232</v>
      </c>
    </row>
    <row r="1797" spans="3:6" ht="15" thickBot="1" x14ac:dyDescent="0.35">
      <c r="C1797" s="765">
        <f t="shared" si="58"/>
        <v>12.4</v>
      </c>
      <c r="D1797" s="766">
        <f t="shared" si="58"/>
        <v>0</v>
      </c>
      <c r="E1797" s="771">
        <f t="shared" si="58"/>
        <v>0</v>
      </c>
      <c r="F1797" s="773" t="s">
        <v>21</v>
      </c>
    </row>
    <row r="1798" spans="3:6" ht="15" thickBot="1" x14ac:dyDescent="0.35">
      <c r="C1798" s="756">
        <f>SUM(C1790:C1797)</f>
        <v>1285.452</v>
      </c>
      <c r="D1798" s="761">
        <f>SUM(D1790:D1797)</f>
        <v>1471.5</v>
      </c>
      <c r="E1798" s="757">
        <f>SUM(E1790:E1797)</f>
        <v>1473.3</v>
      </c>
      <c r="F1798" s="774" t="s">
        <v>23</v>
      </c>
    </row>
  </sheetData>
  <mergeCells count="508">
    <mergeCell ref="A1344:H1344"/>
    <mergeCell ref="A1343:B1343"/>
    <mergeCell ref="A1400:I1400"/>
    <mergeCell ref="A1399:B1399"/>
    <mergeCell ref="A1541:H1541"/>
    <mergeCell ref="A1540:F1540"/>
    <mergeCell ref="A6:I6"/>
    <mergeCell ref="A4:I4"/>
    <mergeCell ref="A1035:H1035"/>
    <mergeCell ref="A1218:H1218"/>
    <mergeCell ref="A1217:B1217"/>
    <mergeCell ref="A1034:G1034"/>
    <mergeCell ref="A1145:A1150"/>
    <mergeCell ref="B1145:B1150"/>
    <mergeCell ref="A1151:A1156"/>
    <mergeCell ref="B1151:B1156"/>
    <mergeCell ref="A1157:A1162"/>
    <mergeCell ref="B1157:B1162"/>
    <mergeCell ref="A1169:A1174"/>
    <mergeCell ref="B1169:B1174"/>
    <mergeCell ref="A1175:A1180"/>
    <mergeCell ref="B1175:B1180"/>
    <mergeCell ref="A1163:A1168"/>
    <mergeCell ref="B1163:B1168"/>
    <mergeCell ref="F1:I1"/>
    <mergeCell ref="A1763:A1771"/>
    <mergeCell ref="B1763:B1771"/>
    <mergeCell ref="A1772:A1780"/>
    <mergeCell ref="B1772:B1780"/>
    <mergeCell ref="A1694:A1702"/>
    <mergeCell ref="B1694:B1702"/>
    <mergeCell ref="A1703:A1711"/>
    <mergeCell ref="B1703:B1711"/>
    <mergeCell ref="A1715:A1723"/>
    <mergeCell ref="B1715:B1723"/>
    <mergeCell ref="A1745:A1753"/>
    <mergeCell ref="B1745:B1753"/>
    <mergeCell ref="A1658:A1666"/>
    <mergeCell ref="B1658:B1666"/>
    <mergeCell ref="A1667:A1675"/>
    <mergeCell ref="B1667:B1675"/>
    <mergeCell ref="A1676:A1684"/>
    <mergeCell ref="B1676:B1684"/>
    <mergeCell ref="A1685:A1693"/>
    <mergeCell ref="B1685:B1693"/>
    <mergeCell ref="A1599:A1604"/>
    <mergeCell ref="B1599:B1604"/>
    <mergeCell ref="A1754:A1762"/>
    <mergeCell ref="B1754:B1762"/>
    <mergeCell ref="A1621:A1630"/>
    <mergeCell ref="B1621:B1630"/>
    <mergeCell ref="A1631:A1639"/>
    <mergeCell ref="B1631:B1639"/>
    <mergeCell ref="A1640:A1648"/>
    <mergeCell ref="B1640:B1648"/>
    <mergeCell ref="A1649:A1657"/>
    <mergeCell ref="B1649:B1657"/>
    <mergeCell ref="A1616:F1616"/>
    <mergeCell ref="A1615:D1615"/>
    <mergeCell ref="A1740:G1740"/>
    <mergeCell ref="A1739:D1739"/>
    <mergeCell ref="A1558:A1563"/>
    <mergeCell ref="B1558:B1563"/>
    <mergeCell ref="A1566:A1571"/>
    <mergeCell ref="B1566:B1571"/>
    <mergeCell ref="A1572:A1577"/>
    <mergeCell ref="B1572:B1577"/>
    <mergeCell ref="A1578:A1584"/>
    <mergeCell ref="B1578:B1584"/>
    <mergeCell ref="A1587:A1592"/>
    <mergeCell ref="B1587:B1592"/>
    <mergeCell ref="A1546:A1551"/>
    <mergeCell ref="B1546:B1551"/>
    <mergeCell ref="A1515:A1524"/>
    <mergeCell ref="B1515:B1524"/>
    <mergeCell ref="A1552:A1557"/>
    <mergeCell ref="B1552:B1557"/>
    <mergeCell ref="A1357:A1362"/>
    <mergeCell ref="B1357:B1362"/>
    <mergeCell ref="A1363:A1368"/>
    <mergeCell ref="B1363:B1368"/>
    <mergeCell ref="A1371:A1376"/>
    <mergeCell ref="B1371:B1376"/>
    <mergeCell ref="A1506:A1514"/>
    <mergeCell ref="B1506:B1514"/>
    <mergeCell ref="A1494:A1502"/>
    <mergeCell ref="B1494:B1502"/>
    <mergeCell ref="A1377:A1382"/>
    <mergeCell ref="B1377:B1382"/>
    <mergeCell ref="A1383:A1388"/>
    <mergeCell ref="B1383:B1388"/>
    <mergeCell ref="A1473:A1482"/>
    <mergeCell ref="B1473:B1482"/>
    <mergeCell ref="A1483:A1491"/>
    <mergeCell ref="A1111:A1116"/>
    <mergeCell ref="B1111:B1116"/>
    <mergeCell ref="A1119:A1124"/>
    <mergeCell ref="B1119:B1124"/>
    <mergeCell ref="A1125:A1130"/>
    <mergeCell ref="B1125:B1130"/>
    <mergeCell ref="A1131:A1136"/>
    <mergeCell ref="B1131:B1136"/>
    <mergeCell ref="A1137:A1142"/>
    <mergeCell ref="B1137:B1142"/>
    <mergeCell ref="A1084:A1089"/>
    <mergeCell ref="B1084:B1089"/>
    <mergeCell ref="A1105:A1110"/>
    <mergeCell ref="B1105:B1110"/>
    <mergeCell ref="A1099:A1104"/>
    <mergeCell ref="B1099:B1104"/>
    <mergeCell ref="A1093:A1098"/>
    <mergeCell ref="B1093:B1098"/>
    <mergeCell ref="A1070:A1075"/>
    <mergeCell ref="B1070:B1075"/>
    <mergeCell ref="A1078:A1083"/>
    <mergeCell ref="B1078:B1083"/>
    <mergeCell ref="A893:A895"/>
    <mergeCell ref="B893:B895"/>
    <mergeCell ref="B920:B923"/>
    <mergeCell ref="A896:A898"/>
    <mergeCell ref="B1048:B1053"/>
    <mergeCell ref="B896:B898"/>
    <mergeCell ref="A901:A903"/>
    <mergeCell ref="B901:B903"/>
    <mergeCell ref="A917:A919"/>
    <mergeCell ref="A991:A993"/>
    <mergeCell ref="B991:B993"/>
    <mergeCell ref="A949:A951"/>
    <mergeCell ref="B949:B951"/>
    <mergeCell ref="A952:A954"/>
    <mergeCell ref="B952:B954"/>
    <mergeCell ref="A943:A945"/>
    <mergeCell ref="B943:B945"/>
    <mergeCell ref="A946:A948"/>
    <mergeCell ref="B946:B948"/>
    <mergeCell ref="A959:A963"/>
    <mergeCell ref="A994:A996"/>
    <mergeCell ref="B994:B996"/>
    <mergeCell ref="A1024:A1026"/>
    <mergeCell ref="B1024:B1026"/>
    <mergeCell ref="A852:A854"/>
    <mergeCell ref="B852:B854"/>
    <mergeCell ref="A857:A859"/>
    <mergeCell ref="B857:B859"/>
    <mergeCell ref="A939:A942"/>
    <mergeCell ref="B939:B942"/>
    <mergeCell ref="A863:A865"/>
    <mergeCell ref="B863:B865"/>
    <mergeCell ref="A866:A868"/>
    <mergeCell ref="B866:B868"/>
    <mergeCell ref="A871:A873"/>
    <mergeCell ref="B871:B873"/>
    <mergeCell ref="A874:A876"/>
    <mergeCell ref="B874:B876"/>
    <mergeCell ref="A877:A879"/>
    <mergeCell ref="B877:B879"/>
    <mergeCell ref="A880:A882"/>
    <mergeCell ref="B880:B882"/>
    <mergeCell ref="B917:B919"/>
    <mergeCell ref="A920:A923"/>
    <mergeCell ref="A933:A935"/>
    <mergeCell ref="B933:B935"/>
    <mergeCell ref="A936:A938"/>
    <mergeCell ref="B936:B938"/>
    <mergeCell ref="B809:B813"/>
    <mergeCell ref="A814:A818"/>
    <mergeCell ref="B814:B818"/>
    <mergeCell ref="A821:A825"/>
    <mergeCell ref="B821:B825"/>
    <mergeCell ref="A826:A830"/>
    <mergeCell ref="B826:B830"/>
    <mergeCell ref="A847:A849"/>
    <mergeCell ref="B847:B849"/>
    <mergeCell ref="A527:A533"/>
    <mergeCell ref="B527:B533"/>
    <mergeCell ref="A534:A539"/>
    <mergeCell ref="B534:B539"/>
    <mergeCell ref="A540:A545"/>
    <mergeCell ref="B540:B545"/>
    <mergeCell ref="A546:A551"/>
    <mergeCell ref="A761:A763"/>
    <mergeCell ref="B761:B763"/>
    <mergeCell ref="A755:A757"/>
    <mergeCell ref="B755:B757"/>
    <mergeCell ref="A612:A617"/>
    <mergeCell ref="B612:B617"/>
    <mergeCell ref="A618:A623"/>
    <mergeCell ref="B618:B623"/>
    <mergeCell ref="A624:A629"/>
    <mergeCell ref="B624:B629"/>
    <mergeCell ref="A630:A635"/>
    <mergeCell ref="B630:B635"/>
    <mergeCell ref="B546:B551"/>
    <mergeCell ref="A552:A557"/>
    <mergeCell ref="B552:B557"/>
    <mergeCell ref="A558:A563"/>
    <mergeCell ref="B558:B563"/>
    <mergeCell ref="A494:A499"/>
    <mergeCell ref="B494:B499"/>
    <mergeCell ref="A500:A505"/>
    <mergeCell ref="B500:B505"/>
    <mergeCell ref="A506:A511"/>
    <mergeCell ref="B506:B511"/>
    <mergeCell ref="A514:A520"/>
    <mergeCell ref="B514:B520"/>
    <mergeCell ref="A521:A526"/>
    <mergeCell ref="B521:B526"/>
    <mergeCell ref="B459:B464"/>
    <mergeCell ref="A465:A470"/>
    <mergeCell ref="B465:B470"/>
    <mergeCell ref="A474:A479"/>
    <mergeCell ref="B474:B479"/>
    <mergeCell ref="A480:A485"/>
    <mergeCell ref="B480:B485"/>
    <mergeCell ref="A486:A491"/>
    <mergeCell ref="B486:B491"/>
    <mergeCell ref="A3:I3"/>
    <mergeCell ref="A930:A932"/>
    <mergeCell ref="B930:B932"/>
    <mergeCell ref="B11:B15"/>
    <mergeCell ref="A11:A15"/>
    <mergeCell ref="A16:A18"/>
    <mergeCell ref="B16:B18"/>
    <mergeCell ref="A19:A20"/>
    <mergeCell ref="B19:B20"/>
    <mergeCell ref="A885:A887"/>
    <mergeCell ref="B885:B887"/>
    <mergeCell ref="B786:B787"/>
    <mergeCell ref="A334:A339"/>
    <mergeCell ref="B334:B339"/>
    <mergeCell ref="A340:A345"/>
    <mergeCell ref="A406:A412"/>
    <mergeCell ref="B406:B412"/>
    <mergeCell ref="A413:A418"/>
    <mergeCell ref="B413:B418"/>
    <mergeCell ref="A419:A424"/>
    <mergeCell ref="B419:B424"/>
    <mergeCell ref="A425:A430"/>
    <mergeCell ref="B425:B430"/>
    <mergeCell ref="A433:A438"/>
    <mergeCell ref="B21:B22"/>
    <mergeCell ref="A21:A22"/>
    <mergeCell ref="A23:A24"/>
    <mergeCell ref="B23:B24"/>
    <mergeCell ref="B25:B26"/>
    <mergeCell ref="A25:A26"/>
    <mergeCell ref="A888:A890"/>
    <mergeCell ref="B888:B890"/>
    <mergeCell ref="A784:A785"/>
    <mergeCell ref="B784:B785"/>
    <mergeCell ref="A786:A787"/>
    <mergeCell ref="A773:A775"/>
    <mergeCell ref="B773:B775"/>
    <mergeCell ref="A767:A769"/>
    <mergeCell ref="B767:B769"/>
    <mergeCell ref="A770:A772"/>
    <mergeCell ref="B770:B772"/>
    <mergeCell ref="A758:A760"/>
    <mergeCell ref="B758:B760"/>
    <mergeCell ref="A788:A789"/>
    <mergeCell ref="B788:B789"/>
    <mergeCell ref="A804:A808"/>
    <mergeCell ref="B804:B808"/>
    <mergeCell ref="A809:A813"/>
    <mergeCell ref="A955:A958"/>
    <mergeCell ref="B955:B958"/>
    <mergeCell ref="A776:A779"/>
    <mergeCell ref="B776:B779"/>
    <mergeCell ref="A782:A783"/>
    <mergeCell ref="B782:B783"/>
    <mergeCell ref="A157:A163"/>
    <mergeCell ref="B157:B163"/>
    <mergeCell ref="A164:A169"/>
    <mergeCell ref="B164:B169"/>
    <mergeCell ref="A170:A176"/>
    <mergeCell ref="B170:B176"/>
    <mergeCell ref="A177:A182"/>
    <mergeCell ref="B177:B182"/>
    <mergeCell ref="A183:A188"/>
    <mergeCell ref="B183:B188"/>
    <mergeCell ref="B433:B438"/>
    <mergeCell ref="A439:A444"/>
    <mergeCell ref="B439:B444"/>
    <mergeCell ref="A445:A450"/>
    <mergeCell ref="B445:B450"/>
    <mergeCell ref="A451:A456"/>
    <mergeCell ref="B451:B456"/>
    <mergeCell ref="A459:A464"/>
    <mergeCell ref="A1062:A1067"/>
    <mergeCell ref="B1062:B1067"/>
    <mergeCell ref="A999:A1001"/>
    <mergeCell ref="B999:B1001"/>
    <mergeCell ref="A1015:A1017"/>
    <mergeCell ref="B1015:B1017"/>
    <mergeCell ref="A1018:A1020"/>
    <mergeCell ref="B1018:B1020"/>
    <mergeCell ref="A1021:A1023"/>
    <mergeCell ref="B1021:B1023"/>
    <mergeCell ref="A1040:A1045"/>
    <mergeCell ref="B1040:B1045"/>
    <mergeCell ref="A1048:A1053"/>
    <mergeCell ref="B959:B963"/>
    <mergeCell ref="A979:A981"/>
    <mergeCell ref="B979:B981"/>
    <mergeCell ref="A982:A984"/>
    <mergeCell ref="B982:B984"/>
    <mergeCell ref="A988:A990"/>
    <mergeCell ref="B988:B990"/>
    <mergeCell ref="A1054:A1059"/>
    <mergeCell ref="B1054:B1059"/>
    <mergeCell ref="B1242:B1247"/>
    <mergeCell ref="A1248:A1253"/>
    <mergeCell ref="A1223:A1228"/>
    <mergeCell ref="B1223:B1228"/>
    <mergeCell ref="A1183:A1188"/>
    <mergeCell ref="B1183:B1188"/>
    <mergeCell ref="A1189:A1194"/>
    <mergeCell ref="B1189:B1194"/>
    <mergeCell ref="A1195:A1200"/>
    <mergeCell ref="B1195:B1200"/>
    <mergeCell ref="A1201:A1206"/>
    <mergeCell ref="B1201:B1206"/>
    <mergeCell ref="B1248:B1253"/>
    <mergeCell ref="A1229:A1235"/>
    <mergeCell ref="B1229:B1235"/>
    <mergeCell ref="A1236:A1241"/>
    <mergeCell ref="B1236:B1241"/>
    <mergeCell ref="A1242:A1247"/>
    <mergeCell ref="A1254:A1259"/>
    <mergeCell ref="B1254:B1259"/>
    <mergeCell ref="A1260:A1265"/>
    <mergeCell ref="B1260:B1265"/>
    <mergeCell ref="A1298:A1303"/>
    <mergeCell ref="B1298:B1303"/>
    <mergeCell ref="A1304:A1309"/>
    <mergeCell ref="B1304:B1309"/>
    <mergeCell ref="A1312:A1317"/>
    <mergeCell ref="B1312:B1317"/>
    <mergeCell ref="A1324:A1330"/>
    <mergeCell ref="B1324:B1330"/>
    <mergeCell ref="A1266:A1271"/>
    <mergeCell ref="B1266:B1271"/>
    <mergeCell ref="A1272:A1277"/>
    <mergeCell ref="B1272:B1277"/>
    <mergeCell ref="A1280:A1285"/>
    <mergeCell ref="B1280:B1285"/>
    <mergeCell ref="A1286:A1291"/>
    <mergeCell ref="B1286:B1291"/>
    <mergeCell ref="A1292:A1297"/>
    <mergeCell ref="B1292:B1297"/>
    <mergeCell ref="H1437:H1452"/>
    <mergeCell ref="A1453:A1461"/>
    <mergeCell ref="B1453:B1461"/>
    <mergeCell ref="A1462:A1470"/>
    <mergeCell ref="B1462:B1470"/>
    <mergeCell ref="H1462:H1470"/>
    <mergeCell ref="B1483:B1491"/>
    <mergeCell ref="A1349:A1356"/>
    <mergeCell ref="B1349:B1356"/>
    <mergeCell ref="H1349:H1356"/>
    <mergeCell ref="A1428:A1436"/>
    <mergeCell ref="B1428:B1436"/>
    <mergeCell ref="A1437:A1452"/>
    <mergeCell ref="B1437:B1452"/>
    <mergeCell ref="H1405:H1427"/>
    <mergeCell ref="A60:A66"/>
    <mergeCell ref="B60:B66"/>
    <mergeCell ref="A67:A72"/>
    <mergeCell ref="B67:B72"/>
    <mergeCell ref="A73:A79"/>
    <mergeCell ref="B73:B79"/>
    <mergeCell ref="A80:A85"/>
    <mergeCell ref="B80:B85"/>
    <mergeCell ref="A86:A91"/>
    <mergeCell ref="B86:B91"/>
    <mergeCell ref="A92:A98"/>
    <mergeCell ref="B92:B98"/>
    <mergeCell ref="A99:A104"/>
    <mergeCell ref="B99:B104"/>
    <mergeCell ref="A105:A111"/>
    <mergeCell ref="B105:B111"/>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92:A198"/>
    <mergeCell ref="B192:B198"/>
    <mergeCell ref="A199:A205"/>
    <mergeCell ref="B199:B205"/>
    <mergeCell ref="A206:A214"/>
    <mergeCell ref="B206:B214"/>
    <mergeCell ref="A215:A220"/>
    <mergeCell ref="B215:B220"/>
    <mergeCell ref="A221:A227"/>
    <mergeCell ref="B221:B227"/>
    <mergeCell ref="A228:A233"/>
    <mergeCell ref="B228:B233"/>
    <mergeCell ref="A234:A239"/>
    <mergeCell ref="B234:B239"/>
    <mergeCell ref="A240:A245"/>
    <mergeCell ref="B240:B245"/>
    <mergeCell ref="A246:A251"/>
    <mergeCell ref="B246:B251"/>
    <mergeCell ref="A252:A257"/>
    <mergeCell ref="B252:B257"/>
    <mergeCell ref="A258:A263"/>
    <mergeCell ref="B258:B263"/>
    <mergeCell ref="A264:A271"/>
    <mergeCell ref="B264:B271"/>
    <mergeCell ref="A272:A279"/>
    <mergeCell ref="B272:B279"/>
    <mergeCell ref="A280:A287"/>
    <mergeCell ref="B280:B287"/>
    <mergeCell ref="A288:A295"/>
    <mergeCell ref="B288:B295"/>
    <mergeCell ref="A296:A303"/>
    <mergeCell ref="B296:B303"/>
    <mergeCell ref="A306:A311"/>
    <mergeCell ref="B306:B311"/>
    <mergeCell ref="A312:A317"/>
    <mergeCell ref="B312:B317"/>
    <mergeCell ref="A318:A323"/>
    <mergeCell ref="B318:B323"/>
    <mergeCell ref="A327:A333"/>
    <mergeCell ref="B327:B333"/>
    <mergeCell ref="B340:B345"/>
    <mergeCell ref="A346:A351"/>
    <mergeCell ref="B346:B351"/>
    <mergeCell ref="A352:A357"/>
    <mergeCell ref="B352:B357"/>
    <mergeCell ref="A358:A363"/>
    <mergeCell ref="B358:B363"/>
    <mergeCell ref="A364:A370"/>
    <mergeCell ref="B364:B370"/>
    <mergeCell ref="A371:A376"/>
    <mergeCell ref="B371:B376"/>
    <mergeCell ref="A380:A386"/>
    <mergeCell ref="B380:B386"/>
    <mergeCell ref="A387:A392"/>
    <mergeCell ref="B387:B392"/>
    <mergeCell ref="A393:A399"/>
    <mergeCell ref="B393:B399"/>
    <mergeCell ref="A400:A405"/>
    <mergeCell ref="B400:B405"/>
    <mergeCell ref="A564:A569"/>
    <mergeCell ref="B564:B569"/>
    <mergeCell ref="A570:A575"/>
    <mergeCell ref="B570:B575"/>
    <mergeCell ref="A579:A584"/>
    <mergeCell ref="B579:B584"/>
    <mergeCell ref="A585:A590"/>
    <mergeCell ref="B585:B590"/>
    <mergeCell ref="A594:A599"/>
    <mergeCell ref="B594:B599"/>
    <mergeCell ref="A600:A605"/>
    <mergeCell ref="B600:B605"/>
    <mergeCell ref="A606:A611"/>
    <mergeCell ref="B606:B611"/>
    <mergeCell ref="A636:A641"/>
    <mergeCell ref="B636:B641"/>
    <mergeCell ref="A642:A647"/>
    <mergeCell ref="B642:B647"/>
    <mergeCell ref="A648:A653"/>
    <mergeCell ref="B648:B653"/>
    <mergeCell ref="A657:A662"/>
    <mergeCell ref="B657:B662"/>
    <mergeCell ref="A663:A668"/>
    <mergeCell ref="B663:B668"/>
    <mergeCell ref="A669:A674"/>
    <mergeCell ref="B669:B674"/>
    <mergeCell ref="A675:A680"/>
    <mergeCell ref="B675:B680"/>
    <mergeCell ref="A681:A686"/>
    <mergeCell ref="B681:B686"/>
    <mergeCell ref="A687:A692"/>
    <mergeCell ref="B687:B692"/>
    <mergeCell ref="A696:A703"/>
    <mergeCell ref="B696:B703"/>
    <mergeCell ref="A1784:A1786"/>
    <mergeCell ref="B1784:B1786"/>
    <mergeCell ref="A924:A927"/>
    <mergeCell ref="B924:B927"/>
    <mergeCell ref="A704:A711"/>
    <mergeCell ref="B704:B711"/>
    <mergeCell ref="A712:A720"/>
    <mergeCell ref="B712:B720"/>
    <mergeCell ref="A722:A727"/>
    <mergeCell ref="B722:B727"/>
    <mergeCell ref="A728:A733"/>
    <mergeCell ref="B728:B733"/>
    <mergeCell ref="A1781:A1783"/>
    <mergeCell ref="B1781:B1783"/>
    <mergeCell ref="A1593:A1598"/>
    <mergeCell ref="B1593:B1598"/>
    <mergeCell ref="A1405:A1427"/>
    <mergeCell ref="B1405:B1427"/>
    <mergeCell ref="A1318:A1323"/>
    <mergeCell ref="B1318:B1323"/>
  </mergeCells>
  <phoneticPr fontId="13" type="noConversion"/>
  <pageMargins left="0.70866141732283472" right="0.70866141732283472" top="0.74803149606299213" bottom="0.74803149606299213" header="0.31496062992125984" footer="0.31496062992125984"/>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4885-0C7D-474C-9080-75945A00B7A9}">
  <sheetPr>
    <pageSetUpPr fitToPage="1"/>
  </sheetPr>
  <dimension ref="A1:I747"/>
  <sheetViews>
    <sheetView workbookViewId="0">
      <selection activeCell="H243" sqref="H243"/>
    </sheetView>
  </sheetViews>
  <sheetFormatPr defaultRowHeight="14.4" x14ac:dyDescent="0.3"/>
  <cols>
    <col min="1" max="1" width="11.33203125" customWidth="1"/>
    <col min="2" max="2" width="43.109375" customWidth="1"/>
    <col min="3" max="3" width="12.33203125" customWidth="1"/>
    <col min="4" max="6" width="10.5546875" customWidth="1"/>
    <col min="7" max="7" width="13.109375" customWidth="1"/>
  </cols>
  <sheetData>
    <row r="1" spans="1:9" ht="15.6" x14ac:dyDescent="0.3">
      <c r="A1" s="831" t="s">
        <v>887</v>
      </c>
      <c r="B1" s="831"/>
      <c r="C1" s="831"/>
      <c r="D1" s="831"/>
      <c r="E1" s="831"/>
      <c r="F1" s="831"/>
      <c r="G1" s="831"/>
    </row>
    <row r="2" spans="1:9" ht="16.2" thickBot="1" x14ac:dyDescent="0.35">
      <c r="A2" s="831" t="s">
        <v>888</v>
      </c>
      <c r="B2" s="831"/>
      <c r="C2" s="831"/>
      <c r="D2" s="831"/>
      <c r="E2" s="831"/>
      <c r="F2" s="831"/>
      <c r="G2" s="831"/>
      <c r="H2" s="831"/>
      <c r="I2" s="831"/>
    </row>
    <row r="3" spans="1:9" ht="27" customHeight="1" thickBot="1" x14ac:dyDescent="0.35">
      <c r="A3" s="950" t="s">
        <v>889</v>
      </c>
      <c r="B3" s="199" t="s">
        <v>890</v>
      </c>
      <c r="C3" s="439" t="s">
        <v>707</v>
      </c>
      <c r="D3" s="952" t="s">
        <v>891</v>
      </c>
      <c r="E3" s="953"/>
      <c r="F3" s="954"/>
      <c r="G3" s="950" t="s">
        <v>892</v>
      </c>
    </row>
    <row r="4" spans="1:9" ht="57.6" customHeight="1" thickBot="1" x14ac:dyDescent="0.35">
      <c r="A4" s="951"/>
      <c r="B4" s="200"/>
      <c r="C4" s="200"/>
      <c r="D4" s="718" t="s">
        <v>711</v>
      </c>
      <c r="E4" s="718" t="s">
        <v>712</v>
      </c>
      <c r="F4" s="718" t="s">
        <v>886</v>
      </c>
      <c r="G4" s="951"/>
    </row>
    <row r="5" spans="1:9" ht="16.2" thickBot="1" x14ac:dyDescent="0.35">
      <c r="A5" s="440">
        <v>1</v>
      </c>
      <c r="B5" s="441">
        <v>2</v>
      </c>
      <c r="C5" s="441">
        <v>3</v>
      </c>
      <c r="D5" s="441">
        <v>4</v>
      </c>
      <c r="E5" s="441">
        <v>5</v>
      </c>
      <c r="F5" s="441">
        <v>6</v>
      </c>
      <c r="G5" s="442">
        <v>7</v>
      </c>
    </row>
    <row r="6" spans="1:9" ht="16.2" thickBot="1" x14ac:dyDescent="0.35">
      <c r="A6" s="947" t="s">
        <v>893</v>
      </c>
      <c r="B6" s="948"/>
      <c r="C6" s="948"/>
      <c r="D6" s="948"/>
      <c r="E6" s="948"/>
      <c r="F6" s="948"/>
      <c r="G6" s="949"/>
    </row>
    <row r="7" spans="1:9" ht="31.8" thickBot="1" x14ac:dyDescent="0.35">
      <c r="A7" s="443"/>
      <c r="B7" s="444" t="s">
        <v>894</v>
      </c>
      <c r="C7" s="445"/>
      <c r="D7" s="445"/>
      <c r="E7" s="445"/>
      <c r="F7" s="445"/>
      <c r="G7" s="446" t="s">
        <v>282</v>
      </c>
    </row>
    <row r="8" spans="1:9" ht="47.4" thickBot="1" x14ac:dyDescent="0.35">
      <c r="A8" s="443" t="s">
        <v>895</v>
      </c>
      <c r="B8" s="447" t="s">
        <v>782</v>
      </c>
      <c r="C8" s="230" t="s">
        <v>728</v>
      </c>
      <c r="D8" s="448">
        <v>70</v>
      </c>
      <c r="E8" s="448">
        <v>80</v>
      </c>
      <c r="F8" s="448">
        <v>80</v>
      </c>
      <c r="G8" s="446"/>
    </row>
    <row r="9" spans="1:9" ht="31.8" thickBot="1" x14ac:dyDescent="0.35">
      <c r="A9" s="449" t="s">
        <v>895</v>
      </c>
      <c r="B9" s="447" t="s">
        <v>783</v>
      </c>
      <c r="C9" s="229" t="s">
        <v>728</v>
      </c>
      <c r="D9" s="450">
        <v>58</v>
      </c>
      <c r="E9" s="450">
        <v>59</v>
      </c>
      <c r="F9" s="450">
        <v>60</v>
      </c>
      <c r="G9" s="33"/>
    </row>
    <row r="10" spans="1:9" ht="31.8" thickBot="1" x14ac:dyDescent="0.35">
      <c r="A10" s="443" t="s">
        <v>895</v>
      </c>
      <c r="B10" s="446" t="s">
        <v>896</v>
      </c>
      <c r="C10" s="438" t="s">
        <v>728</v>
      </c>
      <c r="D10" s="451">
        <v>80</v>
      </c>
      <c r="E10" s="451">
        <v>98</v>
      </c>
      <c r="F10" s="451">
        <v>98</v>
      </c>
      <c r="G10" s="446"/>
    </row>
    <row r="11" spans="1:9" ht="31.8" thickBot="1" x14ac:dyDescent="0.35">
      <c r="A11" s="443" t="s">
        <v>895</v>
      </c>
      <c r="B11" s="446" t="s">
        <v>771</v>
      </c>
      <c r="C11" s="438" t="s">
        <v>750</v>
      </c>
      <c r="D11" s="452">
        <v>2</v>
      </c>
      <c r="E11" s="452">
        <v>2</v>
      </c>
      <c r="F11" s="452">
        <v>2</v>
      </c>
      <c r="G11" s="446"/>
    </row>
    <row r="12" spans="1:9" ht="31.8" thickBot="1" x14ac:dyDescent="0.35">
      <c r="A12" s="443"/>
      <c r="B12" s="453" t="s">
        <v>897</v>
      </c>
      <c r="C12" s="454"/>
      <c r="D12" s="455"/>
      <c r="E12" s="455"/>
      <c r="F12" s="455"/>
      <c r="G12" s="446"/>
    </row>
    <row r="13" spans="1:9" ht="16.2" thickBot="1" x14ac:dyDescent="0.35">
      <c r="A13" s="443" t="s">
        <v>79</v>
      </c>
      <c r="B13" s="456" t="s">
        <v>898</v>
      </c>
      <c r="C13" s="454" t="s">
        <v>718</v>
      </c>
      <c r="D13" s="457">
        <v>16</v>
      </c>
      <c r="E13" s="457">
        <v>16</v>
      </c>
      <c r="F13" s="457">
        <v>16</v>
      </c>
      <c r="G13" s="446"/>
    </row>
    <row r="14" spans="1:9" ht="16.2" thickBot="1" x14ac:dyDescent="0.35">
      <c r="A14" s="449" t="s">
        <v>79</v>
      </c>
      <c r="B14" s="458" t="s">
        <v>899</v>
      </c>
      <c r="C14" s="438" t="s">
        <v>748</v>
      </c>
      <c r="D14" s="438">
        <v>130</v>
      </c>
      <c r="E14" s="438">
        <v>132</v>
      </c>
      <c r="F14" s="438">
        <v>134</v>
      </c>
      <c r="G14" s="446"/>
    </row>
    <row r="15" spans="1:9" ht="31.8" thickBot="1" x14ac:dyDescent="0.35">
      <c r="A15" s="449" t="s">
        <v>79</v>
      </c>
      <c r="B15" s="459" t="s">
        <v>900</v>
      </c>
      <c r="C15" s="438" t="s">
        <v>748</v>
      </c>
      <c r="D15" s="438">
        <v>153</v>
      </c>
      <c r="E15" s="438">
        <v>158</v>
      </c>
      <c r="F15" s="438">
        <v>160</v>
      </c>
      <c r="G15" s="446"/>
    </row>
    <row r="16" spans="1:9" ht="31.8" thickBot="1" x14ac:dyDescent="0.35">
      <c r="A16" s="449" t="s">
        <v>79</v>
      </c>
      <c r="B16" s="459" t="s">
        <v>901</v>
      </c>
      <c r="C16" s="438" t="s">
        <v>748</v>
      </c>
      <c r="D16" s="438">
        <v>173</v>
      </c>
      <c r="E16" s="438">
        <v>183</v>
      </c>
      <c r="F16" s="438">
        <v>195</v>
      </c>
      <c r="G16" s="446"/>
    </row>
    <row r="17" spans="1:9" ht="47.4" thickBot="1" x14ac:dyDescent="0.35">
      <c r="A17" s="443"/>
      <c r="B17" s="453" t="s">
        <v>902</v>
      </c>
      <c r="C17" s="454"/>
      <c r="D17" s="455"/>
      <c r="E17" s="455"/>
      <c r="F17" s="455"/>
      <c r="G17" s="446"/>
    </row>
    <row r="18" spans="1:9" ht="16.2" thickBot="1" x14ac:dyDescent="0.35">
      <c r="A18" s="443" t="s">
        <v>79</v>
      </c>
      <c r="B18" s="458" t="s">
        <v>903</v>
      </c>
      <c r="C18" s="454" t="s">
        <v>748</v>
      </c>
      <c r="D18" s="457">
        <v>27</v>
      </c>
      <c r="E18" s="457">
        <v>27</v>
      </c>
      <c r="F18" s="457">
        <v>27</v>
      </c>
      <c r="G18" s="446"/>
    </row>
    <row r="19" spans="1:9" ht="31.8" thickBot="1" x14ac:dyDescent="0.35">
      <c r="A19" s="443" t="s">
        <v>79</v>
      </c>
      <c r="B19" s="460" t="s">
        <v>904</v>
      </c>
      <c r="C19" s="461" t="s">
        <v>748</v>
      </c>
      <c r="D19" s="462">
        <v>6</v>
      </c>
      <c r="E19" s="461">
        <v>6</v>
      </c>
      <c r="F19" s="461">
        <v>6</v>
      </c>
      <c r="G19" s="446"/>
    </row>
    <row r="20" spans="1:9" ht="16.2" thickBot="1" x14ac:dyDescent="0.35">
      <c r="A20" s="443" t="s">
        <v>79</v>
      </c>
      <c r="B20" s="458" t="s">
        <v>905</v>
      </c>
      <c r="C20" s="457" t="s">
        <v>906</v>
      </c>
      <c r="D20" s="450">
        <v>35</v>
      </c>
      <c r="E20" s="450">
        <v>35</v>
      </c>
      <c r="F20" s="450">
        <v>35</v>
      </c>
      <c r="G20" s="446"/>
    </row>
    <row r="21" spans="1:9" ht="16.2" thickBot="1" x14ac:dyDescent="0.35">
      <c r="A21" s="443" t="s">
        <v>79</v>
      </c>
      <c r="B21" s="463" t="s">
        <v>907</v>
      </c>
      <c r="C21" s="457" t="s">
        <v>906</v>
      </c>
      <c r="D21" s="450">
        <v>294.89999999999998</v>
      </c>
      <c r="E21" s="457">
        <v>315.60000000000002</v>
      </c>
      <c r="F21" s="457">
        <v>332.5</v>
      </c>
      <c r="G21" s="446"/>
    </row>
    <row r="22" spans="1:9" ht="31.8" thickBot="1" x14ac:dyDescent="0.35">
      <c r="A22" s="443"/>
      <c r="B22" s="464" t="s">
        <v>908</v>
      </c>
      <c r="C22" s="454"/>
      <c r="D22" s="455"/>
      <c r="E22" s="455"/>
      <c r="F22" s="455"/>
      <c r="G22" s="446"/>
    </row>
    <row r="23" spans="1:9" ht="26.4" customHeight="1" thickBot="1" x14ac:dyDescent="0.35">
      <c r="A23" s="443" t="s">
        <v>79</v>
      </c>
      <c r="B23" s="465" t="s">
        <v>909</v>
      </c>
      <c r="C23" s="454" t="s">
        <v>748</v>
      </c>
      <c r="D23" s="462">
        <v>8</v>
      </c>
      <c r="E23" s="457">
        <v>8</v>
      </c>
      <c r="F23" s="457">
        <v>8</v>
      </c>
      <c r="G23" s="446"/>
    </row>
    <row r="24" spans="1:9" ht="31.8" thickBot="1" x14ac:dyDescent="0.35">
      <c r="A24" s="443" t="s">
        <v>79</v>
      </c>
      <c r="B24" s="465" t="s">
        <v>910</v>
      </c>
      <c r="C24" s="454" t="s">
        <v>911</v>
      </c>
      <c r="D24" s="462" t="s">
        <v>912</v>
      </c>
      <c r="E24" s="466" t="s">
        <v>912</v>
      </c>
      <c r="F24" s="462" t="s">
        <v>912</v>
      </c>
      <c r="G24" s="446"/>
    </row>
    <row r="25" spans="1:9" ht="55.8" thickBot="1" x14ac:dyDescent="0.35">
      <c r="A25" s="443" t="s">
        <v>79</v>
      </c>
      <c r="B25" s="465" t="s">
        <v>913</v>
      </c>
      <c r="C25" s="467" t="s">
        <v>914</v>
      </c>
      <c r="D25" s="468" t="s">
        <v>915</v>
      </c>
      <c r="E25" s="468" t="s">
        <v>915</v>
      </c>
      <c r="F25" s="468" t="s">
        <v>915</v>
      </c>
      <c r="G25" s="446"/>
    </row>
    <row r="26" spans="1:9" ht="55.8" thickBot="1" x14ac:dyDescent="0.35">
      <c r="A26" s="443" t="s">
        <v>79</v>
      </c>
      <c r="B26" s="458" t="s">
        <v>916</v>
      </c>
      <c r="C26" s="467" t="s">
        <v>914</v>
      </c>
      <c r="D26" s="468" t="s">
        <v>915</v>
      </c>
      <c r="E26" s="468" t="s">
        <v>915</v>
      </c>
      <c r="F26" s="468" t="s">
        <v>915</v>
      </c>
      <c r="G26" s="446"/>
    </row>
    <row r="27" spans="1:9" ht="31.8" thickBot="1" x14ac:dyDescent="0.35">
      <c r="A27" s="443"/>
      <c r="B27" s="464" t="s">
        <v>917</v>
      </c>
      <c r="C27" s="454"/>
      <c r="D27" s="455"/>
      <c r="E27" s="455"/>
      <c r="F27" s="455"/>
      <c r="G27" s="446"/>
    </row>
    <row r="28" spans="1:9" ht="63" thickBot="1" x14ac:dyDescent="0.35">
      <c r="A28" s="443" t="s">
        <v>79</v>
      </c>
      <c r="B28" s="469" t="s">
        <v>918</v>
      </c>
      <c r="C28" s="454" t="s">
        <v>728</v>
      </c>
      <c r="D28" s="457">
        <v>100</v>
      </c>
      <c r="E28" s="457">
        <v>100</v>
      </c>
      <c r="F28" s="457">
        <v>100</v>
      </c>
      <c r="G28" s="446"/>
    </row>
    <row r="29" spans="1:9" ht="47.4" thickBot="1" x14ac:dyDescent="0.35">
      <c r="A29" s="443"/>
      <c r="B29" s="464" t="s">
        <v>919</v>
      </c>
      <c r="C29" s="454"/>
      <c r="D29" s="457"/>
      <c r="E29" s="457"/>
      <c r="F29" s="457"/>
      <c r="G29" s="446"/>
    </row>
    <row r="30" spans="1:9" ht="47.4" thickBot="1" x14ac:dyDescent="0.35">
      <c r="A30" s="443" t="s">
        <v>79</v>
      </c>
      <c r="B30" s="469" t="s">
        <v>920</v>
      </c>
      <c r="C30" s="454" t="s">
        <v>728</v>
      </c>
      <c r="D30" s="457">
        <v>100</v>
      </c>
      <c r="E30" s="457">
        <v>100</v>
      </c>
      <c r="F30" s="457">
        <v>100</v>
      </c>
      <c r="G30" s="446"/>
    </row>
    <row r="31" spans="1:9" ht="31.8" thickBot="1" x14ac:dyDescent="0.35">
      <c r="A31" s="443"/>
      <c r="B31" s="464" t="s">
        <v>921</v>
      </c>
      <c r="C31" s="454"/>
      <c r="D31" s="455"/>
      <c r="E31" s="455"/>
      <c r="F31" s="455"/>
      <c r="G31" s="446"/>
    </row>
    <row r="32" spans="1:9" ht="31.8" thickBot="1" x14ac:dyDescent="0.35">
      <c r="A32" s="470" t="s">
        <v>79</v>
      </c>
      <c r="B32" s="458" t="s">
        <v>922</v>
      </c>
      <c r="C32" s="291" t="s">
        <v>718</v>
      </c>
      <c r="D32" s="291">
        <v>70</v>
      </c>
      <c r="E32" s="291">
        <v>70</v>
      </c>
      <c r="F32" s="291">
        <v>70</v>
      </c>
      <c r="G32" s="471"/>
      <c r="H32" s="73"/>
      <c r="I32" s="73"/>
    </row>
    <row r="33" spans="1:7" ht="31.8" thickBot="1" x14ac:dyDescent="0.35">
      <c r="A33" s="443"/>
      <c r="B33" s="472" t="s">
        <v>923</v>
      </c>
      <c r="C33" s="445"/>
      <c r="D33" s="473"/>
      <c r="E33" s="473"/>
      <c r="F33" s="473"/>
      <c r="G33" s="446"/>
    </row>
    <row r="34" spans="1:7" ht="31.8" thickBot="1" x14ac:dyDescent="0.35">
      <c r="A34" s="443"/>
      <c r="B34" s="474" t="s">
        <v>924</v>
      </c>
      <c r="C34" s="230"/>
      <c r="D34" s="475"/>
      <c r="E34" s="475"/>
      <c r="F34" s="475"/>
      <c r="G34" s="446"/>
    </row>
    <row r="35" spans="1:7" ht="31.8" thickBot="1" x14ac:dyDescent="0.35">
      <c r="A35" s="443" t="s">
        <v>79</v>
      </c>
      <c r="B35" s="476" t="s">
        <v>925</v>
      </c>
      <c r="C35" s="457" t="s">
        <v>750</v>
      </c>
      <c r="D35" s="457">
        <v>1468</v>
      </c>
      <c r="E35" s="457">
        <v>1470</v>
      </c>
      <c r="F35" s="457">
        <v>1475</v>
      </c>
      <c r="G35" s="446"/>
    </row>
    <row r="36" spans="1:7" ht="16.2" thickBot="1" x14ac:dyDescent="0.35">
      <c r="A36" s="443"/>
      <c r="B36" s="477" t="s">
        <v>926</v>
      </c>
      <c r="C36" s="457"/>
      <c r="D36" s="457"/>
      <c r="E36" s="457"/>
      <c r="F36" s="457"/>
      <c r="G36" s="446"/>
    </row>
    <row r="37" spans="1:7" ht="63" thickBot="1" x14ac:dyDescent="0.35">
      <c r="A37" s="443" t="s">
        <v>79</v>
      </c>
      <c r="B37" s="476" t="s">
        <v>927</v>
      </c>
      <c r="C37" s="457" t="s">
        <v>728</v>
      </c>
      <c r="D37" s="450">
        <v>65</v>
      </c>
      <c r="E37" s="450">
        <v>68</v>
      </c>
      <c r="F37" s="450">
        <v>70</v>
      </c>
      <c r="G37" s="446"/>
    </row>
    <row r="38" spans="1:7" ht="31.8" thickBot="1" x14ac:dyDescent="0.35">
      <c r="A38" s="443"/>
      <c r="B38" s="453" t="s">
        <v>928</v>
      </c>
      <c r="C38" s="454"/>
      <c r="D38" s="455"/>
      <c r="E38" s="455"/>
      <c r="F38" s="455"/>
      <c r="G38" s="446"/>
    </row>
    <row r="39" spans="1:7" ht="47.4" thickBot="1" x14ac:dyDescent="0.35">
      <c r="A39" s="443" t="s">
        <v>79</v>
      </c>
      <c r="B39" s="478" t="s">
        <v>929</v>
      </c>
      <c r="C39" s="454" t="s">
        <v>728</v>
      </c>
      <c r="D39" s="450">
        <v>90</v>
      </c>
      <c r="E39" s="450">
        <v>90</v>
      </c>
      <c r="F39" s="450">
        <v>90</v>
      </c>
      <c r="G39" s="446"/>
    </row>
    <row r="40" spans="1:7" ht="109.8" thickBot="1" x14ac:dyDescent="0.35">
      <c r="A40" s="443" t="s">
        <v>79</v>
      </c>
      <c r="B40" s="479" t="s">
        <v>930</v>
      </c>
      <c r="C40" s="454" t="s">
        <v>728</v>
      </c>
      <c r="D40" s="457">
        <v>100</v>
      </c>
      <c r="E40" s="457">
        <v>100</v>
      </c>
      <c r="F40" s="457">
        <v>100</v>
      </c>
      <c r="G40" s="446"/>
    </row>
    <row r="41" spans="1:7" ht="31.8" thickBot="1" x14ac:dyDescent="0.35">
      <c r="A41" s="443"/>
      <c r="B41" s="453" t="s">
        <v>931</v>
      </c>
      <c r="C41" s="454"/>
      <c r="D41" s="455"/>
      <c r="E41" s="455"/>
      <c r="F41" s="455"/>
      <c r="G41" s="446"/>
    </row>
    <row r="42" spans="1:7" ht="31.8" thickBot="1" x14ac:dyDescent="0.35">
      <c r="A42" s="443" t="s">
        <v>79</v>
      </c>
      <c r="B42" s="478" t="s">
        <v>932</v>
      </c>
      <c r="C42" s="454" t="s">
        <v>750</v>
      </c>
      <c r="D42" s="461">
        <v>31</v>
      </c>
      <c r="E42" s="457">
        <v>32</v>
      </c>
      <c r="F42" s="457">
        <v>33</v>
      </c>
      <c r="G42" s="446"/>
    </row>
    <row r="43" spans="1:7" ht="31.8" thickBot="1" x14ac:dyDescent="0.35">
      <c r="A43" s="443" t="s">
        <v>79</v>
      </c>
      <c r="B43" s="478" t="s">
        <v>933</v>
      </c>
      <c r="C43" s="454" t="s">
        <v>750</v>
      </c>
      <c r="D43" s="457">
        <v>6</v>
      </c>
      <c r="E43" s="457">
        <v>6</v>
      </c>
      <c r="F43" s="457">
        <v>6</v>
      </c>
      <c r="G43" s="446"/>
    </row>
    <row r="44" spans="1:7" ht="16.2" thickBot="1" x14ac:dyDescent="0.35">
      <c r="A44" s="443"/>
      <c r="B44" s="453" t="s">
        <v>934</v>
      </c>
      <c r="C44" s="454"/>
      <c r="D44" s="455"/>
      <c r="E44" s="455"/>
      <c r="F44" s="455"/>
      <c r="G44" s="446"/>
    </row>
    <row r="45" spans="1:7" ht="47.4" thickBot="1" x14ac:dyDescent="0.35">
      <c r="A45" s="443" t="s">
        <v>79</v>
      </c>
      <c r="B45" s="456" t="s">
        <v>935</v>
      </c>
      <c r="C45" s="454" t="s">
        <v>728</v>
      </c>
      <c r="D45" s="457">
        <v>100</v>
      </c>
      <c r="E45" s="457">
        <v>100</v>
      </c>
      <c r="F45" s="457">
        <v>100</v>
      </c>
      <c r="G45" s="446"/>
    </row>
    <row r="46" spans="1:7" ht="16.2" thickBot="1" x14ac:dyDescent="0.35">
      <c r="A46" s="443"/>
      <c r="B46" s="453" t="s">
        <v>936</v>
      </c>
      <c r="C46" s="454"/>
      <c r="D46" s="457"/>
      <c r="E46" s="457"/>
      <c r="F46" s="457"/>
      <c r="G46" s="446"/>
    </row>
    <row r="47" spans="1:7" ht="63" thickBot="1" x14ac:dyDescent="0.35">
      <c r="A47" s="443" t="s">
        <v>79</v>
      </c>
      <c r="B47" s="456" t="s">
        <v>937</v>
      </c>
      <c r="C47" s="454" t="s">
        <v>728</v>
      </c>
      <c r="D47" s="457">
        <v>99.5</v>
      </c>
      <c r="E47" s="457">
        <v>99.5</v>
      </c>
      <c r="F47" s="457">
        <v>99.5</v>
      </c>
      <c r="G47" s="446"/>
    </row>
    <row r="48" spans="1:7" ht="16.2" thickBot="1" x14ac:dyDescent="0.35">
      <c r="A48" s="443"/>
      <c r="B48" s="453" t="s">
        <v>938</v>
      </c>
      <c r="C48" s="454"/>
      <c r="D48" s="455"/>
      <c r="E48" s="455"/>
      <c r="F48" s="455"/>
      <c r="G48" s="446"/>
    </row>
    <row r="49" spans="1:7" ht="16.2" thickBot="1" x14ac:dyDescent="0.35">
      <c r="A49" s="443"/>
      <c r="B49" s="453" t="s">
        <v>939</v>
      </c>
      <c r="C49" s="454"/>
      <c r="D49" s="455"/>
      <c r="E49" s="455"/>
      <c r="F49" s="455"/>
      <c r="G49" s="446"/>
    </row>
    <row r="50" spans="1:7" ht="47.4" thickBot="1" x14ac:dyDescent="0.35">
      <c r="A50" s="443" t="s">
        <v>79</v>
      </c>
      <c r="B50" s="456" t="s">
        <v>940</v>
      </c>
      <c r="C50" s="454" t="s">
        <v>728</v>
      </c>
      <c r="D50" s="450">
        <v>85</v>
      </c>
      <c r="E50" s="450">
        <v>85</v>
      </c>
      <c r="F50" s="450">
        <v>85</v>
      </c>
      <c r="G50" s="446"/>
    </row>
    <row r="51" spans="1:7" ht="16.2" thickBot="1" x14ac:dyDescent="0.35">
      <c r="A51" s="443"/>
      <c r="B51" s="453" t="s">
        <v>941</v>
      </c>
      <c r="C51" s="454"/>
      <c r="D51" s="455"/>
      <c r="E51" s="455"/>
      <c r="F51" s="455"/>
      <c r="G51" s="446"/>
    </row>
    <row r="52" spans="1:7" ht="109.8" thickBot="1" x14ac:dyDescent="0.35">
      <c r="A52" s="449" t="s">
        <v>79</v>
      </c>
      <c r="B52" s="33" t="s">
        <v>942</v>
      </c>
      <c r="C52" s="457" t="s">
        <v>728</v>
      </c>
      <c r="D52" s="457">
        <v>4.5</v>
      </c>
      <c r="E52" s="457">
        <v>4.5</v>
      </c>
      <c r="F52" s="457">
        <v>4.4000000000000004</v>
      </c>
      <c r="G52" s="33"/>
    </row>
    <row r="53" spans="1:7" ht="31.8" thickBot="1" x14ac:dyDescent="0.35">
      <c r="A53" s="443"/>
      <c r="B53" s="453" t="s">
        <v>943</v>
      </c>
      <c r="C53" s="454"/>
      <c r="D53" s="455"/>
      <c r="E53" s="455"/>
      <c r="F53" s="455"/>
      <c r="G53" s="446"/>
    </row>
    <row r="54" spans="1:7" ht="49.2" customHeight="1" thickBot="1" x14ac:dyDescent="0.35">
      <c r="A54" s="449" t="s">
        <v>79</v>
      </c>
      <c r="B54" s="476" t="s">
        <v>944</v>
      </c>
      <c r="C54" s="457" t="s">
        <v>728</v>
      </c>
      <c r="D54" s="450">
        <v>50</v>
      </c>
      <c r="E54" s="450">
        <v>50</v>
      </c>
      <c r="F54" s="450">
        <v>50</v>
      </c>
      <c r="G54" s="33"/>
    </row>
    <row r="55" spans="1:7" ht="31.8" thickBot="1" x14ac:dyDescent="0.35">
      <c r="A55" s="443"/>
      <c r="B55" s="453" t="s">
        <v>945</v>
      </c>
      <c r="C55" s="454"/>
      <c r="D55" s="455"/>
      <c r="E55" s="455"/>
      <c r="F55" s="455"/>
      <c r="G55" s="446"/>
    </row>
    <row r="56" spans="1:7" ht="63" thickBot="1" x14ac:dyDescent="0.35">
      <c r="A56" s="443" t="s">
        <v>79</v>
      </c>
      <c r="B56" s="456" t="s">
        <v>946</v>
      </c>
      <c r="C56" s="454" t="s">
        <v>728</v>
      </c>
      <c r="D56" s="457">
        <v>100</v>
      </c>
      <c r="E56" s="457">
        <v>100</v>
      </c>
      <c r="F56" s="457">
        <v>100</v>
      </c>
      <c r="G56" s="446"/>
    </row>
    <row r="57" spans="1:7" ht="31.8" thickBot="1" x14ac:dyDescent="0.35">
      <c r="A57" s="443"/>
      <c r="B57" s="453" t="s">
        <v>947</v>
      </c>
      <c r="C57" s="454"/>
      <c r="D57" s="455"/>
      <c r="E57" s="455"/>
      <c r="F57" s="455"/>
      <c r="G57" s="446"/>
    </row>
    <row r="58" spans="1:7" ht="47.4" thickBot="1" x14ac:dyDescent="0.35">
      <c r="A58" s="443"/>
      <c r="B58" s="453" t="s">
        <v>948</v>
      </c>
      <c r="C58" s="454"/>
      <c r="D58" s="455"/>
      <c r="E58" s="455"/>
      <c r="F58" s="455"/>
      <c r="G58" s="446"/>
    </row>
    <row r="59" spans="1:7" ht="31.8" thickBot="1" x14ac:dyDescent="0.35">
      <c r="A59" s="443" t="s">
        <v>79</v>
      </c>
      <c r="B59" s="446" t="s">
        <v>949</v>
      </c>
      <c r="C59" s="454" t="s">
        <v>718</v>
      </c>
      <c r="D59" s="457">
        <v>1567</v>
      </c>
      <c r="E59" s="457">
        <v>1560</v>
      </c>
      <c r="F59" s="457">
        <v>1560</v>
      </c>
      <c r="G59" s="446"/>
    </row>
    <row r="60" spans="1:7" ht="16.2" thickBot="1" x14ac:dyDescent="0.35">
      <c r="A60" s="443"/>
      <c r="B60" s="453" t="s">
        <v>950</v>
      </c>
      <c r="C60" s="454"/>
      <c r="D60" s="457"/>
      <c r="E60" s="457"/>
      <c r="F60" s="457"/>
      <c r="G60" s="446"/>
    </row>
    <row r="61" spans="1:7" ht="31.8" thickBot="1" x14ac:dyDescent="0.35">
      <c r="A61" s="443" t="s">
        <v>79</v>
      </c>
      <c r="B61" s="456" t="s">
        <v>951</v>
      </c>
      <c r="C61" s="454" t="s">
        <v>718</v>
      </c>
      <c r="D61" s="457">
        <v>1100</v>
      </c>
      <c r="E61" s="457">
        <v>1100</v>
      </c>
      <c r="F61" s="457">
        <v>1100</v>
      </c>
      <c r="G61" s="446"/>
    </row>
    <row r="62" spans="1:7" ht="31.8" thickBot="1" x14ac:dyDescent="0.35">
      <c r="A62" s="443"/>
      <c r="B62" s="453" t="s">
        <v>952</v>
      </c>
      <c r="C62" s="454"/>
      <c r="D62" s="454"/>
      <c r="E62" s="454"/>
      <c r="F62" s="454"/>
      <c r="G62" s="446"/>
    </row>
    <row r="63" spans="1:7" ht="16.2" customHeight="1" thickBot="1" x14ac:dyDescent="0.35">
      <c r="A63" s="947" t="s">
        <v>953</v>
      </c>
      <c r="B63" s="948"/>
      <c r="C63" s="948"/>
      <c r="D63" s="948"/>
      <c r="E63" s="948"/>
      <c r="F63" s="948"/>
      <c r="G63" s="949"/>
    </row>
    <row r="64" spans="1:7" ht="47.4" thickBot="1" x14ac:dyDescent="0.35">
      <c r="A64" s="443"/>
      <c r="B64" s="480" t="s">
        <v>954</v>
      </c>
      <c r="C64" s="445"/>
      <c r="D64" s="445"/>
      <c r="E64" s="445"/>
      <c r="F64" s="445"/>
      <c r="G64" s="446" t="s">
        <v>296</v>
      </c>
    </row>
    <row r="65" spans="1:7" ht="78.599999999999994" thickBot="1" x14ac:dyDescent="0.35">
      <c r="A65" s="443"/>
      <c r="B65" s="453" t="s">
        <v>955</v>
      </c>
      <c r="C65" s="454" t="s">
        <v>718</v>
      </c>
      <c r="D65" s="454"/>
      <c r="E65" s="454"/>
      <c r="F65" s="454"/>
      <c r="G65" s="446" t="s">
        <v>388</v>
      </c>
    </row>
    <row r="66" spans="1:7" ht="16.2" thickBot="1" x14ac:dyDescent="0.35">
      <c r="A66" s="481" t="s">
        <v>79</v>
      </c>
      <c r="B66" s="476" t="s">
        <v>956</v>
      </c>
      <c r="C66" s="461" t="s">
        <v>718</v>
      </c>
      <c r="D66" s="461"/>
      <c r="E66" s="461">
        <v>1</v>
      </c>
      <c r="F66" s="461">
        <v>1</v>
      </c>
      <c r="G66" s="476"/>
    </row>
    <row r="67" spans="1:7" ht="47.4" thickBot="1" x14ac:dyDescent="0.35">
      <c r="A67" s="449" t="s">
        <v>79</v>
      </c>
      <c r="B67" s="33" t="s">
        <v>957</v>
      </c>
      <c r="C67" s="457" t="s">
        <v>718</v>
      </c>
      <c r="D67" s="457">
        <v>1</v>
      </c>
      <c r="E67" s="457"/>
      <c r="F67" s="457">
        <v>1</v>
      </c>
      <c r="G67" s="33"/>
    </row>
    <row r="68" spans="1:7" ht="47.4" thickBot="1" x14ac:dyDescent="0.35">
      <c r="A68" s="449"/>
      <c r="B68" s="482" t="s">
        <v>958</v>
      </c>
      <c r="C68" s="445"/>
      <c r="D68" s="438"/>
      <c r="E68" s="438"/>
      <c r="F68" s="438"/>
      <c r="G68" s="446" t="s">
        <v>388</v>
      </c>
    </row>
    <row r="69" spans="1:7" ht="16.2" thickBot="1" x14ac:dyDescent="0.35">
      <c r="A69" s="449" t="s">
        <v>79</v>
      </c>
      <c r="B69" s="33" t="s">
        <v>956</v>
      </c>
      <c r="C69" s="438" t="s">
        <v>718</v>
      </c>
      <c r="D69" s="438"/>
      <c r="E69" s="438"/>
      <c r="F69" s="438"/>
      <c r="G69" s="33"/>
    </row>
    <row r="70" spans="1:7" ht="63" thickBot="1" x14ac:dyDescent="0.35">
      <c r="A70" s="481"/>
      <c r="B70" s="453" t="s">
        <v>959</v>
      </c>
      <c r="C70" s="445"/>
      <c r="D70" s="438"/>
      <c r="E70" s="438"/>
      <c r="F70" s="438"/>
      <c r="G70" s="446" t="s">
        <v>87</v>
      </c>
    </row>
    <row r="71" spans="1:7" ht="16.2" thickBot="1" x14ac:dyDescent="0.35">
      <c r="A71" s="481" t="s">
        <v>79</v>
      </c>
      <c r="B71" s="476" t="s">
        <v>956</v>
      </c>
      <c r="C71" s="483" t="s">
        <v>718</v>
      </c>
      <c r="D71" s="483">
        <v>1</v>
      </c>
      <c r="E71" s="483"/>
      <c r="F71" s="483">
        <v>2</v>
      </c>
      <c r="G71" s="476"/>
    </row>
    <row r="72" spans="1:7" ht="16.2" thickBot="1" x14ac:dyDescent="0.35">
      <c r="A72" s="481" t="s">
        <v>79</v>
      </c>
      <c r="B72" s="476" t="s">
        <v>960</v>
      </c>
      <c r="C72" s="483" t="s">
        <v>718</v>
      </c>
      <c r="D72" s="483"/>
      <c r="E72" s="483"/>
      <c r="F72" s="483"/>
      <c r="G72" s="476"/>
    </row>
    <row r="73" spans="1:7" ht="78.599999999999994" thickBot="1" x14ac:dyDescent="0.35">
      <c r="A73" s="481"/>
      <c r="B73" s="453" t="s">
        <v>961</v>
      </c>
      <c r="C73" s="445"/>
      <c r="D73" s="438"/>
      <c r="E73" s="438"/>
      <c r="F73" s="438"/>
      <c r="G73" s="446" t="s">
        <v>87</v>
      </c>
    </row>
    <row r="74" spans="1:7" ht="16.2" thickBot="1" x14ac:dyDescent="0.35">
      <c r="A74" s="481" t="s">
        <v>79</v>
      </c>
      <c r="B74" s="476" t="s">
        <v>962</v>
      </c>
      <c r="C74" s="483" t="s">
        <v>718</v>
      </c>
      <c r="D74" s="483">
        <v>2</v>
      </c>
      <c r="E74" s="483"/>
      <c r="F74" s="483"/>
      <c r="G74" s="476"/>
    </row>
    <row r="75" spans="1:7" ht="16.2" thickBot="1" x14ac:dyDescent="0.35">
      <c r="A75" s="481" t="s">
        <v>79</v>
      </c>
      <c r="B75" s="476" t="s">
        <v>963</v>
      </c>
      <c r="C75" s="483" t="s">
        <v>718</v>
      </c>
      <c r="D75" s="483">
        <v>2</v>
      </c>
      <c r="E75" s="483"/>
      <c r="F75" s="483"/>
      <c r="G75" s="476"/>
    </row>
    <row r="76" spans="1:7" ht="31.8" thickBot="1" x14ac:dyDescent="0.35">
      <c r="A76" s="481"/>
      <c r="B76" s="477" t="s">
        <v>964</v>
      </c>
      <c r="C76" s="483"/>
      <c r="D76" s="483"/>
      <c r="E76" s="483"/>
      <c r="F76" s="483"/>
      <c r="G76" s="476" t="s">
        <v>108</v>
      </c>
    </row>
    <row r="77" spans="1:7" ht="16.2" thickBot="1" x14ac:dyDescent="0.35">
      <c r="A77" s="481" t="s">
        <v>79</v>
      </c>
      <c r="B77" s="476" t="s">
        <v>956</v>
      </c>
      <c r="C77" s="483" t="s">
        <v>718</v>
      </c>
      <c r="D77" s="483"/>
      <c r="E77" s="483"/>
      <c r="F77" s="483"/>
      <c r="G77" s="476"/>
    </row>
    <row r="78" spans="1:7" ht="31.8" thickBot="1" x14ac:dyDescent="0.35">
      <c r="A78" s="481" t="s">
        <v>79</v>
      </c>
      <c r="B78" s="476" t="s">
        <v>965</v>
      </c>
      <c r="C78" s="483" t="s">
        <v>718</v>
      </c>
      <c r="D78" s="483"/>
      <c r="E78" s="483"/>
      <c r="F78" s="483"/>
      <c r="G78" s="476"/>
    </row>
    <row r="79" spans="1:7" ht="31.8" thickBot="1" x14ac:dyDescent="0.35">
      <c r="A79" s="481"/>
      <c r="B79" s="477" t="s">
        <v>966</v>
      </c>
      <c r="C79" s="483"/>
      <c r="D79" s="483"/>
      <c r="E79" s="483"/>
      <c r="F79" s="483"/>
      <c r="G79" s="476" t="s">
        <v>108</v>
      </c>
    </row>
    <row r="80" spans="1:7" ht="16.2" thickBot="1" x14ac:dyDescent="0.35">
      <c r="A80" s="481" t="s">
        <v>79</v>
      </c>
      <c r="B80" s="476" t="s">
        <v>956</v>
      </c>
      <c r="C80" s="483" t="s">
        <v>718</v>
      </c>
      <c r="D80" s="483">
        <v>2</v>
      </c>
      <c r="E80" s="483">
        <v>5</v>
      </c>
      <c r="F80" s="483">
        <v>1</v>
      </c>
      <c r="G80" s="476"/>
    </row>
    <row r="81" spans="1:7" ht="16.2" thickBot="1" x14ac:dyDescent="0.35">
      <c r="A81" s="481"/>
      <c r="B81" s="477" t="s">
        <v>967</v>
      </c>
      <c r="C81" s="483"/>
      <c r="D81" s="483"/>
      <c r="E81" s="483"/>
      <c r="F81" s="483"/>
      <c r="G81" s="476" t="s">
        <v>108</v>
      </c>
    </row>
    <row r="82" spans="1:7" ht="16.2" thickBot="1" x14ac:dyDescent="0.35">
      <c r="A82" s="481" t="s">
        <v>79</v>
      </c>
      <c r="B82" s="476" t="s">
        <v>956</v>
      </c>
      <c r="C82" s="483" t="s">
        <v>718</v>
      </c>
      <c r="D82" s="483"/>
      <c r="E82" s="483">
        <v>1</v>
      </c>
      <c r="F82" s="483"/>
      <c r="G82" s="476"/>
    </row>
    <row r="83" spans="1:7" ht="16.2" thickBot="1" x14ac:dyDescent="0.35">
      <c r="A83" s="481" t="s">
        <v>79</v>
      </c>
      <c r="B83" s="446" t="s">
        <v>968</v>
      </c>
      <c r="C83" s="445" t="s">
        <v>718</v>
      </c>
      <c r="D83" s="483"/>
      <c r="E83" s="483">
        <v>39</v>
      </c>
      <c r="F83" s="483"/>
      <c r="G83" s="476"/>
    </row>
    <row r="84" spans="1:7" ht="31.8" thickBot="1" x14ac:dyDescent="0.35">
      <c r="A84" s="481"/>
      <c r="B84" s="477" t="s">
        <v>969</v>
      </c>
      <c r="C84" s="483"/>
      <c r="D84" s="483"/>
      <c r="E84" s="483"/>
      <c r="F84" s="483"/>
      <c r="G84" s="476" t="s">
        <v>127</v>
      </c>
    </row>
    <row r="85" spans="1:7" ht="16.2" thickBot="1" x14ac:dyDescent="0.35">
      <c r="A85" s="481" t="s">
        <v>79</v>
      </c>
      <c r="B85" s="476" t="s">
        <v>956</v>
      </c>
      <c r="C85" s="483" t="s">
        <v>829</v>
      </c>
      <c r="D85" s="483"/>
      <c r="E85" s="483">
        <v>1</v>
      </c>
      <c r="F85" s="483">
        <v>1</v>
      </c>
      <c r="G85" s="476"/>
    </row>
    <row r="86" spans="1:7" ht="31.8" thickBot="1" x14ac:dyDescent="0.35">
      <c r="A86" s="481" t="s">
        <v>79</v>
      </c>
      <c r="B86" s="476" t="s">
        <v>970</v>
      </c>
      <c r="C86" s="483" t="s">
        <v>718</v>
      </c>
      <c r="D86" s="483"/>
      <c r="E86" s="483"/>
      <c r="F86" s="483">
        <v>1</v>
      </c>
      <c r="G86" s="476"/>
    </row>
    <row r="87" spans="1:7" ht="63" thickBot="1" x14ac:dyDescent="0.35">
      <c r="A87" s="481"/>
      <c r="B87" s="453" t="s">
        <v>971</v>
      </c>
      <c r="C87" s="445"/>
      <c r="D87" s="438"/>
      <c r="E87" s="438"/>
      <c r="F87" s="438"/>
      <c r="G87" s="446" t="s">
        <v>138</v>
      </c>
    </row>
    <row r="88" spans="1:7" ht="16.2" thickBot="1" x14ac:dyDescent="0.35">
      <c r="A88" s="481" t="s">
        <v>79</v>
      </c>
      <c r="B88" s="476" t="s">
        <v>956</v>
      </c>
      <c r="C88" s="483" t="s">
        <v>718</v>
      </c>
      <c r="D88" s="483">
        <v>1</v>
      </c>
      <c r="E88" s="483">
        <v>4</v>
      </c>
      <c r="F88" s="483">
        <v>1</v>
      </c>
      <c r="G88" s="476"/>
    </row>
    <row r="89" spans="1:7" ht="31.8" thickBot="1" x14ac:dyDescent="0.35">
      <c r="A89" s="481" t="s">
        <v>79</v>
      </c>
      <c r="B89" s="476" t="s">
        <v>972</v>
      </c>
      <c r="C89" s="483" t="s">
        <v>718</v>
      </c>
      <c r="D89" s="483">
        <v>10</v>
      </c>
      <c r="E89" s="483"/>
      <c r="F89" s="483"/>
      <c r="G89" s="476"/>
    </row>
    <row r="90" spans="1:7" ht="31.8" thickBot="1" x14ac:dyDescent="0.35">
      <c r="A90" s="481"/>
      <c r="B90" s="453" t="s">
        <v>973</v>
      </c>
      <c r="C90" s="445"/>
      <c r="D90" s="438"/>
      <c r="E90" s="438"/>
      <c r="F90" s="438"/>
      <c r="G90" s="446" t="s">
        <v>141</v>
      </c>
    </row>
    <row r="91" spans="1:7" ht="16.2" thickBot="1" x14ac:dyDescent="0.35">
      <c r="A91" s="481"/>
      <c r="B91" s="456" t="s">
        <v>956</v>
      </c>
      <c r="C91" s="445"/>
      <c r="D91" s="438">
        <v>1</v>
      </c>
      <c r="E91" s="438">
        <v>2</v>
      </c>
      <c r="F91" s="438"/>
      <c r="G91" s="446"/>
    </row>
    <row r="92" spans="1:7" ht="31.8" thickBot="1" x14ac:dyDescent="0.35">
      <c r="A92" s="481"/>
      <c r="B92" s="453" t="s">
        <v>974</v>
      </c>
      <c r="C92" s="445"/>
      <c r="D92" s="438"/>
      <c r="E92" s="438"/>
      <c r="F92" s="438"/>
      <c r="G92" s="446" t="s">
        <v>147</v>
      </c>
    </row>
    <row r="93" spans="1:7" ht="31.8" thickBot="1" x14ac:dyDescent="0.35">
      <c r="A93" s="481"/>
      <c r="B93" s="453" t="s">
        <v>975</v>
      </c>
      <c r="C93" s="445"/>
      <c r="D93" s="445"/>
      <c r="E93" s="445"/>
      <c r="F93" s="445"/>
      <c r="G93" s="446" t="s">
        <v>156</v>
      </c>
    </row>
    <row r="94" spans="1:7" ht="31.8" thickBot="1" x14ac:dyDescent="0.35">
      <c r="A94" s="481"/>
      <c r="B94" s="453" t="s">
        <v>976</v>
      </c>
      <c r="C94" s="445"/>
      <c r="D94" s="445"/>
      <c r="E94" s="445"/>
      <c r="F94" s="445"/>
      <c r="G94" s="446" t="s">
        <v>161</v>
      </c>
    </row>
    <row r="95" spans="1:7" ht="63" thickBot="1" x14ac:dyDescent="0.35">
      <c r="A95" s="481"/>
      <c r="B95" s="453" t="s">
        <v>977</v>
      </c>
      <c r="C95" s="445"/>
      <c r="D95" s="445"/>
      <c r="E95" s="445"/>
      <c r="F95" s="445"/>
      <c r="G95" s="446" t="s">
        <v>165</v>
      </c>
    </row>
    <row r="96" spans="1:7" ht="16.2" thickBot="1" x14ac:dyDescent="0.35">
      <c r="A96" s="481" t="s">
        <v>79</v>
      </c>
      <c r="B96" s="476" t="s">
        <v>956</v>
      </c>
      <c r="C96" s="483" t="s">
        <v>718</v>
      </c>
      <c r="D96" s="483"/>
      <c r="E96" s="483">
        <v>1</v>
      </c>
      <c r="F96" s="483">
        <v>4</v>
      </c>
      <c r="G96" s="476"/>
    </row>
    <row r="97" spans="1:7" ht="16.2" thickBot="1" x14ac:dyDescent="0.35">
      <c r="A97" s="481" t="s">
        <v>79</v>
      </c>
      <c r="B97" s="476" t="s">
        <v>978</v>
      </c>
      <c r="C97" s="483" t="s">
        <v>979</v>
      </c>
      <c r="D97" s="483"/>
      <c r="E97" s="483">
        <v>22240</v>
      </c>
      <c r="F97" s="483">
        <v>767351</v>
      </c>
      <c r="G97" s="476"/>
    </row>
    <row r="98" spans="1:7" ht="47.4" thickBot="1" x14ac:dyDescent="0.35">
      <c r="A98" s="481"/>
      <c r="B98" s="453" t="s">
        <v>980</v>
      </c>
      <c r="C98" s="445"/>
      <c r="D98" s="438"/>
      <c r="E98" s="438"/>
      <c r="F98" s="438"/>
      <c r="G98" s="446" t="s">
        <v>173</v>
      </c>
    </row>
    <row r="99" spans="1:7" ht="31.8" thickBot="1" x14ac:dyDescent="0.35">
      <c r="A99" s="481"/>
      <c r="B99" s="453" t="s">
        <v>981</v>
      </c>
      <c r="C99" s="445"/>
      <c r="D99" s="438"/>
      <c r="E99" s="438"/>
      <c r="F99" s="438"/>
      <c r="G99" s="446" t="s">
        <v>173</v>
      </c>
    </row>
    <row r="100" spans="1:7" ht="31.8" thickBot="1" x14ac:dyDescent="0.35">
      <c r="A100" s="481"/>
      <c r="B100" s="453" t="s">
        <v>982</v>
      </c>
      <c r="C100" s="445"/>
      <c r="D100" s="438"/>
      <c r="E100" s="438"/>
      <c r="F100" s="438"/>
      <c r="G100" s="446" t="s">
        <v>186</v>
      </c>
    </row>
    <row r="101" spans="1:7" ht="16.2" thickBot="1" x14ac:dyDescent="0.35">
      <c r="A101" s="481" t="s">
        <v>79</v>
      </c>
      <c r="B101" s="476" t="s">
        <v>956</v>
      </c>
      <c r="C101" s="483" t="s">
        <v>718</v>
      </c>
      <c r="D101" s="483">
        <v>1</v>
      </c>
      <c r="E101" s="483">
        <v>1</v>
      </c>
      <c r="F101" s="483">
        <v>4</v>
      </c>
      <c r="G101" s="476"/>
    </row>
    <row r="102" spans="1:7" ht="31.8" thickBot="1" x14ac:dyDescent="0.35">
      <c r="A102" s="481" t="s">
        <v>79</v>
      </c>
      <c r="B102" s="476" t="s">
        <v>983</v>
      </c>
      <c r="C102" s="483" t="s">
        <v>718</v>
      </c>
      <c r="D102" s="483"/>
      <c r="E102" s="483">
        <v>3</v>
      </c>
      <c r="F102" s="483">
        <v>6</v>
      </c>
      <c r="G102" s="476"/>
    </row>
    <row r="103" spans="1:7" ht="63" thickBot="1" x14ac:dyDescent="0.35">
      <c r="A103" s="481"/>
      <c r="B103" s="453" t="s">
        <v>984</v>
      </c>
      <c r="C103" s="445"/>
      <c r="D103" s="438"/>
      <c r="E103" s="438"/>
      <c r="F103" s="445"/>
      <c r="G103" s="446" t="s">
        <v>196</v>
      </c>
    </row>
    <row r="104" spans="1:7" ht="47.4" thickBot="1" x14ac:dyDescent="0.35">
      <c r="A104" s="449" t="s">
        <v>79</v>
      </c>
      <c r="B104" s="33" t="s">
        <v>985</v>
      </c>
      <c r="C104" s="438" t="s">
        <v>718</v>
      </c>
      <c r="D104" s="438">
        <v>1</v>
      </c>
      <c r="E104" s="438"/>
      <c r="F104" s="483"/>
      <c r="G104" s="476"/>
    </row>
    <row r="105" spans="1:7" ht="31.8" thickBot="1" x14ac:dyDescent="0.35">
      <c r="A105" s="481"/>
      <c r="B105" s="453" t="s">
        <v>986</v>
      </c>
      <c r="C105" s="445"/>
      <c r="D105" s="438"/>
      <c r="E105" s="438"/>
      <c r="F105" s="445"/>
      <c r="G105" s="446" t="s">
        <v>205</v>
      </c>
    </row>
    <row r="106" spans="1:7" ht="16.2" thickBot="1" x14ac:dyDescent="0.35">
      <c r="A106" s="481" t="s">
        <v>79</v>
      </c>
      <c r="B106" s="476" t="s">
        <v>956</v>
      </c>
      <c r="C106" s="483" t="s">
        <v>829</v>
      </c>
      <c r="D106" s="483">
        <v>2</v>
      </c>
      <c r="E106" s="483"/>
      <c r="F106" s="483"/>
      <c r="G106" s="476"/>
    </row>
    <row r="107" spans="1:7" ht="47.4" thickBot="1" x14ac:dyDescent="0.35">
      <c r="A107" s="481" t="s">
        <v>79</v>
      </c>
      <c r="B107" s="476" t="s">
        <v>987</v>
      </c>
      <c r="C107" s="445" t="s">
        <v>988</v>
      </c>
      <c r="D107" s="438">
        <v>900</v>
      </c>
      <c r="E107" s="438"/>
      <c r="F107" s="445"/>
      <c r="G107" s="446"/>
    </row>
    <row r="108" spans="1:7" ht="16.2" customHeight="1" thickBot="1" x14ac:dyDescent="0.35">
      <c r="A108" s="947" t="s">
        <v>989</v>
      </c>
      <c r="B108" s="948"/>
      <c r="C108" s="948"/>
      <c r="D108" s="948"/>
      <c r="E108" s="948"/>
      <c r="F108" s="948"/>
      <c r="G108" s="949"/>
    </row>
    <row r="109" spans="1:7" ht="31.8" thickBot="1" x14ac:dyDescent="0.35">
      <c r="A109" s="443"/>
      <c r="B109" s="472" t="s">
        <v>990</v>
      </c>
      <c r="C109" s="445"/>
      <c r="D109" s="445"/>
      <c r="E109" s="445"/>
      <c r="F109" s="445"/>
      <c r="G109" s="446" t="s">
        <v>165</v>
      </c>
    </row>
    <row r="110" spans="1:7" ht="16.2" thickBot="1" x14ac:dyDescent="0.35">
      <c r="A110" s="443" t="s">
        <v>895</v>
      </c>
      <c r="B110" s="456" t="s">
        <v>825</v>
      </c>
      <c r="C110" s="445" t="s">
        <v>718</v>
      </c>
      <c r="D110" s="438">
        <v>1</v>
      </c>
      <c r="E110" s="438">
        <v>2</v>
      </c>
      <c r="F110" s="438">
        <v>2</v>
      </c>
      <c r="G110" s="446"/>
    </row>
    <row r="111" spans="1:7" ht="16.2" thickBot="1" x14ac:dyDescent="0.35">
      <c r="A111" s="443"/>
      <c r="B111" s="453" t="s">
        <v>991</v>
      </c>
      <c r="C111" s="445"/>
      <c r="D111" s="438"/>
      <c r="E111" s="438"/>
      <c r="F111" s="438"/>
      <c r="G111" s="446"/>
    </row>
    <row r="112" spans="1:7" ht="16.2" thickBot="1" x14ac:dyDescent="0.35">
      <c r="A112" s="443" t="s">
        <v>79</v>
      </c>
      <c r="B112" s="460" t="s">
        <v>992</v>
      </c>
      <c r="C112" s="445" t="s">
        <v>718</v>
      </c>
      <c r="D112" s="438">
        <v>0</v>
      </c>
      <c r="E112" s="438">
        <v>1</v>
      </c>
      <c r="F112" s="438">
        <v>0</v>
      </c>
      <c r="G112" s="446"/>
    </row>
    <row r="113" spans="1:7" ht="16.2" thickBot="1" x14ac:dyDescent="0.35">
      <c r="A113" s="443" t="s">
        <v>79</v>
      </c>
      <c r="B113" s="485" t="s">
        <v>978</v>
      </c>
      <c r="C113" s="445" t="s">
        <v>830</v>
      </c>
      <c r="D113" s="438">
        <v>0</v>
      </c>
      <c r="E113" s="438">
        <v>0</v>
      </c>
      <c r="F113" s="438">
        <v>1.48</v>
      </c>
      <c r="G113" s="446"/>
    </row>
    <row r="114" spans="1:7" ht="31.8" thickBot="1" x14ac:dyDescent="0.35">
      <c r="A114" s="443"/>
      <c r="B114" s="453" t="s">
        <v>993</v>
      </c>
      <c r="C114" s="445"/>
      <c r="D114" s="438"/>
      <c r="E114" s="438"/>
      <c r="F114" s="438"/>
      <c r="G114" s="446"/>
    </row>
    <row r="115" spans="1:7" ht="16.2" thickBot="1" x14ac:dyDescent="0.35">
      <c r="A115" s="443" t="s">
        <v>79</v>
      </c>
      <c r="B115" s="460" t="s">
        <v>994</v>
      </c>
      <c r="C115" s="445" t="s">
        <v>750</v>
      </c>
      <c r="D115" s="438">
        <v>1</v>
      </c>
      <c r="E115" s="438">
        <v>1</v>
      </c>
      <c r="F115" s="438">
        <v>1</v>
      </c>
      <c r="G115" s="446"/>
    </row>
    <row r="116" spans="1:7" ht="16.2" thickBot="1" x14ac:dyDescent="0.35">
      <c r="A116" s="443" t="s">
        <v>79</v>
      </c>
      <c r="B116" s="282" t="s">
        <v>995</v>
      </c>
      <c r="C116" s="445" t="s">
        <v>750</v>
      </c>
      <c r="D116" s="438">
        <v>1</v>
      </c>
      <c r="E116" s="438">
        <v>1</v>
      </c>
      <c r="F116" s="438">
        <v>1</v>
      </c>
      <c r="G116" s="446"/>
    </row>
    <row r="117" spans="1:7" ht="31.8" thickBot="1" x14ac:dyDescent="0.35">
      <c r="A117" s="443" t="s">
        <v>79</v>
      </c>
      <c r="B117" s="460" t="s">
        <v>996</v>
      </c>
      <c r="C117" s="445" t="s">
        <v>750</v>
      </c>
      <c r="D117" s="438">
        <v>1</v>
      </c>
      <c r="E117" s="438">
        <v>1</v>
      </c>
      <c r="F117" s="438">
        <v>1</v>
      </c>
      <c r="G117" s="446"/>
    </row>
    <row r="118" spans="1:7" ht="47.4" thickBot="1" x14ac:dyDescent="0.35">
      <c r="A118" s="443"/>
      <c r="B118" s="453" t="s">
        <v>997</v>
      </c>
      <c r="C118" s="445"/>
      <c r="D118" s="438"/>
      <c r="E118" s="438"/>
      <c r="F118" s="438"/>
      <c r="G118" s="446"/>
    </row>
    <row r="119" spans="1:7" ht="47.4" thickBot="1" x14ac:dyDescent="0.35">
      <c r="A119" s="443" t="s">
        <v>79</v>
      </c>
      <c r="B119" s="460" t="s">
        <v>998</v>
      </c>
      <c r="C119" s="445" t="s">
        <v>718</v>
      </c>
      <c r="D119" s="438">
        <v>1</v>
      </c>
      <c r="E119" s="438">
        <v>0</v>
      </c>
      <c r="F119" s="438">
        <v>0</v>
      </c>
      <c r="G119" s="446"/>
    </row>
    <row r="120" spans="1:7" ht="31.8" thickBot="1" x14ac:dyDescent="0.35">
      <c r="A120" s="443" t="s">
        <v>79</v>
      </c>
      <c r="B120" s="485" t="s">
        <v>999</v>
      </c>
      <c r="C120" s="445" t="s">
        <v>830</v>
      </c>
      <c r="D120" s="438">
        <v>40</v>
      </c>
      <c r="E120" s="438">
        <v>45</v>
      </c>
      <c r="F120" s="438">
        <v>30</v>
      </c>
      <c r="G120" s="446"/>
    </row>
    <row r="121" spans="1:7" ht="16.2" thickBot="1" x14ac:dyDescent="0.35">
      <c r="A121" s="443" t="s">
        <v>79</v>
      </c>
      <c r="B121" s="460" t="s">
        <v>1000</v>
      </c>
      <c r="C121" s="438" t="s">
        <v>718</v>
      </c>
      <c r="D121" s="438">
        <v>2</v>
      </c>
      <c r="E121" s="438">
        <v>1</v>
      </c>
      <c r="F121" s="438">
        <v>1</v>
      </c>
      <c r="G121" s="446"/>
    </row>
    <row r="122" spans="1:7" ht="31.8" thickBot="1" x14ac:dyDescent="0.35">
      <c r="A122" s="443"/>
      <c r="B122" s="472" t="s">
        <v>1001</v>
      </c>
      <c r="C122" s="445"/>
      <c r="D122" s="438"/>
      <c r="E122" s="438"/>
      <c r="F122" s="438"/>
      <c r="G122" s="446" t="s">
        <v>171</v>
      </c>
    </row>
    <row r="123" spans="1:7" ht="31.8" thickBot="1" x14ac:dyDescent="0.35">
      <c r="A123" s="443" t="s">
        <v>895</v>
      </c>
      <c r="B123" s="273" t="s">
        <v>828</v>
      </c>
      <c r="C123" s="350" t="s">
        <v>829</v>
      </c>
      <c r="D123" s="483">
        <v>6</v>
      </c>
      <c r="E123" s="483">
        <v>7</v>
      </c>
      <c r="F123" s="483">
        <v>7</v>
      </c>
      <c r="G123" s="456"/>
    </row>
    <row r="124" spans="1:7" ht="31.8" thickBot="1" x14ac:dyDescent="0.35">
      <c r="A124" s="443" t="s">
        <v>895</v>
      </c>
      <c r="B124" s="481" t="s">
        <v>1002</v>
      </c>
      <c r="C124" s="445" t="s">
        <v>750</v>
      </c>
      <c r="D124" s="438">
        <v>45</v>
      </c>
      <c r="E124" s="438">
        <v>40</v>
      </c>
      <c r="F124" s="438">
        <v>35</v>
      </c>
      <c r="G124" s="446"/>
    </row>
    <row r="125" spans="1:7" ht="47.4" thickBot="1" x14ac:dyDescent="0.35">
      <c r="A125" s="443"/>
      <c r="B125" s="486" t="s">
        <v>1003</v>
      </c>
      <c r="C125" s="445"/>
      <c r="D125" s="438"/>
      <c r="E125" s="438"/>
      <c r="F125" s="438"/>
      <c r="G125" s="446" t="s">
        <v>173</v>
      </c>
    </row>
    <row r="126" spans="1:7" ht="16.2" thickBot="1" x14ac:dyDescent="0.35">
      <c r="A126" s="443" t="s">
        <v>79</v>
      </c>
      <c r="B126" s="460" t="s">
        <v>1004</v>
      </c>
      <c r="C126" s="445" t="s">
        <v>750</v>
      </c>
      <c r="D126" s="438">
        <v>5</v>
      </c>
      <c r="E126" s="438">
        <v>5</v>
      </c>
      <c r="F126" s="438">
        <v>5</v>
      </c>
      <c r="G126" s="446"/>
    </row>
    <row r="127" spans="1:7" ht="47.4" thickBot="1" x14ac:dyDescent="0.35">
      <c r="A127" s="443" t="s">
        <v>79</v>
      </c>
      <c r="B127" s="485" t="s">
        <v>1005</v>
      </c>
      <c r="C127" s="445" t="s">
        <v>750</v>
      </c>
      <c r="D127" s="438">
        <v>1</v>
      </c>
      <c r="E127" s="438">
        <v>1</v>
      </c>
      <c r="F127" s="438">
        <v>1</v>
      </c>
      <c r="G127" s="446"/>
    </row>
    <row r="128" spans="1:7" ht="31.8" thickBot="1" x14ac:dyDescent="0.35">
      <c r="A128" s="443" t="s">
        <v>79</v>
      </c>
      <c r="B128" s="460" t="s">
        <v>1006</v>
      </c>
      <c r="C128" s="445" t="s">
        <v>750</v>
      </c>
      <c r="D128" s="438">
        <v>1</v>
      </c>
      <c r="E128" s="438">
        <v>1</v>
      </c>
      <c r="F128" s="438">
        <v>1</v>
      </c>
      <c r="G128" s="446"/>
    </row>
    <row r="129" spans="1:7" ht="16.2" thickBot="1" x14ac:dyDescent="0.35">
      <c r="A129" s="443" t="s">
        <v>79</v>
      </c>
      <c r="B129" s="460" t="s">
        <v>1007</v>
      </c>
      <c r="C129" s="438" t="s">
        <v>750</v>
      </c>
      <c r="D129" s="438">
        <v>2</v>
      </c>
      <c r="E129" s="438">
        <v>2</v>
      </c>
      <c r="F129" s="438">
        <v>2</v>
      </c>
      <c r="G129" s="446"/>
    </row>
    <row r="130" spans="1:7" ht="31.8" thickBot="1" x14ac:dyDescent="0.35">
      <c r="A130" s="443" t="s">
        <v>79</v>
      </c>
      <c r="B130" s="460" t="s">
        <v>1008</v>
      </c>
      <c r="C130" s="438" t="s">
        <v>750</v>
      </c>
      <c r="D130" s="438">
        <v>1</v>
      </c>
      <c r="E130" s="438">
        <v>1</v>
      </c>
      <c r="F130" s="438">
        <v>1</v>
      </c>
      <c r="G130" s="446"/>
    </row>
    <row r="131" spans="1:7" ht="31.8" thickBot="1" x14ac:dyDescent="0.35">
      <c r="A131" s="443" t="s">
        <v>79</v>
      </c>
      <c r="B131" s="486" t="s">
        <v>1009</v>
      </c>
      <c r="C131" s="438"/>
      <c r="D131" s="438"/>
      <c r="E131" s="438"/>
      <c r="F131" s="438"/>
      <c r="G131" s="446"/>
    </row>
    <row r="132" spans="1:7" ht="31.8" thickBot="1" x14ac:dyDescent="0.35">
      <c r="A132" s="443" t="s">
        <v>79</v>
      </c>
      <c r="B132" s="282" t="s">
        <v>1010</v>
      </c>
      <c r="C132" s="438" t="s">
        <v>718</v>
      </c>
      <c r="D132" s="438">
        <v>0</v>
      </c>
      <c r="E132" s="438">
        <v>1</v>
      </c>
      <c r="F132" s="438">
        <v>0</v>
      </c>
      <c r="G132" s="446"/>
    </row>
    <row r="133" spans="1:7" ht="31.8" thickBot="1" x14ac:dyDescent="0.35">
      <c r="A133" s="443" t="s">
        <v>79</v>
      </c>
      <c r="B133" s="486" t="s">
        <v>1011</v>
      </c>
      <c r="C133" s="438"/>
      <c r="D133" s="438"/>
      <c r="E133" s="438"/>
      <c r="F133" s="438"/>
      <c r="G133" s="446"/>
    </row>
    <row r="134" spans="1:7" ht="16.2" thickBot="1" x14ac:dyDescent="0.35">
      <c r="A134" s="443" t="s">
        <v>79</v>
      </c>
      <c r="B134" s="487" t="s">
        <v>1012</v>
      </c>
      <c r="C134" s="438" t="s">
        <v>718</v>
      </c>
      <c r="D134" s="438"/>
      <c r="E134" s="438"/>
      <c r="F134" s="438"/>
      <c r="G134" s="446"/>
    </row>
    <row r="135" spans="1:7" ht="31.8" thickBot="1" x14ac:dyDescent="0.35">
      <c r="A135" s="443"/>
      <c r="B135" s="486" t="s">
        <v>1013</v>
      </c>
      <c r="C135" s="438"/>
      <c r="D135" s="438"/>
      <c r="E135" s="438"/>
      <c r="F135" s="438"/>
      <c r="G135" s="446"/>
    </row>
    <row r="136" spans="1:7" ht="47.4" thickBot="1" x14ac:dyDescent="0.35">
      <c r="A136" s="449" t="s">
        <v>79</v>
      </c>
      <c r="B136" s="488" t="s">
        <v>1014</v>
      </c>
      <c r="C136" s="438" t="s">
        <v>750</v>
      </c>
      <c r="D136" s="438">
        <v>1</v>
      </c>
      <c r="E136" s="438">
        <v>1</v>
      </c>
      <c r="F136" s="438">
        <v>1</v>
      </c>
      <c r="G136" s="446"/>
    </row>
    <row r="137" spans="1:7" ht="16.2" thickBot="1" x14ac:dyDescent="0.35">
      <c r="A137" s="449" t="s">
        <v>79</v>
      </c>
      <c r="B137" s="488" t="s">
        <v>1015</v>
      </c>
      <c r="C137" s="438" t="s">
        <v>750</v>
      </c>
      <c r="D137" s="438">
        <v>12</v>
      </c>
      <c r="E137" s="438">
        <v>5</v>
      </c>
      <c r="F137" s="438">
        <v>5</v>
      </c>
      <c r="G137" s="446"/>
    </row>
    <row r="138" spans="1:7" ht="31.8" thickBot="1" x14ac:dyDescent="0.35">
      <c r="A138" s="449" t="s">
        <v>79</v>
      </c>
      <c r="B138" s="488" t="s">
        <v>1016</v>
      </c>
      <c r="C138" s="438" t="s">
        <v>750</v>
      </c>
      <c r="D138" s="438">
        <v>8</v>
      </c>
      <c r="E138" s="438">
        <v>5</v>
      </c>
      <c r="F138" s="438">
        <v>5</v>
      </c>
      <c r="G138" s="446"/>
    </row>
    <row r="139" spans="1:7" ht="31.8" thickBot="1" x14ac:dyDescent="0.35">
      <c r="A139" s="449" t="s">
        <v>79</v>
      </c>
      <c r="B139" s="488" t="s">
        <v>1017</v>
      </c>
      <c r="C139" s="438" t="s">
        <v>750</v>
      </c>
      <c r="D139" s="438">
        <v>28</v>
      </c>
      <c r="E139" s="438">
        <v>25</v>
      </c>
      <c r="F139" s="438">
        <v>20</v>
      </c>
      <c r="G139" s="446"/>
    </row>
    <row r="140" spans="1:7" ht="31.8" thickBot="1" x14ac:dyDescent="0.35">
      <c r="A140" s="449" t="s">
        <v>79</v>
      </c>
      <c r="B140" s="489" t="s">
        <v>1018</v>
      </c>
      <c r="C140" s="438" t="s">
        <v>1019</v>
      </c>
      <c r="D140" s="438">
        <v>3</v>
      </c>
      <c r="E140" s="438">
        <v>3</v>
      </c>
      <c r="F140" s="438">
        <v>3</v>
      </c>
      <c r="G140" s="446"/>
    </row>
    <row r="141" spans="1:7" ht="31.8" thickBot="1" x14ac:dyDescent="0.35">
      <c r="A141" s="449"/>
      <c r="B141" s="490" t="s">
        <v>1020</v>
      </c>
      <c r="C141" s="438"/>
      <c r="D141" s="438"/>
      <c r="E141" s="438"/>
      <c r="F141" s="438"/>
      <c r="G141" s="446" t="s">
        <v>1021</v>
      </c>
    </row>
    <row r="142" spans="1:7" ht="63" thickBot="1" x14ac:dyDescent="0.35">
      <c r="A142" s="491" t="s">
        <v>895</v>
      </c>
      <c r="B142" s="485" t="s">
        <v>841</v>
      </c>
      <c r="C142" s="307" t="s">
        <v>718</v>
      </c>
      <c r="D142" s="307">
        <v>2</v>
      </c>
      <c r="E142" s="307">
        <v>3</v>
      </c>
      <c r="F142" s="307">
        <v>3</v>
      </c>
      <c r="G142" s="492"/>
    </row>
    <row r="143" spans="1:7" ht="63" thickBot="1" x14ac:dyDescent="0.35">
      <c r="A143" s="443" t="s">
        <v>895</v>
      </c>
      <c r="B143" s="485" t="s">
        <v>1022</v>
      </c>
      <c r="C143" s="445" t="s">
        <v>718</v>
      </c>
      <c r="D143" s="438">
        <v>1</v>
      </c>
      <c r="E143" s="438">
        <v>1</v>
      </c>
      <c r="F143" s="438">
        <v>1</v>
      </c>
      <c r="G143" s="446"/>
    </row>
    <row r="144" spans="1:7" ht="31.8" thickBot="1" x14ac:dyDescent="0.35">
      <c r="A144" s="443"/>
      <c r="B144" s="486" t="s">
        <v>1023</v>
      </c>
      <c r="C144" s="445"/>
      <c r="D144" s="438"/>
      <c r="E144" s="438"/>
      <c r="F144" s="438"/>
      <c r="G144" s="446"/>
    </row>
    <row r="145" spans="1:7" ht="31.8" thickBot="1" x14ac:dyDescent="0.35">
      <c r="A145" s="443" t="s">
        <v>79</v>
      </c>
      <c r="B145" s="493" t="s">
        <v>1024</v>
      </c>
      <c r="C145" s="445" t="s">
        <v>718</v>
      </c>
      <c r="D145" s="438">
        <v>0</v>
      </c>
      <c r="E145" s="438">
        <v>0</v>
      </c>
      <c r="F145" s="438">
        <v>1</v>
      </c>
      <c r="G145" s="446"/>
    </row>
    <row r="146" spans="1:7" ht="47.4" thickBot="1" x14ac:dyDescent="0.35">
      <c r="A146" s="443" t="s">
        <v>79</v>
      </c>
      <c r="B146" s="493" t="s">
        <v>1025</v>
      </c>
      <c r="C146" s="445" t="s">
        <v>718</v>
      </c>
      <c r="D146" s="438">
        <v>0</v>
      </c>
      <c r="E146" s="438">
        <v>0</v>
      </c>
      <c r="F146" s="438">
        <v>1</v>
      </c>
      <c r="G146" s="446"/>
    </row>
    <row r="147" spans="1:7" ht="16.2" thickBot="1" x14ac:dyDescent="0.35">
      <c r="A147" s="443"/>
      <c r="B147" s="486" t="s">
        <v>1026</v>
      </c>
      <c r="C147" s="445"/>
      <c r="D147" s="438"/>
      <c r="E147" s="438"/>
      <c r="F147" s="438"/>
      <c r="G147" s="446"/>
    </row>
    <row r="148" spans="1:7" ht="31.8" thickBot="1" x14ac:dyDescent="0.35">
      <c r="A148" s="443" t="s">
        <v>79</v>
      </c>
      <c r="B148" s="493" t="s">
        <v>1027</v>
      </c>
      <c r="C148" s="275" t="s">
        <v>718</v>
      </c>
      <c r="D148" s="438">
        <v>1</v>
      </c>
      <c r="E148" s="438">
        <v>0</v>
      </c>
      <c r="F148" s="438">
        <v>1</v>
      </c>
      <c r="G148" s="446"/>
    </row>
    <row r="149" spans="1:7" ht="47.4" thickBot="1" x14ac:dyDescent="0.35">
      <c r="A149" s="443" t="s">
        <v>79</v>
      </c>
      <c r="B149" s="493" t="s">
        <v>1028</v>
      </c>
      <c r="C149" s="494" t="s">
        <v>830</v>
      </c>
      <c r="D149" s="438">
        <v>0</v>
      </c>
      <c r="E149" s="438">
        <v>0</v>
      </c>
      <c r="F149" s="438">
        <v>280</v>
      </c>
      <c r="G149" s="446"/>
    </row>
    <row r="150" spans="1:7" ht="47.4" thickBot="1" x14ac:dyDescent="0.35">
      <c r="A150" s="443"/>
      <c r="B150" s="495" t="s">
        <v>1029</v>
      </c>
      <c r="C150" s="494"/>
      <c r="D150" s="445"/>
      <c r="E150" s="445"/>
      <c r="F150" s="445"/>
      <c r="G150" s="446"/>
    </row>
    <row r="151" spans="1:7" ht="16.2" thickBot="1" x14ac:dyDescent="0.35">
      <c r="A151" s="443" t="s">
        <v>79</v>
      </c>
      <c r="B151" s="496" t="s">
        <v>1030</v>
      </c>
      <c r="C151" s="445" t="s">
        <v>718</v>
      </c>
      <c r="D151" s="438">
        <v>1</v>
      </c>
      <c r="E151" s="438">
        <v>0</v>
      </c>
      <c r="F151" s="438">
        <v>1</v>
      </c>
      <c r="G151" s="446"/>
    </row>
    <row r="152" spans="1:7" ht="31.8" thickBot="1" x14ac:dyDescent="0.35">
      <c r="A152" s="443" t="s">
        <v>79</v>
      </c>
      <c r="B152" s="493" t="s">
        <v>1031</v>
      </c>
      <c r="C152" s="445" t="s">
        <v>830</v>
      </c>
      <c r="D152" s="438">
        <v>0</v>
      </c>
      <c r="E152" s="438">
        <v>0</v>
      </c>
      <c r="F152" s="438">
        <v>500</v>
      </c>
      <c r="G152" s="446"/>
    </row>
    <row r="153" spans="1:7" ht="31.8" thickBot="1" x14ac:dyDescent="0.35">
      <c r="A153" s="443" t="s">
        <v>79</v>
      </c>
      <c r="B153" s="493" t="s">
        <v>1032</v>
      </c>
      <c r="C153" s="445" t="s">
        <v>718</v>
      </c>
      <c r="D153" s="438">
        <v>1</v>
      </c>
      <c r="E153" s="438">
        <v>0</v>
      </c>
      <c r="F153" s="438">
        <v>2</v>
      </c>
      <c r="G153" s="446"/>
    </row>
    <row r="154" spans="1:7" ht="47.4" thickBot="1" x14ac:dyDescent="0.35">
      <c r="A154" s="443" t="s">
        <v>79</v>
      </c>
      <c r="B154" s="493" t="s">
        <v>1033</v>
      </c>
      <c r="C154" s="445" t="s">
        <v>830</v>
      </c>
      <c r="D154" s="438">
        <v>0</v>
      </c>
      <c r="E154" s="438">
        <v>0</v>
      </c>
      <c r="F154" s="438">
        <v>500</v>
      </c>
      <c r="G154" s="446"/>
    </row>
    <row r="155" spans="1:7" ht="47.4" thickBot="1" x14ac:dyDescent="0.35">
      <c r="A155" s="443"/>
      <c r="B155" s="486" t="s">
        <v>1034</v>
      </c>
      <c r="C155" s="445"/>
      <c r="D155" s="438"/>
      <c r="E155" s="438"/>
      <c r="F155" s="438"/>
      <c r="G155" s="446"/>
    </row>
    <row r="156" spans="1:7" ht="31.8" thickBot="1" x14ac:dyDescent="0.35">
      <c r="A156" s="443" t="s">
        <v>79</v>
      </c>
      <c r="B156" s="456" t="s">
        <v>1035</v>
      </c>
      <c r="C156" s="445" t="s">
        <v>718</v>
      </c>
      <c r="D156" s="438">
        <v>0</v>
      </c>
      <c r="E156" s="438">
        <v>0</v>
      </c>
      <c r="F156" s="438">
        <v>1</v>
      </c>
      <c r="G156" s="446"/>
    </row>
    <row r="157" spans="1:7" ht="16.2" customHeight="1" thickBot="1" x14ac:dyDescent="0.35">
      <c r="A157" s="955" t="s">
        <v>1036</v>
      </c>
      <c r="B157" s="956"/>
      <c r="C157" s="956"/>
      <c r="D157" s="956"/>
      <c r="E157" s="956"/>
      <c r="F157" s="956"/>
      <c r="G157" s="957"/>
    </row>
    <row r="158" spans="1:7" ht="47.4" thickBot="1" x14ac:dyDescent="0.35">
      <c r="A158" s="443"/>
      <c r="B158" s="472" t="s">
        <v>1037</v>
      </c>
      <c r="C158" s="445"/>
      <c r="D158" s="438"/>
      <c r="E158" s="438"/>
      <c r="F158" s="438"/>
      <c r="G158" s="446" t="s">
        <v>1038</v>
      </c>
    </row>
    <row r="159" spans="1:7" ht="31.8" thickBot="1" x14ac:dyDescent="0.35">
      <c r="A159" s="443" t="s">
        <v>895</v>
      </c>
      <c r="B159" s="456" t="s">
        <v>823</v>
      </c>
      <c r="C159" s="445" t="s">
        <v>728</v>
      </c>
      <c r="D159" s="297">
        <v>12</v>
      </c>
      <c r="E159" s="297">
        <v>12</v>
      </c>
      <c r="F159" s="497">
        <v>12</v>
      </c>
      <c r="G159" s="446"/>
    </row>
    <row r="160" spans="1:7" ht="16.2" thickBot="1" x14ac:dyDescent="0.35">
      <c r="A160" s="443"/>
      <c r="B160" s="453" t="s">
        <v>1039</v>
      </c>
      <c r="C160" s="445"/>
      <c r="D160" s="249"/>
      <c r="E160" s="438"/>
      <c r="F160" s="438"/>
      <c r="G160" s="446"/>
    </row>
    <row r="161" spans="1:7" ht="16.2" thickBot="1" x14ac:dyDescent="0.35">
      <c r="A161" s="443" t="s">
        <v>79</v>
      </c>
      <c r="B161" s="498" t="s">
        <v>1040</v>
      </c>
      <c r="C161" s="242" t="s">
        <v>1041</v>
      </c>
      <c r="D161" s="249">
        <v>300</v>
      </c>
      <c r="E161" s="438">
        <v>120</v>
      </c>
      <c r="F161" s="438">
        <v>120</v>
      </c>
      <c r="G161" s="446"/>
    </row>
    <row r="162" spans="1:7" ht="16.2" thickBot="1" x14ac:dyDescent="0.35">
      <c r="A162" s="443" t="s">
        <v>79</v>
      </c>
      <c r="B162" s="282" t="s">
        <v>1042</v>
      </c>
      <c r="C162" s="242" t="s">
        <v>1041</v>
      </c>
      <c r="D162" s="223">
        <v>230</v>
      </c>
      <c r="E162" s="438">
        <v>190</v>
      </c>
      <c r="F162" s="438">
        <v>180</v>
      </c>
      <c r="G162" s="446"/>
    </row>
    <row r="163" spans="1:7" ht="31.8" thickBot="1" x14ac:dyDescent="0.35">
      <c r="A163" s="443" t="s">
        <v>79</v>
      </c>
      <c r="B163" s="282" t="s">
        <v>1043</v>
      </c>
      <c r="C163" s="242" t="s">
        <v>1041</v>
      </c>
      <c r="D163" s="231">
        <v>35</v>
      </c>
      <c r="E163" s="457">
        <v>30</v>
      </c>
      <c r="F163" s="457">
        <v>30</v>
      </c>
      <c r="G163" s="446"/>
    </row>
    <row r="164" spans="1:7" ht="16.2" thickBot="1" x14ac:dyDescent="0.35">
      <c r="A164" s="443" t="s">
        <v>79</v>
      </c>
      <c r="B164" s="282" t="s">
        <v>1044</v>
      </c>
      <c r="C164" s="242" t="s">
        <v>750</v>
      </c>
      <c r="D164" s="231">
        <v>200</v>
      </c>
      <c r="E164" s="457">
        <v>200</v>
      </c>
      <c r="F164" s="457">
        <v>200</v>
      </c>
      <c r="G164" s="446"/>
    </row>
    <row r="165" spans="1:7" ht="16.2" thickBot="1" x14ac:dyDescent="0.35">
      <c r="A165" s="443" t="s">
        <v>79</v>
      </c>
      <c r="B165" s="499" t="s">
        <v>1045</v>
      </c>
      <c r="C165" s="242" t="s">
        <v>1041</v>
      </c>
      <c r="D165" s="231">
        <v>100</v>
      </c>
      <c r="E165" s="457">
        <v>70</v>
      </c>
      <c r="F165" s="457">
        <v>70</v>
      </c>
      <c r="G165" s="446"/>
    </row>
    <row r="166" spans="1:7" ht="31.8" thickBot="1" x14ac:dyDescent="0.35">
      <c r="A166" s="443"/>
      <c r="B166" s="453" t="s">
        <v>1046</v>
      </c>
      <c r="C166" s="445"/>
      <c r="D166" s="231"/>
      <c r="E166" s="457"/>
      <c r="F166" s="457"/>
      <c r="G166" s="446"/>
    </row>
    <row r="167" spans="1:7" ht="16.2" thickBot="1" x14ac:dyDescent="0.35">
      <c r="A167" s="443" t="s">
        <v>79</v>
      </c>
      <c r="B167" s="498" t="s">
        <v>1047</v>
      </c>
      <c r="C167" s="242" t="s">
        <v>750</v>
      </c>
      <c r="D167" s="231">
        <v>0</v>
      </c>
      <c r="E167" s="457">
        <v>0</v>
      </c>
      <c r="F167" s="457">
        <v>0</v>
      </c>
      <c r="G167" s="446"/>
    </row>
    <row r="168" spans="1:7" ht="16.2" thickBot="1" x14ac:dyDescent="0.35">
      <c r="A168" s="443" t="s">
        <v>79</v>
      </c>
      <c r="B168" s="498" t="s">
        <v>1048</v>
      </c>
      <c r="C168" s="242" t="s">
        <v>750</v>
      </c>
      <c r="D168" s="231">
        <v>0</v>
      </c>
      <c r="E168" s="457">
        <v>0</v>
      </c>
      <c r="F168" s="457">
        <v>0</v>
      </c>
      <c r="G168" s="446"/>
    </row>
    <row r="169" spans="1:7" ht="16.2" thickBot="1" x14ac:dyDescent="0.35">
      <c r="A169" s="443" t="s">
        <v>79</v>
      </c>
      <c r="B169" s="498" t="s">
        <v>1049</v>
      </c>
      <c r="C169" s="242" t="s">
        <v>750</v>
      </c>
      <c r="D169" s="231">
        <v>0</v>
      </c>
      <c r="E169" s="457">
        <v>0</v>
      </c>
      <c r="F169" s="457">
        <v>0</v>
      </c>
      <c r="G169" s="446"/>
    </row>
    <row r="170" spans="1:7" ht="63" thickBot="1" x14ac:dyDescent="0.35">
      <c r="A170" s="443"/>
      <c r="B170" s="477" t="s">
        <v>1050</v>
      </c>
      <c r="C170" s="461"/>
      <c r="D170" s="249"/>
      <c r="E170" s="438"/>
      <c r="F170" s="438"/>
      <c r="G170" s="446"/>
    </row>
    <row r="171" spans="1:7" ht="16.2" thickBot="1" x14ac:dyDescent="0.35">
      <c r="A171" s="443" t="s">
        <v>79</v>
      </c>
      <c r="B171" s="282" t="s">
        <v>1051</v>
      </c>
      <c r="C171" s="242" t="s">
        <v>750</v>
      </c>
      <c r="D171" s="249">
        <v>2</v>
      </c>
      <c r="E171" s="438">
        <v>2</v>
      </c>
      <c r="F171" s="438">
        <v>2</v>
      </c>
      <c r="G171" s="446"/>
    </row>
    <row r="172" spans="1:7" ht="22.2" customHeight="1" thickBot="1" x14ac:dyDescent="0.35">
      <c r="A172" s="443" t="s">
        <v>79</v>
      </c>
      <c r="B172" s="476" t="s">
        <v>1052</v>
      </c>
      <c r="C172" s="242" t="s">
        <v>750</v>
      </c>
      <c r="D172" s="249">
        <v>3</v>
      </c>
      <c r="E172" s="438">
        <v>3</v>
      </c>
      <c r="F172" s="438">
        <v>3</v>
      </c>
      <c r="G172" s="446"/>
    </row>
    <row r="173" spans="1:7" ht="31.8" thickBot="1" x14ac:dyDescent="0.35">
      <c r="A173" s="443" t="s">
        <v>79</v>
      </c>
      <c r="B173" s="476" t="s">
        <v>1053</v>
      </c>
      <c r="C173" s="242" t="s">
        <v>750</v>
      </c>
      <c r="D173" s="249">
        <v>4</v>
      </c>
      <c r="E173" s="438">
        <v>5</v>
      </c>
      <c r="F173" s="438">
        <v>5</v>
      </c>
      <c r="G173" s="446"/>
    </row>
    <row r="174" spans="1:7" ht="31.8" thickBot="1" x14ac:dyDescent="0.35">
      <c r="A174" s="443"/>
      <c r="B174" s="472" t="s">
        <v>1054</v>
      </c>
      <c r="C174" s="445"/>
      <c r="D174" s="500"/>
      <c r="E174" s="501"/>
      <c r="F174" s="501"/>
      <c r="G174" s="446" t="s">
        <v>154</v>
      </c>
    </row>
    <row r="175" spans="1:7" ht="16.2" thickBot="1" x14ac:dyDescent="0.35">
      <c r="A175" s="443" t="s">
        <v>895</v>
      </c>
      <c r="B175" s="456" t="s">
        <v>825</v>
      </c>
      <c r="C175" s="445" t="s">
        <v>718</v>
      </c>
      <c r="D175" s="249"/>
      <c r="E175" s="438"/>
      <c r="F175" s="438">
        <v>2</v>
      </c>
      <c r="G175" s="446" t="s">
        <v>165</v>
      </c>
    </row>
    <row r="176" spans="1:7" ht="31.8" thickBot="1" x14ac:dyDescent="0.35">
      <c r="A176" s="443"/>
      <c r="B176" s="477" t="s">
        <v>1055</v>
      </c>
      <c r="C176" s="461"/>
      <c r="D176" s="249"/>
      <c r="E176" s="438"/>
      <c r="F176" s="438"/>
      <c r="G176" s="446"/>
    </row>
    <row r="177" spans="1:7" ht="16.2" thickBot="1" x14ac:dyDescent="0.35">
      <c r="A177" s="443" t="s">
        <v>79</v>
      </c>
      <c r="B177" s="282" t="s">
        <v>1056</v>
      </c>
      <c r="C177" s="445" t="s">
        <v>718</v>
      </c>
      <c r="D177" s="249">
        <v>5</v>
      </c>
      <c r="E177" s="438">
        <v>5</v>
      </c>
      <c r="F177" s="438">
        <v>5</v>
      </c>
      <c r="G177" s="446"/>
    </row>
    <row r="178" spans="1:7" ht="16.2" thickBot="1" x14ac:dyDescent="0.35">
      <c r="A178" s="443" t="s">
        <v>79</v>
      </c>
      <c r="B178" s="502" t="s">
        <v>1057</v>
      </c>
      <c r="C178" s="445" t="s">
        <v>836</v>
      </c>
      <c r="D178" s="249">
        <v>6.5</v>
      </c>
      <c r="E178" s="438">
        <v>6.5</v>
      </c>
      <c r="F178" s="438">
        <v>17</v>
      </c>
      <c r="G178" s="446"/>
    </row>
    <row r="179" spans="1:7" ht="31.8" thickBot="1" x14ac:dyDescent="0.35">
      <c r="A179" s="443" t="s">
        <v>79</v>
      </c>
      <c r="B179" s="282" t="s">
        <v>1058</v>
      </c>
      <c r="C179" s="445" t="s">
        <v>830</v>
      </c>
      <c r="D179" s="249">
        <v>62.3</v>
      </c>
      <c r="E179" s="438">
        <v>62.3</v>
      </c>
      <c r="F179" s="438">
        <v>62.3</v>
      </c>
      <c r="G179" s="446"/>
    </row>
    <row r="180" spans="1:7" ht="31.8" thickBot="1" x14ac:dyDescent="0.35">
      <c r="A180" s="443" t="s">
        <v>79</v>
      </c>
      <c r="B180" s="476" t="s">
        <v>1059</v>
      </c>
      <c r="C180" s="445" t="s">
        <v>718</v>
      </c>
      <c r="D180" s="249">
        <v>1</v>
      </c>
      <c r="E180" s="438">
        <v>1</v>
      </c>
      <c r="F180" s="438">
        <v>1</v>
      </c>
      <c r="G180" s="446"/>
    </row>
    <row r="181" spans="1:7" ht="47.4" thickBot="1" x14ac:dyDescent="0.35">
      <c r="A181" s="443" t="s">
        <v>79</v>
      </c>
      <c r="B181" s="476" t="s">
        <v>1060</v>
      </c>
      <c r="C181" s="445" t="s">
        <v>718</v>
      </c>
      <c r="D181" s="249">
        <v>0</v>
      </c>
      <c r="E181" s="438">
        <v>0</v>
      </c>
      <c r="F181" s="438">
        <v>0</v>
      </c>
      <c r="G181" s="446"/>
    </row>
    <row r="182" spans="1:7" ht="31.2" customHeight="1" thickBot="1" x14ac:dyDescent="0.35">
      <c r="A182" s="443"/>
      <c r="B182" s="453" t="s">
        <v>1061</v>
      </c>
      <c r="C182" s="445"/>
      <c r="D182" s="249"/>
      <c r="E182" s="438"/>
      <c r="F182" s="438"/>
      <c r="G182" s="446"/>
    </row>
    <row r="183" spans="1:7" ht="16.2" thickBot="1" x14ac:dyDescent="0.35">
      <c r="A183" s="443" t="s">
        <v>79</v>
      </c>
      <c r="B183" s="456" t="s">
        <v>1062</v>
      </c>
      <c r="C183" s="445" t="s">
        <v>718</v>
      </c>
      <c r="D183" s="249">
        <v>0</v>
      </c>
      <c r="E183" s="438">
        <v>0</v>
      </c>
      <c r="F183" s="438">
        <v>1</v>
      </c>
      <c r="G183" s="446"/>
    </row>
    <row r="184" spans="1:7" ht="16.2" thickBot="1" x14ac:dyDescent="0.35">
      <c r="A184" s="443" t="s">
        <v>79</v>
      </c>
      <c r="B184" s="456" t="s">
        <v>1063</v>
      </c>
      <c r="C184" s="445" t="s">
        <v>750</v>
      </c>
      <c r="D184" s="249">
        <v>120</v>
      </c>
      <c r="E184" s="438">
        <v>120</v>
      </c>
      <c r="F184" s="438">
        <v>120</v>
      </c>
      <c r="G184" s="446"/>
    </row>
    <row r="185" spans="1:7" ht="16.2" thickBot="1" x14ac:dyDescent="0.35">
      <c r="A185" s="947" t="s">
        <v>1064</v>
      </c>
      <c r="B185" s="948"/>
      <c r="C185" s="948"/>
      <c r="D185" s="948"/>
      <c r="E185" s="948"/>
      <c r="F185" s="948"/>
      <c r="G185" s="949"/>
    </row>
    <row r="186" spans="1:7" ht="65.400000000000006" customHeight="1" thickBot="1" x14ac:dyDescent="0.35">
      <c r="A186" s="443"/>
      <c r="B186" s="472" t="s">
        <v>1065</v>
      </c>
      <c r="C186" s="445"/>
      <c r="D186" s="445"/>
      <c r="E186" s="445"/>
      <c r="F186" s="445"/>
      <c r="G186" s="446" t="s">
        <v>242</v>
      </c>
    </row>
    <row r="187" spans="1:7" ht="63" thickBot="1" x14ac:dyDescent="0.35">
      <c r="A187" s="503" t="s">
        <v>895</v>
      </c>
      <c r="B187" s="456" t="s">
        <v>865</v>
      </c>
      <c r="C187" s="445" t="s">
        <v>1066</v>
      </c>
      <c r="D187" s="504">
        <v>75</v>
      </c>
      <c r="E187" s="504">
        <v>80</v>
      </c>
      <c r="F187" s="504">
        <v>80</v>
      </c>
      <c r="G187" s="446"/>
    </row>
    <row r="188" spans="1:7" ht="63" thickBot="1" x14ac:dyDescent="0.35">
      <c r="A188" s="443"/>
      <c r="B188" s="453" t="s">
        <v>1067</v>
      </c>
      <c r="C188" s="445"/>
      <c r="D188" s="445"/>
      <c r="E188" s="445"/>
      <c r="F188" s="445"/>
      <c r="G188" s="446"/>
    </row>
    <row r="189" spans="1:7" ht="47.4" thickBot="1" x14ac:dyDescent="0.35">
      <c r="A189" s="443" t="s">
        <v>79</v>
      </c>
      <c r="B189" s="456" t="s">
        <v>1068</v>
      </c>
      <c r="C189" s="445" t="s">
        <v>750</v>
      </c>
      <c r="D189" s="445">
        <v>1</v>
      </c>
      <c r="E189" s="445">
        <v>1</v>
      </c>
      <c r="F189" s="445">
        <v>1</v>
      </c>
      <c r="G189" s="446"/>
    </row>
    <row r="190" spans="1:7" ht="63" thickBot="1" x14ac:dyDescent="0.35">
      <c r="A190" s="443"/>
      <c r="B190" s="472" t="s">
        <v>1069</v>
      </c>
      <c r="C190" s="445"/>
      <c r="D190" s="445"/>
      <c r="E190" s="445"/>
      <c r="F190" s="445"/>
      <c r="G190" s="446" t="s">
        <v>244</v>
      </c>
    </row>
    <row r="191" spans="1:7" ht="47.4" thickBot="1" x14ac:dyDescent="0.35">
      <c r="A191" s="443" t="s">
        <v>895</v>
      </c>
      <c r="B191" s="456" t="s">
        <v>1070</v>
      </c>
      <c r="C191" s="445" t="s">
        <v>750</v>
      </c>
      <c r="D191" s="445">
        <v>20</v>
      </c>
      <c r="E191" s="445">
        <v>21</v>
      </c>
      <c r="F191" s="445">
        <v>21</v>
      </c>
      <c r="G191" s="446"/>
    </row>
    <row r="192" spans="1:7" ht="47.4" thickBot="1" x14ac:dyDescent="0.35">
      <c r="A192" s="443"/>
      <c r="B192" s="453" t="s">
        <v>1071</v>
      </c>
      <c r="C192" s="445"/>
      <c r="D192" s="445"/>
      <c r="E192" s="445"/>
      <c r="F192" s="445"/>
      <c r="G192" s="446"/>
    </row>
    <row r="193" spans="1:7" ht="63" thickBot="1" x14ac:dyDescent="0.35">
      <c r="A193" s="443" t="s">
        <v>79</v>
      </c>
      <c r="B193" s="282" t="s">
        <v>1072</v>
      </c>
      <c r="C193" s="445" t="s">
        <v>755</v>
      </c>
      <c r="D193" s="445">
        <v>80</v>
      </c>
      <c r="E193" s="445">
        <v>100</v>
      </c>
      <c r="F193" s="445">
        <v>100</v>
      </c>
      <c r="G193" s="446"/>
    </row>
    <row r="194" spans="1:7" ht="31.8" thickBot="1" x14ac:dyDescent="0.35">
      <c r="A194" s="443" t="s">
        <v>79</v>
      </c>
      <c r="B194" s="460" t="s">
        <v>1073</v>
      </c>
      <c r="C194" s="445" t="s">
        <v>750</v>
      </c>
      <c r="D194" s="445">
        <v>2</v>
      </c>
      <c r="E194" s="445">
        <v>2</v>
      </c>
      <c r="F194" s="445">
        <v>2</v>
      </c>
      <c r="G194" s="446"/>
    </row>
    <row r="195" spans="1:7" ht="31.8" thickBot="1" x14ac:dyDescent="0.35">
      <c r="A195" s="443" t="s">
        <v>79</v>
      </c>
      <c r="B195" s="460" t="s">
        <v>1074</v>
      </c>
      <c r="C195" s="445" t="s">
        <v>718</v>
      </c>
      <c r="D195" s="445">
        <v>0</v>
      </c>
      <c r="E195" s="445">
        <v>1</v>
      </c>
      <c r="F195" s="445">
        <v>0</v>
      </c>
      <c r="G195" s="446"/>
    </row>
    <row r="196" spans="1:7" ht="31.8" thickBot="1" x14ac:dyDescent="0.35">
      <c r="A196" s="443"/>
      <c r="B196" s="472" t="s">
        <v>1075</v>
      </c>
      <c r="C196" s="445"/>
      <c r="D196" s="445"/>
      <c r="E196" s="445"/>
      <c r="F196" s="445"/>
      <c r="G196" s="446" t="s">
        <v>249</v>
      </c>
    </row>
    <row r="197" spans="1:7" ht="47.4" thickBot="1" x14ac:dyDescent="0.35">
      <c r="A197" s="443" t="s">
        <v>895</v>
      </c>
      <c r="B197" s="456" t="s">
        <v>869</v>
      </c>
      <c r="C197" s="445" t="s">
        <v>728</v>
      </c>
      <c r="D197" s="504">
        <v>78</v>
      </c>
      <c r="E197" s="504">
        <v>78</v>
      </c>
      <c r="F197" s="504">
        <v>78</v>
      </c>
      <c r="G197" s="446"/>
    </row>
    <row r="198" spans="1:7" ht="47.4" thickBot="1" x14ac:dyDescent="0.35">
      <c r="A198" s="443"/>
      <c r="B198" s="453" t="s">
        <v>1076</v>
      </c>
      <c r="C198" s="445"/>
      <c r="D198" s="445"/>
      <c r="E198" s="445"/>
      <c r="F198" s="445"/>
      <c r="G198" s="446"/>
    </row>
    <row r="199" spans="1:7" ht="16.2" thickBot="1" x14ac:dyDescent="0.35">
      <c r="A199" s="443" t="s">
        <v>79</v>
      </c>
      <c r="B199" s="460" t="s">
        <v>1077</v>
      </c>
      <c r="C199" s="445" t="s">
        <v>750</v>
      </c>
      <c r="D199" s="445">
        <v>2</v>
      </c>
      <c r="E199" s="445">
        <v>2</v>
      </c>
      <c r="F199" s="445">
        <v>2</v>
      </c>
      <c r="G199" s="446"/>
    </row>
    <row r="200" spans="1:7" ht="16.2" thickBot="1" x14ac:dyDescent="0.35">
      <c r="A200" s="443" t="s">
        <v>79</v>
      </c>
      <c r="B200" s="460" t="s">
        <v>1078</v>
      </c>
      <c r="C200" s="445" t="s">
        <v>750</v>
      </c>
      <c r="D200" s="445">
        <v>1</v>
      </c>
      <c r="E200" s="445">
        <v>1</v>
      </c>
      <c r="F200" s="445">
        <v>1</v>
      </c>
      <c r="G200" s="446"/>
    </row>
    <row r="201" spans="1:7" ht="31.8" thickBot="1" x14ac:dyDescent="0.35">
      <c r="A201" s="443" t="s">
        <v>79</v>
      </c>
      <c r="B201" s="460" t="s">
        <v>1079</v>
      </c>
      <c r="C201" s="445" t="s">
        <v>728</v>
      </c>
      <c r="D201" s="445">
        <v>30</v>
      </c>
      <c r="E201" s="445">
        <v>36</v>
      </c>
      <c r="F201" s="445">
        <v>38</v>
      </c>
      <c r="G201" s="446"/>
    </row>
    <row r="202" spans="1:7" ht="63" thickBot="1" x14ac:dyDescent="0.35">
      <c r="A202" s="503" t="s">
        <v>79</v>
      </c>
      <c r="B202" s="460" t="s">
        <v>1080</v>
      </c>
      <c r="C202" s="445" t="s">
        <v>755</v>
      </c>
      <c r="D202" s="445">
        <v>15</v>
      </c>
      <c r="E202" s="445">
        <v>20</v>
      </c>
      <c r="F202" s="445">
        <v>23</v>
      </c>
      <c r="G202" s="446"/>
    </row>
    <row r="203" spans="1:7" ht="31.8" thickBot="1" x14ac:dyDescent="0.35">
      <c r="A203" s="503"/>
      <c r="B203" s="472" t="s">
        <v>1081</v>
      </c>
      <c r="C203" s="445"/>
      <c r="D203" s="445"/>
      <c r="E203" s="445"/>
      <c r="F203" s="445"/>
      <c r="G203" s="446" t="s">
        <v>253</v>
      </c>
    </row>
    <row r="204" spans="1:7" ht="31.8" thickBot="1" x14ac:dyDescent="0.35">
      <c r="A204" s="503" t="s">
        <v>895</v>
      </c>
      <c r="B204" s="420" t="s">
        <v>871</v>
      </c>
      <c r="C204" s="360" t="s">
        <v>872</v>
      </c>
      <c r="D204" s="295">
        <v>2800</v>
      </c>
      <c r="E204" s="296">
        <v>3000</v>
      </c>
      <c r="F204" s="295">
        <v>3200</v>
      </c>
      <c r="G204" s="446"/>
    </row>
    <row r="205" spans="1:7" ht="47.4" thickBot="1" x14ac:dyDescent="0.35">
      <c r="A205" s="503" t="s">
        <v>895</v>
      </c>
      <c r="B205" s="349" t="s">
        <v>873</v>
      </c>
      <c r="C205" s="360" t="s">
        <v>728</v>
      </c>
      <c r="D205" s="295">
        <v>55</v>
      </c>
      <c r="E205" s="296">
        <v>57</v>
      </c>
      <c r="F205" s="295">
        <v>59</v>
      </c>
      <c r="G205" s="446"/>
    </row>
    <row r="206" spans="1:7" ht="34.950000000000003" customHeight="1" thickBot="1" x14ac:dyDescent="0.35">
      <c r="A206" s="503" t="s">
        <v>895</v>
      </c>
      <c r="B206" s="309" t="s">
        <v>874</v>
      </c>
      <c r="C206" s="360" t="s">
        <v>872</v>
      </c>
      <c r="D206" s="295">
        <v>5600</v>
      </c>
      <c r="E206" s="296">
        <v>5900</v>
      </c>
      <c r="F206" s="295">
        <v>6200</v>
      </c>
      <c r="G206" s="446"/>
    </row>
    <row r="207" spans="1:7" ht="31.8" thickBot="1" x14ac:dyDescent="0.35">
      <c r="A207" s="503" t="s">
        <v>895</v>
      </c>
      <c r="B207" s="273" t="s">
        <v>1082</v>
      </c>
      <c r="C207" s="426" t="s">
        <v>750</v>
      </c>
      <c r="D207" s="297">
        <v>75</v>
      </c>
      <c r="E207" s="299">
        <v>80</v>
      </c>
      <c r="F207" s="404">
        <v>80</v>
      </c>
      <c r="G207" s="446"/>
    </row>
    <row r="208" spans="1:7" ht="16.2" thickBot="1" x14ac:dyDescent="0.35">
      <c r="A208" s="503" t="s">
        <v>895</v>
      </c>
      <c r="B208" s="505" t="s">
        <v>877</v>
      </c>
      <c r="C208" s="275" t="s">
        <v>750</v>
      </c>
      <c r="D208" s="445">
        <v>25</v>
      </c>
      <c r="E208" s="445">
        <v>25</v>
      </c>
      <c r="F208" s="445">
        <v>35</v>
      </c>
      <c r="G208" s="446"/>
    </row>
    <row r="209" spans="1:7" ht="47.4" thickBot="1" x14ac:dyDescent="0.35">
      <c r="A209" s="503"/>
      <c r="B209" s="506" t="s">
        <v>1083</v>
      </c>
      <c r="C209" s="445"/>
      <c r="D209" s="445"/>
      <c r="E209" s="445"/>
      <c r="F209" s="445"/>
      <c r="G209" s="446"/>
    </row>
    <row r="210" spans="1:7" ht="16.2" thickBot="1" x14ac:dyDescent="0.35">
      <c r="A210" s="503" t="s">
        <v>79</v>
      </c>
      <c r="B210" s="493" t="s">
        <v>1084</v>
      </c>
      <c r="C210" s="445" t="s">
        <v>1085</v>
      </c>
      <c r="D210" s="445">
        <v>250</v>
      </c>
      <c r="E210" s="445">
        <v>250</v>
      </c>
      <c r="F210" s="445">
        <v>250</v>
      </c>
      <c r="G210" s="446"/>
    </row>
    <row r="211" spans="1:7" ht="16.2" thickBot="1" x14ac:dyDescent="0.35">
      <c r="A211" s="503" t="s">
        <v>79</v>
      </c>
      <c r="B211" s="460" t="s">
        <v>1086</v>
      </c>
      <c r="C211" s="445" t="s">
        <v>755</v>
      </c>
      <c r="D211" s="445">
        <v>230</v>
      </c>
      <c r="E211" s="445">
        <v>240</v>
      </c>
      <c r="F211" s="445">
        <v>240</v>
      </c>
      <c r="G211" s="446"/>
    </row>
    <row r="212" spans="1:7" ht="31.8" thickBot="1" x14ac:dyDescent="0.35">
      <c r="A212" s="503"/>
      <c r="B212" s="506" t="s">
        <v>1087</v>
      </c>
      <c r="C212" s="445"/>
      <c r="D212" s="445"/>
      <c r="E212" s="445"/>
      <c r="F212" s="445"/>
      <c r="G212" s="446"/>
    </row>
    <row r="213" spans="1:7" ht="31.8" thickBot="1" x14ac:dyDescent="0.35">
      <c r="A213" s="503" t="s">
        <v>79</v>
      </c>
      <c r="B213" s="507" t="s">
        <v>1088</v>
      </c>
      <c r="C213" s="445" t="s">
        <v>750</v>
      </c>
      <c r="D213" s="445">
        <v>10</v>
      </c>
      <c r="E213" s="445">
        <v>10</v>
      </c>
      <c r="F213" s="445">
        <v>10</v>
      </c>
      <c r="G213" s="446"/>
    </row>
    <row r="214" spans="1:7" ht="36" customHeight="1" thickBot="1" x14ac:dyDescent="0.35">
      <c r="A214" s="503"/>
      <c r="B214" s="472" t="s">
        <v>1089</v>
      </c>
      <c r="C214" s="445"/>
      <c r="D214" s="445"/>
      <c r="E214" s="445"/>
      <c r="F214" s="445"/>
      <c r="G214" s="446" t="s">
        <v>196</v>
      </c>
    </row>
    <row r="215" spans="1:7" ht="31.8" thickBot="1" x14ac:dyDescent="0.35">
      <c r="A215" s="503" t="s">
        <v>895</v>
      </c>
      <c r="B215" s="493" t="s">
        <v>1090</v>
      </c>
      <c r="C215" s="445" t="s">
        <v>728</v>
      </c>
      <c r="D215" s="504">
        <v>50</v>
      </c>
      <c r="E215" s="504">
        <v>60</v>
      </c>
      <c r="F215" s="504">
        <v>60</v>
      </c>
      <c r="G215" s="446"/>
    </row>
    <row r="216" spans="1:7" ht="47.4" thickBot="1" x14ac:dyDescent="0.35">
      <c r="A216" s="503"/>
      <c r="B216" s="506" t="s">
        <v>1091</v>
      </c>
      <c r="C216" s="445"/>
      <c r="D216" s="445"/>
      <c r="E216" s="445"/>
      <c r="F216" s="445"/>
      <c r="G216" s="446"/>
    </row>
    <row r="217" spans="1:7" ht="16.2" thickBot="1" x14ac:dyDescent="0.35">
      <c r="A217" s="503" t="s">
        <v>79</v>
      </c>
      <c r="B217" s="491" t="s">
        <v>994</v>
      </c>
      <c r="C217" s="445" t="s">
        <v>718</v>
      </c>
      <c r="D217" s="445">
        <v>3</v>
      </c>
      <c r="E217" s="445">
        <v>4</v>
      </c>
      <c r="F217" s="445">
        <v>4</v>
      </c>
      <c r="G217" s="446"/>
    </row>
    <row r="218" spans="1:7" ht="31.8" thickBot="1" x14ac:dyDescent="0.35">
      <c r="A218" s="503" t="s">
        <v>79</v>
      </c>
      <c r="B218" s="491" t="s">
        <v>1092</v>
      </c>
      <c r="C218" s="445" t="s">
        <v>750</v>
      </c>
      <c r="D218" s="445">
        <v>1</v>
      </c>
      <c r="E218" s="445">
        <v>1</v>
      </c>
      <c r="F218" s="445">
        <v>1</v>
      </c>
      <c r="G218" s="446"/>
    </row>
    <row r="219" spans="1:7" ht="63" thickBot="1" x14ac:dyDescent="0.35">
      <c r="A219" s="503"/>
      <c r="B219" s="506" t="s">
        <v>1093</v>
      </c>
      <c r="C219" s="445"/>
      <c r="D219" s="445"/>
      <c r="E219" s="445"/>
      <c r="F219" s="445"/>
      <c r="G219" s="446"/>
    </row>
    <row r="220" spans="1:7" ht="16.2" thickBot="1" x14ac:dyDescent="0.35">
      <c r="A220" s="503" t="s">
        <v>79</v>
      </c>
      <c r="B220" s="493" t="s">
        <v>1094</v>
      </c>
      <c r="C220" s="445" t="s">
        <v>718</v>
      </c>
      <c r="D220" s="445">
        <v>1</v>
      </c>
      <c r="E220" s="445">
        <v>1</v>
      </c>
      <c r="F220" s="445">
        <v>1</v>
      </c>
      <c r="G220" s="446"/>
    </row>
    <row r="221" spans="1:7" ht="16.2" thickBot="1" x14ac:dyDescent="0.35">
      <c r="A221" s="503" t="s">
        <v>79</v>
      </c>
      <c r="B221" s="493" t="s">
        <v>1095</v>
      </c>
      <c r="C221" s="445" t="s">
        <v>718</v>
      </c>
      <c r="D221" s="445">
        <v>1</v>
      </c>
      <c r="E221" s="445">
        <v>1</v>
      </c>
      <c r="F221" s="445">
        <v>1</v>
      </c>
      <c r="G221" s="446"/>
    </row>
    <row r="222" spans="1:7" ht="47.4" thickBot="1" x14ac:dyDescent="0.35">
      <c r="A222" s="503"/>
      <c r="B222" s="506" t="s">
        <v>1096</v>
      </c>
      <c r="C222" s="445"/>
      <c r="D222" s="445"/>
      <c r="E222" s="445"/>
      <c r="F222" s="445"/>
      <c r="G222" s="446"/>
    </row>
    <row r="223" spans="1:7" ht="31.8" thickBot="1" x14ac:dyDescent="0.35">
      <c r="A223" s="503" t="s">
        <v>79</v>
      </c>
      <c r="B223" s="493" t="s">
        <v>1097</v>
      </c>
      <c r="C223" s="445" t="s">
        <v>750</v>
      </c>
      <c r="D223" s="445">
        <v>3</v>
      </c>
      <c r="E223" s="445">
        <v>2</v>
      </c>
      <c r="F223" s="445">
        <v>3</v>
      </c>
      <c r="G223" s="446"/>
    </row>
    <row r="224" spans="1:7" ht="31.8" thickBot="1" x14ac:dyDescent="0.35">
      <c r="A224" s="443"/>
      <c r="B224" s="506" t="s">
        <v>1098</v>
      </c>
      <c r="C224" s="445"/>
      <c r="D224" s="445"/>
      <c r="E224" s="445"/>
      <c r="F224" s="445"/>
      <c r="G224" s="446"/>
    </row>
    <row r="225" spans="1:7" ht="63" thickBot="1" x14ac:dyDescent="0.35">
      <c r="A225" s="443" t="s">
        <v>79</v>
      </c>
      <c r="B225" s="507" t="s">
        <v>1099</v>
      </c>
      <c r="C225" s="445" t="s">
        <v>1100</v>
      </c>
      <c r="D225" s="445">
        <v>3000</v>
      </c>
      <c r="E225" s="445">
        <v>3400</v>
      </c>
      <c r="F225" s="445">
        <v>3600</v>
      </c>
      <c r="G225" s="446"/>
    </row>
    <row r="226" spans="1:7" ht="47.4" thickBot="1" x14ac:dyDescent="0.35">
      <c r="A226" s="443"/>
      <c r="B226" s="472" t="s">
        <v>1101</v>
      </c>
      <c r="C226" s="445"/>
      <c r="D226" s="445"/>
      <c r="E226" s="445"/>
      <c r="F226" s="445"/>
      <c r="G226" s="446" t="s">
        <v>262</v>
      </c>
    </row>
    <row r="227" spans="1:7" ht="47.4" thickBot="1" x14ac:dyDescent="0.35">
      <c r="A227" s="443" t="s">
        <v>895</v>
      </c>
      <c r="B227" s="493" t="s">
        <v>1102</v>
      </c>
      <c r="C227" s="445" t="s">
        <v>728</v>
      </c>
      <c r="D227" s="504">
        <v>10</v>
      </c>
      <c r="E227" s="504">
        <v>15</v>
      </c>
      <c r="F227" s="504">
        <v>20</v>
      </c>
      <c r="G227" s="446"/>
    </row>
    <row r="228" spans="1:7" ht="63" thickBot="1" x14ac:dyDescent="0.35">
      <c r="A228" s="443" t="s">
        <v>895</v>
      </c>
      <c r="B228" s="303" t="s">
        <v>883</v>
      </c>
      <c r="C228" s="360" t="s">
        <v>718</v>
      </c>
      <c r="D228" s="508">
        <v>4</v>
      </c>
      <c r="E228" s="509">
        <v>5</v>
      </c>
      <c r="F228" s="509">
        <v>6</v>
      </c>
      <c r="G228" s="446"/>
    </row>
    <row r="229" spans="1:7" ht="47.4" thickBot="1" x14ac:dyDescent="0.35">
      <c r="A229" s="443"/>
      <c r="B229" s="506" t="s">
        <v>1103</v>
      </c>
      <c r="C229" s="445"/>
      <c r="D229" s="445"/>
      <c r="E229" s="445"/>
      <c r="F229" s="445"/>
      <c r="G229" s="446"/>
    </row>
    <row r="230" spans="1:7" ht="31.8" thickBot="1" x14ac:dyDescent="0.35">
      <c r="A230" s="443" t="s">
        <v>79</v>
      </c>
      <c r="B230" s="493" t="s">
        <v>1104</v>
      </c>
      <c r="C230" s="445" t="s">
        <v>750</v>
      </c>
      <c r="D230" s="445">
        <v>100</v>
      </c>
      <c r="E230" s="445">
        <v>100</v>
      </c>
      <c r="F230" s="445">
        <v>100</v>
      </c>
      <c r="G230" s="446"/>
    </row>
    <row r="231" spans="1:7" ht="31.8" thickBot="1" x14ac:dyDescent="0.35">
      <c r="A231" s="443" t="s">
        <v>79</v>
      </c>
      <c r="B231" s="493" t="s">
        <v>1105</v>
      </c>
      <c r="C231" s="445" t="s">
        <v>750</v>
      </c>
      <c r="D231" s="445">
        <v>1</v>
      </c>
      <c r="E231" s="445">
        <v>1</v>
      </c>
      <c r="F231" s="445">
        <v>1</v>
      </c>
      <c r="G231" s="446"/>
    </row>
    <row r="232" spans="1:7" ht="47.4" thickBot="1" x14ac:dyDescent="0.35">
      <c r="A232" s="443"/>
      <c r="B232" s="506" t="s">
        <v>1106</v>
      </c>
      <c r="C232" s="445"/>
      <c r="D232" s="445"/>
      <c r="E232" s="445"/>
      <c r="F232" s="445"/>
      <c r="G232" s="446"/>
    </row>
    <row r="233" spans="1:7" ht="16.2" thickBot="1" x14ac:dyDescent="0.35">
      <c r="A233" s="443" t="s">
        <v>79</v>
      </c>
      <c r="B233" s="493" t="s">
        <v>1107</v>
      </c>
      <c r="C233" s="445" t="s">
        <v>750</v>
      </c>
      <c r="D233" s="445">
        <v>1</v>
      </c>
      <c r="E233" s="445">
        <v>1</v>
      </c>
      <c r="F233" s="445">
        <v>1</v>
      </c>
      <c r="G233" s="446"/>
    </row>
    <row r="234" spans="1:7" ht="47.4" thickBot="1" x14ac:dyDescent="0.35">
      <c r="A234" s="443" t="s">
        <v>79</v>
      </c>
      <c r="B234" s="493" t="s">
        <v>1108</v>
      </c>
      <c r="C234" s="445" t="s">
        <v>750</v>
      </c>
      <c r="D234" s="445">
        <v>5</v>
      </c>
      <c r="E234" s="445">
        <v>7</v>
      </c>
      <c r="F234" s="445">
        <v>7</v>
      </c>
      <c r="G234" s="446"/>
    </row>
    <row r="235" spans="1:7" ht="63" thickBot="1" x14ac:dyDescent="0.35">
      <c r="A235" s="443"/>
      <c r="B235" s="472" t="s">
        <v>1109</v>
      </c>
      <c r="C235" s="445"/>
      <c r="D235" s="445"/>
      <c r="E235" s="445"/>
      <c r="F235" s="445"/>
      <c r="G235" s="446" t="s">
        <v>270</v>
      </c>
    </row>
    <row r="236" spans="1:7" ht="63" thickBot="1" x14ac:dyDescent="0.35">
      <c r="A236" s="443"/>
      <c r="B236" s="486" t="s">
        <v>1110</v>
      </c>
      <c r="C236" s="445"/>
      <c r="D236" s="445"/>
      <c r="E236" s="445"/>
      <c r="F236" s="445"/>
      <c r="G236" s="446"/>
    </row>
    <row r="237" spans="1:7" ht="31.8" thickBot="1" x14ac:dyDescent="0.35">
      <c r="A237" s="443" t="s">
        <v>79</v>
      </c>
      <c r="B237" s="493" t="s">
        <v>1111</v>
      </c>
      <c r="C237" s="445" t="s">
        <v>750</v>
      </c>
      <c r="D237" s="445">
        <v>1</v>
      </c>
      <c r="E237" s="445">
        <v>1</v>
      </c>
      <c r="F237" s="445">
        <v>1</v>
      </c>
      <c r="G237" s="446"/>
    </row>
    <row r="238" spans="1:7" ht="31.8" thickBot="1" x14ac:dyDescent="0.35">
      <c r="A238" s="443" t="s">
        <v>79</v>
      </c>
      <c r="B238" s="493" t="s">
        <v>1112</v>
      </c>
      <c r="C238" s="445" t="s">
        <v>718</v>
      </c>
      <c r="D238" s="445">
        <v>1</v>
      </c>
      <c r="E238" s="445">
        <v>1</v>
      </c>
      <c r="F238" s="445">
        <v>1</v>
      </c>
      <c r="G238" s="446"/>
    </row>
    <row r="239" spans="1:7" ht="31.8" thickBot="1" x14ac:dyDescent="0.35">
      <c r="A239" s="443" t="s">
        <v>79</v>
      </c>
      <c r="B239" s="460" t="s">
        <v>1113</v>
      </c>
      <c r="C239" s="445" t="s">
        <v>718</v>
      </c>
      <c r="D239" s="445">
        <v>3</v>
      </c>
      <c r="E239" s="445">
        <v>4</v>
      </c>
      <c r="F239" s="445">
        <v>5</v>
      </c>
      <c r="G239" s="446"/>
    </row>
    <row r="240" spans="1:7" ht="31.8" thickBot="1" x14ac:dyDescent="0.35">
      <c r="A240" s="443"/>
      <c r="B240" s="486" t="s">
        <v>1114</v>
      </c>
      <c r="C240" s="445"/>
      <c r="D240" s="445"/>
      <c r="E240" s="445"/>
      <c r="F240" s="445"/>
      <c r="G240" s="446"/>
    </row>
    <row r="241" spans="1:7" ht="31.8" thickBot="1" x14ac:dyDescent="0.35">
      <c r="A241" s="443" t="s">
        <v>79</v>
      </c>
      <c r="B241" s="493" t="s">
        <v>1115</v>
      </c>
      <c r="C241" s="445" t="s">
        <v>750</v>
      </c>
      <c r="D241" s="445">
        <v>10</v>
      </c>
      <c r="E241" s="445">
        <v>10</v>
      </c>
      <c r="F241" s="445">
        <v>10</v>
      </c>
      <c r="G241" s="446"/>
    </row>
    <row r="242" spans="1:7" ht="47.4" thickBot="1" x14ac:dyDescent="0.35">
      <c r="A242" s="443"/>
      <c r="B242" s="472" t="s">
        <v>1116</v>
      </c>
      <c r="C242" s="445"/>
      <c r="D242" s="445"/>
      <c r="E242" s="445"/>
      <c r="F242" s="445"/>
      <c r="G242" s="446" t="s">
        <v>277</v>
      </c>
    </row>
    <row r="243" spans="1:7" ht="31.8" thickBot="1" x14ac:dyDescent="0.35">
      <c r="A243" s="443" t="s">
        <v>895</v>
      </c>
      <c r="B243" s="456" t="s">
        <v>885</v>
      </c>
      <c r="C243" s="445" t="s">
        <v>718</v>
      </c>
      <c r="D243" s="445">
        <v>3</v>
      </c>
      <c r="E243" s="445">
        <v>5</v>
      </c>
      <c r="F243" s="445">
        <v>7</v>
      </c>
      <c r="G243" s="446"/>
    </row>
    <row r="244" spans="1:7" ht="47.4" thickBot="1" x14ac:dyDescent="0.35">
      <c r="A244" s="443"/>
      <c r="B244" s="486" t="s">
        <v>1117</v>
      </c>
      <c r="C244" s="445"/>
      <c r="D244" s="445"/>
      <c r="E244" s="445"/>
      <c r="F244" s="445"/>
      <c r="G244" s="446"/>
    </row>
    <row r="245" spans="1:7" ht="47.4" thickBot="1" x14ac:dyDescent="0.35">
      <c r="A245" s="443" t="s">
        <v>79</v>
      </c>
      <c r="B245" s="493" t="s">
        <v>1118</v>
      </c>
      <c r="C245" s="445" t="s">
        <v>718</v>
      </c>
      <c r="D245" s="445">
        <v>1</v>
      </c>
      <c r="E245" s="445">
        <v>1</v>
      </c>
      <c r="F245" s="445">
        <v>1</v>
      </c>
      <c r="G245" s="446"/>
    </row>
    <row r="246" spans="1:7" ht="31.8" thickBot="1" x14ac:dyDescent="0.35">
      <c r="A246" s="443" t="s">
        <v>79</v>
      </c>
      <c r="B246" s="485" t="s">
        <v>1119</v>
      </c>
      <c r="C246" s="445" t="s">
        <v>718</v>
      </c>
      <c r="D246" s="445">
        <v>1</v>
      </c>
      <c r="E246" s="445">
        <v>1</v>
      </c>
      <c r="F246" s="445">
        <v>1</v>
      </c>
      <c r="G246" s="446"/>
    </row>
    <row r="247" spans="1:7" ht="16.2" thickBot="1" x14ac:dyDescent="0.35">
      <c r="A247" s="947" t="s">
        <v>1120</v>
      </c>
      <c r="B247" s="948"/>
      <c r="C247" s="948"/>
      <c r="D247" s="948"/>
      <c r="E247" s="948"/>
      <c r="F247" s="948"/>
      <c r="G247" s="949"/>
    </row>
    <row r="248" spans="1:7" ht="31.8" thickBot="1" x14ac:dyDescent="0.35">
      <c r="A248" s="443"/>
      <c r="B248" s="472" t="s">
        <v>1121</v>
      </c>
      <c r="C248" s="445"/>
      <c r="D248" s="438"/>
      <c r="E248" s="438"/>
      <c r="F248" s="438"/>
      <c r="G248" s="446" t="s">
        <v>282</v>
      </c>
    </row>
    <row r="249" spans="1:7" ht="47.4" thickBot="1" x14ac:dyDescent="0.35">
      <c r="A249" s="443"/>
      <c r="B249" s="453" t="s">
        <v>1122</v>
      </c>
      <c r="C249" s="445"/>
      <c r="D249" s="438"/>
      <c r="E249" s="438"/>
      <c r="F249" s="438"/>
      <c r="G249" s="446"/>
    </row>
    <row r="250" spans="1:7" ht="16.2" thickBot="1" x14ac:dyDescent="0.35">
      <c r="A250" s="443" t="s">
        <v>79</v>
      </c>
      <c r="B250" s="458" t="s">
        <v>1123</v>
      </c>
      <c r="C250" s="445" t="s">
        <v>750</v>
      </c>
      <c r="D250" s="483">
        <v>3</v>
      </c>
      <c r="E250" s="483">
        <v>4</v>
      </c>
      <c r="F250" s="483">
        <v>4</v>
      </c>
      <c r="G250" s="446"/>
    </row>
    <row r="251" spans="1:7" ht="16.2" thickBot="1" x14ac:dyDescent="0.35">
      <c r="A251" s="443" t="s">
        <v>79</v>
      </c>
      <c r="B251" s="458" t="s">
        <v>1124</v>
      </c>
      <c r="C251" s="445" t="s">
        <v>750</v>
      </c>
      <c r="D251" s="483">
        <v>10</v>
      </c>
      <c r="E251" s="483">
        <v>10</v>
      </c>
      <c r="F251" s="483">
        <v>10</v>
      </c>
      <c r="G251" s="446"/>
    </row>
    <row r="252" spans="1:7" ht="78.599999999999994" thickBot="1" x14ac:dyDescent="0.35">
      <c r="A252" s="443"/>
      <c r="B252" s="510" t="s">
        <v>1125</v>
      </c>
      <c r="C252" s="445"/>
      <c r="D252" s="483"/>
      <c r="E252" s="483"/>
      <c r="F252" s="483"/>
      <c r="G252" s="446"/>
    </row>
    <row r="253" spans="1:7" ht="16.2" thickBot="1" x14ac:dyDescent="0.35">
      <c r="A253" s="443" t="s">
        <v>79</v>
      </c>
      <c r="B253" s="458" t="s">
        <v>1123</v>
      </c>
      <c r="C253" s="445" t="s">
        <v>750</v>
      </c>
      <c r="D253" s="483">
        <v>80</v>
      </c>
      <c r="E253" s="483">
        <v>30</v>
      </c>
      <c r="F253" s="483">
        <v>5</v>
      </c>
      <c r="G253" s="446"/>
    </row>
    <row r="254" spans="1:7" ht="16.2" thickBot="1" x14ac:dyDescent="0.35">
      <c r="A254" s="443" t="s">
        <v>79</v>
      </c>
      <c r="B254" s="458" t="s">
        <v>1124</v>
      </c>
      <c r="C254" s="445" t="s">
        <v>750</v>
      </c>
      <c r="D254" s="438">
        <v>3</v>
      </c>
      <c r="E254" s="438">
        <v>3</v>
      </c>
      <c r="F254" s="438">
        <v>3</v>
      </c>
      <c r="G254" s="446"/>
    </row>
    <row r="255" spans="1:7" ht="47.4" thickBot="1" x14ac:dyDescent="0.35">
      <c r="A255" s="443"/>
      <c r="B255" s="453" t="s">
        <v>1126</v>
      </c>
      <c r="C255" s="445"/>
      <c r="D255" s="438"/>
      <c r="E255" s="438"/>
      <c r="F255" s="438"/>
      <c r="G255" s="446"/>
    </row>
    <row r="256" spans="1:7" ht="31.8" thickBot="1" x14ac:dyDescent="0.35">
      <c r="A256" s="443" t="s">
        <v>79</v>
      </c>
      <c r="B256" s="456" t="s">
        <v>1127</v>
      </c>
      <c r="C256" s="445" t="s">
        <v>718</v>
      </c>
      <c r="D256" s="438">
        <v>1</v>
      </c>
      <c r="E256" s="438">
        <v>1</v>
      </c>
      <c r="F256" s="438">
        <v>1</v>
      </c>
      <c r="G256" s="446"/>
    </row>
    <row r="257" spans="1:8" ht="47.4" thickBot="1" x14ac:dyDescent="0.35">
      <c r="A257" s="443"/>
      <c r="B257" s="472" t="s">
        <v>1128</v>
      </c>
      <c r="C257" s="445"/>
      <c r="D257" s="438"/>
      <c r="E257" s="438"/>
      <c r="F257" s="438"/>
      <c r="G257" s="446" t="s">
        <v>282</v>
      </c>
    </row>
    <row r="258" spans="1:8" ht="31.8" thickBot="1" x14ac:dyDescent="0.35">
      <c r="A258" s="443" t="s">
        <v>895</v>
      </c>
      <c r="B258" s="456" t="s">
        <v>1129</v>
      </c>
      <c r="C258" s="484" t="s">
        <v>715</v>
      </c>
      <c r="D258" s="511">
        <v>5</v>
      </c>
      <c r="E258" s="511">
        <v>8</v>
      </c>
      <c r="F258" s="511">
        <v>10</v>
      </c>
      <c r="G258" s="446" t="s">
        <v>117</v>
      </c>
    </row>
    <row r="259" spans="1:8" ht="47.4" thickBot="1" x14ac:dyDescent="0.35">
      <c r="A259" s="443"/>
      <c r="B259" s="453" t="s">
        <v>1130</v>
      </c>
      <c r="C259" s="445"/>
      <c r="D259" s="438"/>
      <c r="E259" s="438"/>
      <c r="F259" s="438"/>
      <c r="G259" s="446"/>
    </row>
    <row r="260" spans="1:8" ht="16.2" thickBot="1" x14ac:dyDescent="0.35">
      <c r="A260" s="443" t="s">
        <v>79</v>
      </c>
      <c r="B260" s="456" t="s">
        <v>1131</v>
      </c>
      <c r="C260" s="445" t="s">
        <v>750</v>
      </c>
      <c r="D260" s="438">
        <v>9</v>
      </c>
      <c r="E260" s="438">
        <v>10</v>
      </c>
      <c r="F260" s="438">
        <v>11</v>
      </c>
      <c r="G260" s="446"/>
    </row>
    <row r="261" spans="1:8" ht="47.4" thickBot="1" x14ac:dyDescent="0.35">
      <c r="A261" s="443"/>
      <c r="B261" s="453" t="s">
        <v>1132</v>
      </c>
      <c r="C261" s="445"/>
      <c r="D261" s="438"/>
      <c r="E261" s="438"/>
      <c r="F261" s="438"/>
      <c r="G261" s="446"/>
    </row>
    <row r="262" spans="1:8" ht="47.4" thickBot="1" x14ac:dyDescent="0.35">
      <c r="A262" s="443" t="s">
        <v>79</v>
      </c>
      <c r="B262" s="456" t="s">
        <v>1133</v>
      </c>
      <c r="C262" s="445" t="s">
        <v>1134</v>
      </c>
      <c r="D262" s="483">
        <v>15</v>
      </c>
      <c r="E262" s="483">
        <v>14</v>
      </c>
      <c r="F262" s="483">
        <v>13</v>
      </c>
      <c r="G262" s="446"/>
    </row>
    <row r="263" spans="1:8" ht="63" thickBot="1" x14ac:dyDescent="0.35">
      <c r="A263" s="443"/>
      <c r="B263" s="453" t="s">
        <v>1135</v>
      </c>
      <c r="C263" s="445"/>
      <c r="D263" s="438"/>
      <c r="E263" s="438"/>
      <c r="F263" s="438"/>
      <c r="G263" s="446"/>
    </row>
    <row r="264" spans="1:8" ht="31.8" thickBot="1" x14ac:dyDescent="0.35">
      <c r="A264" s="443" t="s">
        <v>79</v>
      </c>
      <c r="B264" s="456" t="s">
        <v>1136</v>
      </c>
      <c r="C264" s="445" t="s">
        <v>750</v>
      </c>
      <c r="D264" s="438">
        <v>26</v>
      </c>
      <c r="E264" s="438">
        <v>20</v>
      </c>
      <c r="F264" s="438">
        <v>20</v>
      </c>
      <c r="G264" s="446"/>
    </row>
    <row r="265" spans="1:8" ht="63" thickBot="1" x14ac:dyDescent="0.35">
      <c r="A265" s="449"/>
      <c r="B265" s="477" t="s">
        <v>1137</v>
      </c>
      <c r="C265" s="438"/>
      <c r="D265" s="438"/>
      <c r="E265" s="438"/>
      <c r="F265" s="438"/>
      <c r="G265" s="33"/>
      <c r="H265" s="73"/>
    </row>
    <row r="266" spans="1:8" ht="31.8" thickBot="1" x14ac:dyDescent="0.35">
      <c r="A266" s="449" t="s">
        <v>79</v>
      </c>
      <c r="B266" s="476" t="s">
        <v>1138</v>
      </c>
      <c r="C266" s="438" t="s">
        <v>750</v>
      </c>
      <c r="D266" s="438">
        <v>3</v>
      </c>
      <c r="E266" s="438">
        <v>3</v>
      </c>
      <c r="F266" s="438">
        <v>3</v>
      </c>
      <c r="G266" s="33"/>
      <c r="H266" s="73"/>
    </row>
    <row r="267" spans="1:8" ht="31.8" thickBot="1" x14ac:dyDescent="0.35">
      <c r="A267" s="449" t="s">
        <v>79</v>
      </c>
      <c r="B267" s="33" t="s">
        <v>1139</v>
      </c>
      <c r="C267" s="438" t="s">
        <v>750</v>
      </c>
      <c r="D267" s="438">
        <v>0</v>
      </c>
      <c r="E267" s="438">
        <v>0</v>
      </c>
      <c r="F267" s="438">
        <v>0</v>
      </c>
      <c r="G267" s="33"/>
      <c r="H267" s="73"/>
    </row>
    <row r="268" spans="1:8" ht="47.4" thickBot="1" x14ac:dyDescent="0.35">
      <c r="A268" s="443"/>
      <c r="B268" s="453" t="s">
        <v>1140</v>
      </c>
      <c r="C268" s="445"/>
      <c r="D268" s="438"/>
      <c r="E268" s="438"/>
      <c r="F268" s="438"/>
      <c r="G268" s="446"/>
    </row>
    <row r="269" spans="1:8" ht="47.4" thickBot="1" x14ac:dyDescent="0.35">
      <c r="A269" s="443" t="s">
        <v>79</v>
      </c>
      <c r="B269" s="456" t="s">
        <v>1141</v>
      </c>
      <c r="C269" s="445" t="s">
        <v>1142</v>
      </c>
      <c r="D269" s="438">
        <v>100</v>
      </c>
      <c r="E269" s="438">
        <v>100</v>
      </c>
      <c r="F269" s="438">
        <v>100</v>
      </c>
      <c r="G269" s="446"/>
    </row>
    <row r="270" spans="1:8" ht="63" thickBot="1" x14ac:dyDescent="0.35">
      <c r="A270" s="443"/>
      <c r="B270" s="453" t="s">
        <v>1143</v>
      </c>
      <c r="C270" s="445"/>
      <c r="D270" s="438"/>
      <c r="E270" s="438"/>
      <c r="F270" s="438"/>
      <c r="G270" s="446"/>
    </row>
    <row r="271" spans="1:8" ht="47.4" thickBot="1" x14ac:dyDescent="0.35">
      <c r="A271" s="443" t="s">
        <v>79</v>
      </c>
      <c r="B271" s="456" t="s">
        <v>291</v>
      </c>
      <c r="C271" s="445" t="s">
        <v>1142</v>
      </c>
      <c r="D271" s="438">
        <v>100</v>
      </c>
      <c r="E271" s="438">
        <v>100</v>
      </c>
      <c r="F271" s="438">
        <v>100</v>
      </c>
      <c r="G271" s="446"/>
    </row>
    <row r="272" spans="1:8" ht="16.2" thickBot="1" x14ac:dyDescent="0.35">
      <c r="A272" s="443"/>
      <c r="B272" s="453" t="s">
        <v>1144</v>
      </c>
      <c r="C272" s="445"/>
      <c r="D272" s="438"/>
      <c r="E272" s="438"/>
      <c r="F272" s="438"/>
      <c r="G272" s="446"/>
    </row>
    <row r="273" spans="1:8" ht="47.4" thickBot="1" x14ac:dyDescent="0.35">
      <c r="A273" s="443" t="s">
        <v>79</v>
      </c>
      <c r="B273" s="456" t="s">
        <v>1145</v>
      </c>
      <c r="C273" s="445" t="s">
        <v>1134</v>
      </c>
      <c r="D273" s="483"/>
      <c r="E273" s="483"/>
      <c r="F273" s="483"/>
      <c r="G273" s="446"/>
    </row>
    <row r="274" spans="1:8" ht="78.599999999999994" thickBot="1" x14ac:dyDescent="0.35">
      <c r="A274" s="443"/>
      <c r="B274" s="453" t="s">
        <v>1146</v>
      </c>
      <c r="C274" s="445"/>
      <c r="D274" s="438"/>
      <c r="E274" s="438"/>
      <c r="F274" s="438"/>
      <c r="G274" s="446"/>
    </row>
    <row r="275" spans="1:8" ht="47.4" thickBot="1" x14ac:dyDescent="0.35">
      <c r="A275" s="443" t="s">
        <v>79</v>
      </c>
      <c r="B275" s="456" t="s">
        <v>1147</v>
      </c>
      <c r="C275" s="438" t="s">
        <v>718</v>
      </c>
      <c r="D275" s="438">
        <v>0</v>
      </c>
      <c r="E275" s="438">
        <v>2</v>
      </c>
      <c r="F275" s="438">
        <v>5</v>
      </c>
      <c r="G275" s="446"/>
    </row>
    <row r="276" spans="1:8" ht="63" thickBot="1" x14ac:dyDescent="0.35">
      <c r="A276" s="443"/>
      <c r="B276" s="453" t="s">
        <v>1148</v>
      </c>
      <c r="C276" s="445"/>
      <c r="D276" s="438"/>
      <c r="E276" s="438"/>
      <c r="F276" s="438"/>
      <c r="G276" s="446"/>
    </row>
    <row r="277" spans="1:8" ht="47.4" thickBot="1" x14ac:dyDescent="0.35">
      <c r="A277" s="443" t="s">
        <v>79</v>
      </c>
      <c r="B277" s="512" t="s">
        <v>1149</v>
      </c>
      <c r="C277" s="275" t="s">
        <v>755</v>
      </c>
      <c r="D277" s="438">
        <v>7</v>
      </c>
      <c r="E277" s="438">
        <v>7</v>
      </c>
      <c r="F277" s="438">
        <v>7</v>
      </c>
      <c r="G277" s="446"/>
    </row>
    <row r="278" spans="1:8" ht="16.2" thickBot="1" x14ac:dyDescent="0.35">
      <c r="A278" s="443" t="s">
        <v>79</v>
      </c>
      <c r="B278" s="460" t="s">
        <v>1150</v>
      </c>
      <c r="C278" s="484" t="s">
        <v>750</v>
      </c>
      <c r="D278" s="483">
        <v>7</v>
      </c>
      <c r="E278" s="483">
        <v>10</v>
      </c>
      <c r="F278" s="483">
        <v>12</v>
      </c>
      <c r="G278" s="456"/>
    </row>
    <row r="279" spans="1:8" ht="31.8" thickBot="1" x14ac:dyDescent="0.35">
      <c r="A279" s="443"/>
      <c r="B279" s="453" t="s">
        <v>1151</v>
      </c>
      <c r="C279" s="484"/>
      <c r="D279" s="483"/>
      <c r="E279" s="483"/>
      <c r="F279" s="483"/>
      <c r="G279" s="456"/>
    </row>
    <row r="280" spans="1:8" ht="16.2" thickBot="1" x14ac:dyDescent="0.35">
      <c r="A280" s="443" t="s">
        <v>79</v>
      </c>
      <c r="B280" s="476" t="s">
        <v>1152</v>
      </c>
      <c r="C280" s="242" t="s">
        <v>718</v>
      </c>
      <c r="D280" s="666">
        <v>26</v>
      </c>
      <c r="E280" s="666">
        <v>35</v>
      </c>
      <c r="F280" s="461">
        <v>40</v>
      </c>
      <c r="G280" s="456"/>
    </row>
    <row r="281" spans="1:8" ht="16.2" thickBot="1" x14ac:dyDescent="0.35">
      <c r="A281" s="947" t="s">
        <v>1153</v>
      </c>
      <c r="B281" s="948"/>
      <c r="C281" s="948"/>
      <c r="D281" s="948"/>
      <c r="E281" s="948"/>
      <c r="F281" s="948"/>
      <c r="G281" s="949"/>
    </row>
    <row r="282" spans="1:8" ht="31.8" thickBot="1" x14ac:dyDescent="0.35">
      <c r="A282" s="443"/>
      <c r="B282" s="444" t="s">
        <v>1154</v>
      </c>
      <c r="C282" s="445"/>
      <c r="D282" s="445"/>
      <c r="E282" s="445"/>
      <c r="F282" s="445"/>
      <c r="G282" s="446" t="s">
        <v>298</v>
      </c>
    </row>
    <row r="283" spans="1:8" ht="16.2" thickBot="1" x14ac:dyDescent="0.35">
      <c r="A283" s="443" t="s">
        <v>895</v>
      </c>
      <c r="B283" s="456" t="s">
        <v>733</v>
      </c>
      <c r="C283" s="445" t="s">
        <v>1155</v>
      </c>
      <c r="D283" s="445">
        <v>29800</v>
      </c>
      <c r="E283" s="445">
        <v>31300</v>
      </c>
      <c r="F283" s="445">
        <v>32980</v>
      </c>
      <c r="G283" s="446"/>
    </row>
    <row r="284" spans="1:8" ht="31.8" thickBot="1" x14ac:dyDescent="0.35">
      <c r="A284" s="443" t="s">
        <v>895</v>
      </c>
      <c r="B284" s="456" t="s">
        <v>1156</v>
      </c>
      <c r="C284" s="445" t="s">
        <v>718</v>
      </c>
      <c r="D284" s="504">
        <v>800</v>
      </c>
      <c r="E284" s="504">
        <v>800</v>
      </c>
      <c r="F284" s="504">
        <v>800</v>
      </c>
      <c r="G284" s="446"/>
    </row>
    <row r="285" spans="1:8" ht="31.8" thickBot="1" x14ac:dyDescent="0.35">
      <c r="A285" s="443" t="s">
        <v>895</v>
      </c>
      <c r="B285" s="456" t="s">
        <v>737</v>
      </c>
      <c r="C285" s="445" t="s">
        <v>1155</v>
      </c>
      <c r="D285" s="445">
        <v>3750</v>
      </c>
      <c r="E285" s="445">
        <v>4000</v>
      </c>
      <c r="F285" s="445">
        <v>4250</v>
      </c>
      <c r="G285" s="446"/>
    </row>
    <row r="286" spans="1:8" ht="125.4" thickBot="1" x14ac:dyDescent="0.35">
      <c r="A286" s="443"/>
      <c r="B286" s="453" t="s">
        <v>1157</v>
      </c>
      <c r="C286" s="445"/>
      <c r="D286" s="445"/>
      <c r="E286" s="445"/>
      <c r="F286" s="445"/>
      <c r="G286" s="446"/>
    </row>
    <row r="287" spans="1:8" ht="47.4" thickBot="1" x14ac:dyDescent="0.35">
      <c r="A287" s="443" t="s">
        <v>79</v>
      </c>
      <c r="B287" s="456" t="s">
        <v>1158</v>
      </c>
      <c r="C287" s="445" t="s">
        <v>750</v>
      </c>
      <c r="D287" s="445">
        <v>3</v>
      </c>
      <c r="E287" s="445">
        <v>3</v>
      </c>
      <c r="F287" s="445">
        <v>3</v>
      </c>
      <c r="G287" s="446"/>
    </row>
    <row r="288" spans="1:8" ht="31.8" thickBot="1" x14ac:dyDescent="0.35">
      <c r="A288" s="513" t="s">
        <v>79</v>
      </c>
      <c r="B288" s="456" t="s">
        <v>1159</v>
      </c>
      <c r="C288" s="484" t="s">
        <v>755</v>
      </c>
      <c r="D288" s="484">
        <v>80000</v>
      </c>
      <c r="E288" s="484">
        <v>90000</v>
      </c>
      <c r="F288" s="484">
        <v>10000</v>
      </c>
      <c r="G288" s="456"/>
      <c r="H288" s="514"/>
    </row>
    <row r="289" spans="1:7" ht="135" customHeight="1" thickBot="1" x14ac:dyDescent="0.35">
      <c r="A289" s="443"/>
      <c r="B289" s="453" t="s">
        <v>1160</v>
      </c>
      <c r="C289" s="445"/>
      <c r="D289" s="445"/>
      <c r="E289" s="445"/>
      <c r="F289" s="445"/>
      <c r="G289" s="446"/>
    </row>
    <row r="290" spans="1:7" ht="31.8" thickBot="1" x14ac:dyDescent="0.35">
      <c r="A290" s="443" t="s">
        <v>79</v>
      </c>
      <c r="B290" s="465" t="s">
        <v>1161</v>
      </c>
      <c r="C290" s="445" t="s">
        <v>718</v>
      </c>
      <c r="D290" s="445">
        <v>7</v>
      </c>
      <c r="E290" s="445">
        <v>9</v>
      </c>
      <c r="F290" s="445">
        <v>12</v>
      </c>
      <c r="G290" s="446"/>
    </row>
    <row r="291" spans="1:7" ht="31.8" thickBot="1" x14ac:dyDescent="0.35">
      <c r="A291" s="443" t="s">
        <v>79</v>
      </c>
      <c r="B291" s="465" t="s">
        <v>1162</v>
      </c>
      <c r="C291" s="445" t="s">
        <v>718</v>
      </c>
      <c r="D291" s="445">
        <v>2</v>
      </c>
      <c r="E291" s="445">
        <v>2</v>
      </c>
      <c r="F291" s="445">
        <v>3</v>
      </c>
      <c r="G291" s="446"/>
    </row>
    <row r="292" spans="1:7" ht="31.8" thickBot="1" x14ac:dyDescent="0.35">
      <c r="A292" s="443" t="s">
        <v>79</v>
      </c>
      <c r="B292" s="465" t="s">
        <v>1163</v>
      </c>
      <c r="C292" s="445" t="s">
        <v>829</v>
      </c>
      <c r="D292" s="445">
        <v>1</v>
      </c>
      <c r="E292" s="445">
        <v>2</v>
      </c>
      <c r="F292" s="445">
        <v>3</v>
      </c>
      <c r="G292" s="446"/>
    </row>
    <row r="293" spans="1:7" ht="47.4" thickBot="1" x14ac:dyDescent="0.35">
      <c r="A293" s="443" t="s">
        <v>79</v>
      </c>
      <c r="B293" s="465" t="s">
        <v>1164</v>
      </c>
      <c r="C293" s="445" t="s">
        <v>829</v>
      </c>
      <c r="D293" s="445">
        <v>3</v>
      </c>
      <c r="E293" s="445">
        <v>4</v>
      </c>
      <c r="F293" s="445">
        <v>5</v>
      </c>
      <c r="G293" s="446"/>
    </row>
    <row r="294" spans="1:7" ht="16.2" thickBot="1" x14ac:dyDescent="0.35">
      <c r="A294" s="443" t="s">
        <v>79</v>
      </c>
      <c r="B294" s="465" t="s">
        <v>1165</v>
      </c>
      <c r="C294" s="445" t="s">
        <v>829</v>
      </c>
      <c r="D294" s="445">
        <v>2</v>
      </c>
      <c r="E294" s="445">
        <v>3</v>
      </c>
      <c r="F294" s="445">
        <v>5</v>
      </c>
      <c r="G294" s="446"/>
    </row>
    <row r="295" spans="1:7" ht="64.2" customHeight="1" thickBot="1" x14ac:dyDescent="0.35">
      <c r="A295" s="443" t="s">
        <v>79</v>
      </c>
      <c r="B295" s="489" t="s">
        <v>1166</v>
      </c>
      <c r="C295" s="445" t="s">
        <v>718</v>
      </c>
      <c r="D295" s="445">
        <v>3</v>
      </c>
      <c r="E295" s="445">
        <v>4</v>
      </c>
      <c r="F295" s="445">
        <v>5</v>
      </c>
      <c r="G295" s="446"/>
    </row>
    <row r="296" spans="1:7" ht="31.8" thickBot="1" x14ac:dyDescent="0.35">
      <c r="A296" s="443"/>
      <c r="B296" s="444" t="s">
        <v>1167</v>
      </c>
      <c r="C296" s="445"/>
      <c r="D296" s="445"/>
      <c r="E296" s="445"/>
      <c r="F296" s="445"/>
      <c r="G296" s="446" t="s">
        <v>305</v>
      </c>
    </row>
    <row r="297" spans="1:7" ht="31.8" thickBot="1" x14ac:dyDescent="0.35">
      <c r="A297" s="443" t="s">
        <v>895</v>
      </c>
      <c r="B297" s="456" t="s">
        <v>786</v>
      </c>
      <c r="C297" s="445" t="s">
        <v>728</v>
      </c>
      <c r="D297" s="276" t="s">
        <v>788</v>
      </c>
      <c r="E297" s="223" t="s">
        <v>788</v>
      </c>
      <c r="F297" s="276" t="s">
        <v>788</v>
      </c>
      <c r="G297" s="236"/>
    </row>
    <row r="298" spans="1:7" ht="31.8" thickBot="1" x14ac:dyDescent="0.35">
      <c r="A298" s="513" t="s">
        <v>895</v>
      </c>
      <c r="B298" s="446" t="s">
        <v>791</v>
      </c>
      <c r="C298" s="484" t="s">
        <v>718</v>
      </c>
      <c r="D298" s="484">
        <v>1</v>
      </c>
      <c r="E298" s="484">
        <v>1</v>
      </c>
      <c r="F298" s="484">
        <v>1</v>
      </c>
      <c r="G298" s="456"/>
    </row>
    <row r="299" spans="1:7" ht="31.8" thickBot="1" x14ac:dyDescent="0.35">
      <c r="A299" s="513" t="s">
        <v>895</v>
      </c>
      <c r="B299" s="456" t="s">
        <v>793</v>
      </c>
      <c r="C299" s="484" t="s">
        <v>718</v>
      </c>
      <c r="D299" s="484">
        <v>6</v>
      </c>
      <c r="E299" s="484">
        <v>7</v>
      </c>
      <c r="F299" s="484">
        <v>7</v>
      </c>
      <c r="G299" s="456"/>
    </row>
    <row r="300" spans="1:7" ht="47.4" thickBot="1" x14ac:dyDescent="0.35">
      <c r="A300" s="443"/>
      <c r="B300" s="453" t="s">
        <v>1168</v>
      </c>
      <c r="C300" s="445"/>
      <c r="D300" s="445"/>
      <c r="E300" s="445"/>
      <c r="F300" s="445"/>
      <c r="G300" s="446"/>
    </row>
    <row r="301" spans="1:7" ht="31.8" thickBot="1" x14ac:dyDescent="0.35">
      <c r="A301" s="443" t="s">
        <v>79</v>
      </c>
      <c r="B301" s="465" t="s">
        <v>1169</v>
      </c>
      <c r="C301" s="445" t="s">
        <v>718</v>
      </c>
      <c r="D301" s="445">
        <v>5</v>
      </c>
      <c r="E301" s="445">
        <v>5</v>
      </c>
      <c r="F301" s="445">
        <v>6</v>
      </c>
      <c r="G301" s="446"/>
    </row>
    <row r="302" spans="1:7" ht="16.2" thickBot="1" x14ac:dyDescent="0.35">
      <c r="A302" s="443" t="s">
        <v>79</v>
      </c>
      <c r="B302" s="465" t="s">
        <v>1170</v>
      </c>
      <c r="C302" s="445" t="s">
        <v>718</v>
      </c>
      <c r="D302" s="445">
        <v>3</v>
      </c>
      <c r="E302" s="445">
        <v>4</v>
      </c>
      <c r="F302" s="445">
        <v>4</v>
      </c>
      <c r="G302" s="446"/>
    </row>
    <row r="303" spans="1:7" ht="63" thickBot="1" x14ac:dyDescent="0.35">
      <c r="A303" s="443"/>
      <c r="B303" s="515" t="s">
        <v>1171</v>
      </c>
      <c r="C303" s="445"/>
      <c r="D303" s="445"/>
      <c r="E303" s="445"/>
      <c r="F303" s="445"/>
      <c r="G303" s="446"/>
    </row>
    <row r="304" spans="1:7" ht="31.8" thickBot="1" x14ac:dyDescent="0.35">
      <c r="A304" s="443" t="s">
        <v>79</v>
      </c>
      <c r="B304" s="491" t="s">
        <v>1172</v>
      </c>
      <c r="C304" s="445" t="s">
        <v>718</v>
      </c>
      <c r="D304" s="445">
        <v>12100</v>
      </c>
      <c r="E304" s="445">
        <v>12100</v>
      </c>
      <c r="F304" s="445">
        <v>12100</v>
      </c>
      <c r="G304" s="446"/>
    </row>
    <row r="305" spans="1:7" ht="31.8" thickBot="1" x14ac:dyDescent="0.35">
      <c r="A305" s="443" t="s">
        <v>79</v>
      </c>
      <c r="B305" s="491" t="s">
        <v>1173</v>
      </c>
      <c r="C305" s="445" t="s">
        <v>1019</v>
      </c>
      <c r="D305" s="445">
        <v>12</v>
      </c>
      <c r="E305" s="445">
        <v>12</v>
      </c>
      <c r="F305" s="445">
        <v>12</v>
      </c>
      <c r="G305" s="446"/>
    </row>
    <row r="306" spans="1:7" ht="54" customHeight="1" thickBot="1" x14ac:dyDescent="0.35">
      <c r="A306" s="443"/>
      <c r="B306" s="516" t="s">
        <v>1676</v>
      </c>
      <c r="C306" s="445"/>
      <c r="D306" s="445"/>
      <c r="E306" s="445"/>
      <c r="F306" s="445"/>
      <c r="G306" s="446"/>
    </row>
    <row r="307" spans="1:7" ht="31.8" thickBot="1" x14ac:dyDescent="0.35">
      <c r="A307" s="443" t="s">
        <v>79</v>
      </c>
      <c r="B307" s="491" t="s">
        <v>1673</v>
      </c>
      <c r="C307" s="445" t="s">
        <v>750</v>
      </c>
      <c r="D307" s="438">
        <v>1</v>
      </c>
      <c r="E307" s="438">
        <v>1</v>
      </c>
      <c r="F307" s="438">
        <v>1</v>
      </c>
      <c r="G307" s="33"/>
    </row>
    <row r="308" spans="1:7" ht="31.8" thickBot="1" x14ac:dyDescent="0.35">
      <c r="A308" s="443" t="s">
        <v>79</v>
      </c>
      <c r="B308" s="465" t="s">
        <v>1677</v>
      </c>
      <c r="C308" s="445" t="s">
        <v>750</v>
      </c>
      <c r="D308" s="438">
        <v>1</v>
      </c>
      <c r="E308" s="438">
        <v>1</v>
      </c>
      <c r="F308" s="438">
        <v>1</v>
      </c>
      <c r="G308" s="33"/>
    </row>
    <row r="309" spans="1:7" ht="31.8" thickBot="1" x14ac:dyDescent="0.35">
      <c r="A309" s="443"/>
      <c r="B309" s="444" t="s">
        <v>1174</v>
      </c>
      <c r="C309" s="445"/>
      <c r="D309" s="445"/>
      <c r="E309" s="445"/>
      <c r="F309" s="445"/>
      <c r="G309" s="446" t="s">
        <v>307</v>
      </c>
    </row>
    <row r="310" spans="1:7" ht="78.599999999999994" thickBot="1" x14ac:dyDescent="0.35">
      <c r="A310" s="443"/>
      <c r="B310" s="453" t="s">
        <v>1175</v>
      </c>
      <c r="C310" s="445"/>
      <c r="D310" s="445"/>
      <c r="E310" s="445"/>
      <c r="F310" s="445"/>
      <c r="G310" s="446"/>
    </row>
    <row r="311" spans="1:7" ht="31.8" thickBot="1" x14ac:dyDescent="0.35">
      <c r="A311" s="443" t="s">
        <v>79</v>
      </c>
      <c r="B311" s="491" t="s">
        <v>1176</v>
      </c>
      <c r="C311" s="445" t="s">
        <v>718</v>
      </c>
      <c r="D311" s="445">
        <v>6</v>
      </c>
      <c r="E311" s="445">
        <v>7</v>
      </c>
      <c r="F311" s="445">
        <v>7</v>
      </c>
      <c r="G311" s="446"/>
    </row>
    <row r="312" spans="1:7" ht="47.4" thickBot="1" x14ac:dyDescent="0.35">
      <c r="A312" s="443" t="s">
        <v>79</v>
      </c>
      <c r="B312" s="282" t="s">
        <v>1177</v>
      </c>
      <c r="C312" s="445" t="s">
        <v>718</v>
      </c>
      <c r="D312" s="445">
        <v>4</v>
      </c>
      <c r="E312" s="445">
        <v>4</v>
      </c>
      <c r="F312" s="445">
        <v>5</v>
      </c>
      <c r="G312" s="446"/>
    </row>
    <row r="313" spans="1:7" ht="16.2" thickBot="1" x14ac:dyDescent="0.35">
      <c r="A313" s="443" t="s">
        <v>79</v>
      </c>
      <c r="B313" s="491" t="s">
        <v>1178</v>
      </c>
      <c r="C313" s="445" t="s">
        <v>718</v>
      </c>
      <c r="D313" s="445">
        <v>1100</v>
      </c>
      <c r="E313" s="445">
        <v>1100</v>
      </c>
      <c r="F313" s="445">
        <v>1100</v>
      </c>
      <c r="G313" s="446"/>
    </row>
    <row r="314" spans="1:7" ht="16.2" thickBot="1" x14ac:dyDescent="0.35">
      <c r="A314" s="443" t="s">
        <v>79</v>
      </c>
      <c r="B314" s="491" t="s">
        <v>1179</v>
      </c>
      <c r="C314" s="445" t="s">
        <v>718</v>
      </c>
      <c r="D314" s="445">
        <v>60</v>
      </c>
      <c r="E314" s="445">
        <v>60</v>
      </c>
      <c r="F314" s="445">
        <v>60</v>
      </c>
      <c r="G314" s="446"/>
    </row>
    <row r="315" spans="1:7" ht="31.8" thickBot="1" x14ac:dyDescent="0.35">
      <c r="A315" s="443" t="s">
        <v>79</v>
      </c>
      <c r="B315" s="489" t="s">
        <v>1180</v>
      </c>
      <c r="C315" s="445" t="s">
        <v>718</v>
      </c>
      <c r="D315" s="445">
        <v>2200</v>
      </c>
      <c r="E315" s="445">
        <v>2250</v>
      </c>
      <c r="F315" s="445">
        <v>2300</v>
      </c>
      <c r="G315" s="446"/>
    </row>
    <row r="316" spans="1:7" ht="16.2" thickBot="1" x14ac:dyDescent="0.35">
      <c r="A316" s="947" t="s">
        <v>1181</v>
      </c>
      <c r="B316" s="948"/>
      <c r="C316" s="948"/>
      <c r="D316" s="948"/>
      <c r="E316" s="948"/>
      <c r="F316" s="948"/>
      <c r="G316" s="949"/>
    </row>
    <row r="317" spans="1:7" ht="31.8" thickBot="1" x14ac:dyDescent="0.35">
      <c r="A317" s="443"/>
      <c r="B317" s="444" t="s">
        <v>1182</v>
      </c>
      <c r="C317" s="445"/>
      <c r="D317" s="445"/>
      <c r="E317" s="445"/>
      <c r="F317" s="445"/>
      <c r="G317" s="446" t="s">
        <v>205</v>
      </c>
    </row>
    <row r="318" spans="1:7" ht="31.8" thickBot="1" x14ac:dyDescent="0.35">
      <c r="A318" s="443" t="s">
        <v>895</v>
      </c>
      <c r="B318" s="446" t="s">
        <v>896</v>
      </c>
      <c r="C318" s="445" t="s">
        <v>728</v>
      </c>
      <c r="D318" s="504">
        <v>80</v>
      </c>
      <c r="E318" s="504">
        <v>98</v>
      </c>
      <c r="F318" s="504">
        <v>98</v>
      </c>
      <c r="G318" s="446"/>
    </row>
    <row r="319" spans="1:7" ht="31.8" thickBot="1" x14ac:dyDescent="0.35">
      <c r="A319" s="443"/>
      <c r="B319" s="453" t="s">
        <v>1183</v>
      </c>
      <c r="C319" s="445"/>
      <c r="D319" s="445"/>
      <c r="E319" s="445"/>
      <c r="F319" s="445"/>
      <c r="G319" s="446"/>
    </row>
    <row r="320" spans="1:7" ht="47.4" thickBot="1" x14ac:dyDescent="0.35">
      <c r="A320" s="443" t="s">
        <v>895</v>
      </c>
      <c r="B320" s="465" t="s">
        <v>1184</v>
      </c>
      <c r="C320" s="445" t="s">
        <v>718</v>
      </c>
      <c r="D320" s="445">
        <v>1</v>
      </c>
      <c r="E320" s="445"/>
      <c r="F320" s="445"/>
      <c r="G320" s="446"/>
    </row>
    <row r="321" spans="1:7" ht="31.8" thickBot="1" x14ac:dyDescent="0.35">
      <c r="A321" s="443" t="s">
        <v>895</v>
      </c>
      <c r="B321" s="465" t="s">
        <v>1185</v>
      </c>
      <c r="C321" s="445" t="s">
        <v>718</v>
      </c>
      <c r="D321" s="445">
        <v>2</v>
      </c>
      <c r="E321" s="445">
        <v>2</v>
      </c>
      <c r="F321" s="445">
        <v>2</v>
      </c>
      <c r="G321" s="446"/>
    </row>
    <row r="322" spans="1:7" ht="16.2" thickBot="1" x14ac:dyDescent="0.35">
      <c r="A322" s="443" t="s">
        <v>79</v>
      </c>
      <c r="B322" s="460" t="s">
        <v>1186</v>
      </c>
      <c r="C322" s="445" t="s">
        <v>718</v>
      </c>
      <c r="D322" s="445">
        <v>1</v>
      </c>
      <c r="E322" s="445">
        <v>0</v>
      </c>
      <c r="F322" s="445">
        <v>0</v>
      </c>
      <c r="G322" s="446"/>
    </row>
    <row r="323" spans="1:7" ht="16.2" thickBot="1" x14ac:dyDescent="0.35">
      <c r="A323" s="443" t="s">
        <v>79</v>
      </c>
      <c r="B323" s="460" t="s">
        <v>1187</v>
      </c>
      <c r="C323" s="445" t="s">
        <v>750</v>
      </c>
      <c r="D323" s="445">
        <v>8</v>
      </c>
      <c r="E323" s="445">
        <v>4</v>
      </c>
      <c r="F323" s="445">
        <v>2</v>
      </c>
      <c r="G323" s="446"/>
    </row>
    <row r="324" spans="1:7" ht="47.4" thickBot="1" x14ac:dyDescent="0.35">
      <c r="A324" s="443"/>
      <c r="B324" s="517" t="s">
        <v>1188</v>
      </c>
      <c r="C324" s="275"/>
      <c r="D324" s="445"/>
      <c r="E324" s="445"/>
      <c r="F324" s="445"/>
      <c r="G324" s="446"/>
    </row>
    <row r="325" spans="1:7" ht="16.2" thickBot="1" x14ac:dyDescent="0.35">
      <c r="A325" s="443" t="s">
        <v>79</v>
      </c>
      <c r="B325" s="460" t="s">
        <v>1189</v>
      </c>
      <c r="C325" s="494" t="s">
        <v>718</v>
      </c>
      <c r="D325" s="445">
        <v>2</v>
      </c>
      <c r="E325" s="445">
        <v>2</v>
      </c>
      <c r="F325" s="445">
        <v>2</v>
      </c>
      <c r="G325" s="446"/>
    </row>
    <row r="326" spans="1:7" ht="31.8" thickBot="1" x14ac:dyDescent="0.35">
      <c r="A326" s="443" t="s">
        <v>79</v>
      </c>
      <c r="B326" s="460" t="s">
        <v>1190</v>
      </c>
      <c r="C326" s="494" t="s">
        <v>750</v>
      </c>
      <c r="D326" s="445">
        <v>20</v>
      </c>
      <c r="E326" s="445">
        <v>20</v>
      </c>
      <c r="F326" s="445">
        <v>20</v>
      </c>
      <c r="G326" s="446"/>
    </row>
    <row r="327" spans="1:7" ht="31.8" thickBot="1" x14ac:dyDescent="0.35">
      <c r="A327" s="443" t="s">
        <v>79</v>
      </c>
      <c r="B327" s="489" t="s">
        <v>1191</v>
      </c>
      <c r="C327" s="494" t="s">
        <v>750</v>
      </c>
      <c r="D327" s="445">
        <v>2</v>
      </c>
      <c r="E327" s="445">
        <v>2</v>
      </c>
      <c r="F327" s="445">
        <v>2</v>
      </c>
      <c r="G327" s="446"/>
    </row>
    <row r="328" spans="1:7" ht="42" thickBot="1" x14ac:dyDescent="0.35">
      <c r="A328" s="443"/>
      <c r="B328" s="518" t="s">
        <v>1192</v>
      </c>
      <c r="C328" s="275"/>
      <c r="D328" s="445"/>
      <c r="E328" s="445"/>
      <c r="F328" s="445"/>
      <c r="G328" s="446"/>
    </row>
    <row r="329" spans="1:7" ht="16.2" thickBot="1" x14ac:dyDescent="0.35">
      <c r="A329" s="443" t="s">
        <v>79</v>
      </c>
      <c r="B329" s="519" t="s">
        <v>1193</v>
      </c>
      <c r="C329" s="494" t="s">
        <v>750</v>
      </c>
      <c r="D329" s="445">
        <v>1</v>
      </c>
      <c r="E329" s="445">
        <v>0</v>
      </c>
      <c r="F329" s="445">
        <v>0</v>
      </c>
      <c r="G329" s="446"/>
    </row>
    <row r="330" spans="1:7" ht="31.8" thickBot="1" x14ac:dyDescent="0.35">
      <c r="A330" s="443"/>
      <c r="B330" s="517" t="s">
        <v>1194</v>
      </c>
      <c r="C330" s="494"/>
      <c r="D330" s="445"/>
      <c r="E330" s="445"/>
      <c r="F330" s="445"/>
      <c r="G330" s="446"/>
    </row>
    <row r="331" spans="1:7" ht="16.2" thickBot="1" x14ac:dyDescent="0.35">
      <c r="A331" s="443" t="s">
        <v>79</v>
      </c>
      <c r="B331" s="519" t="s">
        <v>1193</v>
      </c>
      <c r="C331" s="494" t="s">
        <v>750</v>
      </c>
      <c r="D331" s="445"/>
      <c r="E331" s="445"/>
      <c r="F331" s="445">
        <v>1</v>
      </c>
      <c r="G331" s="446"/>
    </row>
    <row r="332" spans="1:7" ht="16.2" customHeight="1" thickBot="1" x14ac:dyDescent="0.35">
      <c r="A332" s="947" t="s">
        <v>1195</v>
      </c>
      <c r="B332" s="948"/>
      <c r="C332" s="948"/>
      <c r="D332" s="948"/>
      <c r="E332" s="948"/>
      <c r="F332" s="948"/>
      <c r="G332" s="949"/>
    </row>
    <row r="333" spans="1:7" ht="47.4" thickBot="1" x14ac:dyDescent="0.35">
      <c r="A333" s="443"/>
      <c r="B333" s="444" t="s">
        <v>1196</v>
      </c>
      <c r="C333" s="445"/>
      <c r="D333" s="438"/>
      <c r="E333" s="438"/>
      <c r="F333" s="438"/>
      <c r="G333" s="446" t="s">
        <v>138</v>
      </c>
    </row>
    <row r="334" spans="1:7" ht="16.2" thickBot="1" x14ac:dyDescent="0.35">
      <c r="A334" s="443" t="s">
        <v>895</v>
      </c>
      <c r="B334" s="456" t="s">
        <v>797</v>
      </c>
      <c r="C334" s="445" t="s">
        <v>798</v>
      </c>
      <c r="D334" s="438">
        <v>92.4</v>
      </c>
      <c r="E334" s="451">
        <v>92.5</v>
      </c>
      <c r="F334" s="438">
        <v>92.6</v>
      </c>
      <c r="G334" s="446"/>
    </row>
    <row r="335" spans="1:7" ht="31.8" thickBot="1" x14ac:dyDescent="0.35">
      <c r="A335" s="513" t="s">
        <v>895</v>
      </c>
      <c r="B335" s="309" t="s">
        <v>799</v>
      </c>
      <c r="C335" s="269" t="s">
        <v>728</v>
      </c>
      <c r="D335" s="657">
        <v>0.9</v>
      </c>
      <c r="E335" s="657">
        <v>0.95</v>
      </c>
      <c r="F335" s="657">
        <v>0.99</v>
      </c>
      <c r="G335" s="456"/>
    </row>
    <row r="336" spans="1:7" ht="31.8" thickBot="1" x14ac:dyDescent="0.35">
      <c r="A336" s="513" t="s">
        <v>895</v>
      </c>
      <c r="B336" s="309" t="s">
        <v>800</v>
      </c>
      <c r="C336" s="658" t="s">
        <v>755</v>
      </c>
      <c r="D336" s="483">
        <v>140</v>
      </c>
      <c r="E336" s="656">
        <v>135</v>
      </c>
      <c r="F336" s="483">
        <v>130</v>
      </c>
      <c r="G336" s="456"/>
    </row>
    <row r="337" spans="1:7" ht="31.8" thickBot="1" x14ac:dyDescent="0.35">
      <c r="A337" s="513" t="s">
        <v>895</v>
      </c>
      <c r="B337" s="520" t="s">
        <v>801</v>
      </c>
      <c r="C337" s="521" t="s">
        <v>1197</v>
      </c>
      <c r="D337" s="659">
        <v>54900</v>
      </c>
      <c r="E337" s="659">
        <v>55000</v>
      </c>
      <c r="F337" s="659">
        <v>55050</v>
      </c>
      <c r="G337" s="456"/>
    </row>
    <row r="338" spans="1:7" ht="31.8" thickBot="1" x14ac:dyDescent="0.35">
      <c r="A338" s="513" t="s">
        <v>895</v>
      </c>
      <c r="B338" s="522" t="s">
        <v>804</v>
      </c>
      <c r="C338" s="660" t="s">
        <v>728</v>
      </c>
      <c r="D338" s="646">
        <v>5</v>
      </c>
      <c r="E338" s="646">
        <v>6</v>
      </c>
      <c r="F338" s="646">
        <v>6</v>
      </c>
      <c r="G338" s="456"/>
    </row>
    <row r="339" spans="1:7" ht="63" thickBot="1" x14ac:dyDescent="0.35">
      <c r="A339" s="513"/>
      <c r="B339" s="506" t="s">
        <v>1198</v>
      </c>
      <c r="C339" s="484"/>
      <c r="D339" s="483"/>
      <c r="E339" s="483"/>
      <c r="F339" s="483"/>
      <c r="G339" s="456"/>
    </row>
    <row r="340" spans="1:7" ht="16.2" thickBot="1" x14ac:dyDescent="0.35">
      <c r="A340" s="513" t="s">
        <v>79</v>
      </c>
      <c r="B340" s="507" t="s">
        <v>1199</v>
      </c>
      <c r="C340" s="484" t="s">
        <v>798</v>
      </c>
      <c r="D340" s="646">
        <v>0.5</v>
      </c>
      <c r="E340" s="646">
        <v>1</v>
      </c>
      <c r="F340" s="646">
        <v>1</v>
      </c>
      <c r="G340" s="456"/>
    </row>
    <row r="341" spans="1:7" ht="16.2" thickBot="1" x14ac:dyDescent="0.35">
      <c r="A341" s="513" t="s">
        <v>79</v>
      </c>
      <c r="B341" s="507" t="s">
        <v>1200</v>
      </c>
      <c r="C341" s="484" t="s">
        <v>798</v>
      </c>
      <c r="D341" s="483">
        <v>1.5</v>
      </c>
      <c r="E341" s="646">
        <v>2</v>
      </c>
      <c r="F341" s="646">
        <v>2</v>
      </c>
      <c r="G341" s="456"/>
    </row>
    <row r="342" spans="1:7" ht="16.2" thickBot="1" x14ac:dyDescent="0.35">
      <c r="A342" s="443"/>
      <c r="B342" s="523" t="s">
        <v>1201</v>
      </c>
      <c r="C342" s="445"/>
      <c r="D342" s="438"/>
      <c r="E342" s="438"/>
      <c r="F342" s="438"/>
      <c r="G342" s="446" t="s">
        <v>141</v>
      </c>
    </row>
    <row r="343" spans="1:7" ht="16.2" thickBot="1" x14ac:dyDescent="0.35">
      <c r="A343" s="443" t="s">
        <v>895</v>
      </c>
      <c r="B343" s="507" t="s">
        <v>806</v>
      </c>
      <c r="C343" s="445" t="s">
        <v>750</v>
      </c>
      <c r="D343" s="438">
        <v>120</v>
      </c>
      <c r="E343" s="438">
        <v>100</v>
      </c>
      <c r="F343" s="438">
        <v>100</v>
      </c>
      <c r="G343" s="446"/>
    </row>
    <row r="344" spans="1:7" ht="47.4" thickBot="1" x14ac:dyDescent="0.35">
      <c r="A344" s="443"/>
      <c r="B344" s="506" t="s">
        <v>1202</v>
      </c>
      <c r="C344" s="445"/>
      <c r="D344" s="438"/>
      <c r="E344" s="438"/>
      <c r="F344" s="438"/>
      <c r="G344" s="446"/>
    </row>
    <row r="345" spans="1:7" ht="16.2" thickBot="1" x14ac:dyDescent="0.35">
      <c r="A345" s="443" t="s">
        <v>79</v>
      </c>
      <c r="B345" s="507" t="s">
        <v>1203</v>
      </c>
      <c r="C345" s="445" t="s">
        <v>750</v>
      </c>
      <c r="D345" s="438">
        <v>3</v>
      </c>
      <c r="E345" s="438">
        <v>4</v>
      </c>
      <c r="F345" s="438">
        <v>4</v>
      </c>
      <c r="G345" s="446"/>
    </row>
    <row r="346" spans="1:7" ht="16.2" thickBot="1" x14ac:dyDescent="0.35">
      <c r="A346" s="443" t="s">
        <v>79</v>
      </c>
      <c r="B346" s="507" t="s">
        <v>1204</v>
      </c>
      <c r="C346" s="445" t="s">
        <v>750</v>
      </c>
      <c r="D346" s="438">
        <v>2</v>
      </c>
      <c r="E346" s="438">
        <v>2</v>
      </c>
      <c r="F346" s="438">
        <v>2</v>
      </c>
      <c r="G346" s="446"/>
    </row>
    <row r="347" spans="1:7" ht="31.8" thickBot="1" x14ac:dyDescent="0.35">
      <c r="A347" s="443" t="s">
        <v>79</v>
      </c>
      <c r="B347" s="507" t="s">
        <v>1205</v>
      </c>
      <c r="C347" s="445" t="s">
        <v>750</v>
      </c>
      <c r="D347" s="438">
        <v>2</v>
      </c>
      <c r="E347" s="438">
        <v>2</v>
      </c>
      <c r="F347" s="438">
        <v>2</v>
      </c>
      <c r="G347" s="446"/>
    </row>
    <row r="348" spans="1:7" ht="47.4" thickBot="1" x14ac:dyDescent="0.35">
      <c r="A348" s="443" t="s">
        <v>79</v>
      </c>
      <c r="B348" s="507" t="s">
        <v>1206</v>
      </c>
      <c r="C348" s="445" t="s">
        <v>750</v>
      </c>
      <c r="D348" s="438">
        <v>2</v>
      </c>
      <c r="E348" s="438">
        <v>2</v>
      </c>
      <c r="F348" s="438">
        <v>2</v>
      </c>
      <c r="G348" s="446"/>
    </row>
    <row r="349" spans="1:7" ht="31.8" thickBot="1" x14ac:dyDescent="0.35">
      <c r="A349" s="443" t="s">
        <v>79</v>
      </c>
      <c r="B349" s="507" t="s">
        <v>1207</v>
      </c>
      <c r="C349" s="445" t="s">
        <v>829</v>
      </c>
      <c r="D349" s="438"/>
      <c r="E349" s="438"/>
      <c r="F349" s="438"/>
      <c r="G349" s="446"/>
    </row>
    <row r="350" spans="1:7" ht="16.2" thickBot="1" x14ac:dyDescent="0.35">
      <c r="A350" s="443" t="s">
        <v>79</v>
      </c>
      <c r="B350" s="507" t="s">
        <v>1208</v>
      </c>
      <c r="C350" s="445" t="s">
        <v>750</v>
      </c>
      <c r="D350" s="438">
        <v>18</v>
      </c>
      <c r="E350" s="438">
        <v>15</v>
      </c>
      <c r="F350" s="438">
        <v>12</v>
      </c>
      <c r="G350" s="446"/>
    </row>
    <row r="351" spans="1:7" ht="31.8" thickBot="1" x14ac:dyDescent="0.35">
      <c r="A351" s="443"/>
      <c r="B351" s="506" t="s">
        <v>1209</v>
      </c>
      <c r="C351" s="445"/>
      <c r="D351" s="438"/>
      <c r="E351" s="438"/>
      <c r="F351" s="438"/>
      <c r="G351" s="446"/>
    </row>
    <row r="352" spans="1:7" ht="31.8" thickBot="1" x14ac:dyDescent="0.35">
      <c r="A352" s="443" t="s">
        <v>79</v>
      </c>
      <c r="B352" s="507" t="s">
        <v>1210</v>
      </c>
      <c r="C352" s="445" t="s">
        <v>798</v>
      </c>
      <c r="D352" s="438">
        <v>0.5</v>
      </c>
      <c r="E352" s="438">
        <v>0.75</v>
      </c>
      <c r="F352" s="438"/>
      <c r="G352" s="446"/>
    </row>
    <row r="353" spans="1:7" ht="31.8" thickBot="1" x14ac:dyDescent="0.35">
      <c r="A353" s="443" t="s">
        <v>79</v>
      </c>
      <c r="B353" s="524" t="s">
        <v>1211</v>
      </c>
      <c r="C353" s="445" t="s">
        <v>798</v>
      </c>
      <c r="D353" s="438">
        <v>20</v>
      </c>
      <c r="E353" s="438">
        <v>21</v>
      </c>
      <c r="F353" s="438">
        <v>22</v>
      </c>
      <c r="G353" s="525"/>
    </row>
    <row r="354" spans="1:7" ht="16.2" thickBot="1" x14ac:dyDescent="0.35">
      <c r="A354" s="513" t="s">
        <v>79</v>
      </c>
      <c r="B354" s="507" t="s">
        <v>1212</v>
      </c>
      <c r="C354" s="484" t="s">
        <v>718</v>
      </c>
      <c r="D354" s="483"/>
      <c r="E354" s="483">
        <v>1</v>
      </c>
      <c r="F354" s="483">
        <v>1</v>
      </c>
      <c r="G354" s="456"/>
    </row>
    <row r="355" spans="1:7" ht="16.2" thickBot="1" x14ac:dyDescent="0.35">
      <c r="A355" s="443" t="s">
        <v>79</v>
      </c>
      <c r="B355" s="507" t="s">
        <v>1213</v>
      </c>
      <c r="C355" s="445" t="s">
        <v>718</v>
      </c>
      <c r="D355" s="438"/>
      <c r="E355" s="438"/>
      <c r="F355" s="438">
        <v>1</v>
      </c>
      <c r="G355" s="446"/>
    </row>
    <row r="356" spans="1:7" ht="47.4" thickBot="1" x14ac:dyDescent="0.35">
      <c r="A356" s="443" t="s">
        <v>79</v>
      </c>
      <c r="B356" s="524" t="s">
        <v>1214</v>
      </c>
      <c r="C356" s="445" t="s">
        <v>718</v>
      </c>
      <c r="D356" s="438"/>
      <c r="E356" s="438"/>
      <c r="F356" s="438">
        <v>1</v>
      </c>
      <c r="G356" s="446"/>
    </row>
    <row r="357" spans="1:7" ht="31.8" thickBot="1" x14ac:dyDescent="0.35">
      <c r="A357" s="443"/>
      <c r="B357" s="523" t="s">
        <v>1215</v>
      </c>
      <c r="C357" s="445"/>
      <c r="D357" s="438"/>
      <c r="E357" s="438"/>
      <c r="F357" s="438"/>
      <c r="G357" s="446" t="s">
        <v>320</v>
      </c>
    </row>
    <row r="358" spans="1:7" ht="16.2" thickBot="1" x14ac:dyDescent="0.35">
      <c r="A358" s="443" t="s">
        <v>895</v>
      </c>
      <c r="B358" s="507" t="s">
        <v>808</v>
      </c>
      <c r="C358" s="445" t="s">
        <v>718</v>
      </c>
      <c r="D358" s="438">
        <v>1</v>
      </c>
      <c r="E358" s="438">
        <v>1</v>
      </c>
      <c r="F358" s="438">
        <v>1</v>
      </c>
      <c r="G358" s="446"/>
    </row>
    <row r="359" spans="1:7" ht="31.8" thickBot="1" x14ac:dyDescent="0.35">
      <c r="A359" s="443"/>
      <c r="B359" s="506" t="s">
        <v>1216</v>
      </c>
      <c r="C359" s="445"/>
      <c r="D359" s="438"/>
      <c r="E359" s="438"/>
      <c r="F359" s="438"/>
      <c r="G359" s="446"/>
    </row>
    <row r="360" spans="1:7" ht="31.8" thickBot="1" x14ac:dyDescent="0.35">
      <c r="A360" s="443" t="s">
        <v>79</v>
      </c>
      <c r="B360" s="507" t="s">
        <v>1217</v>
      </c>
      <c r="C360" s="445" t="s">
        <v>718</v>
      </c>
      <c r="D360" s="438">
        <v>90</v>
      </c>
      <c r="E360" s="438">
        <v>110</v>
      </c>
      <c r="F360" s="438">
        <v>130</v>
      </c>
      <c r="G360" s="446"/>
    </row>
    <row r="361" spans="1:7" ht="31.8" thickBot="1" x14ac:dyDescent="0.35">
      <c r="A361" s="443"/>
      <c r="B361" s="523" t="s">
        <v>1218</v>
      </c>
      <c r="C361" s="445"/>
      <c r="D361" s="438"/>
      <c r="E361" s="438"/>
      <c r="F361" s="438"/>
      <c r="G361" s="446" t="s">
        <v>147</v>
      </c>
    </row>
    <row r="362" spans="1:7" ht="31.8" thickBot="1" x14ac:dyDescent="0.35">
      <c r="A362" s="443" t="s">
        <v>895</v>
      </c>
      <c r="B362" s="507" t="s">
        <v>1219</v>
      </c>
      <c r="C362" s="484" t="s">
        <v>715</v>
      </c>
      <c r="D362" s="646">
        <v>1</v>
      </c>
      <c r="E362" s="646">
        <v>2</v>
      </c>
      <c r="F362" s="646">
        <v>1</v>
      </c>
      <c r="G362" s="446"/>
    </row>
    <row r="363" spans="1:7" ht="31.8" thickBot="1" x14ac:dyDescent="0.35">
      <c r="A363" s="443" t="s">
        <v>895</v>
      </c>
      <c r="B363" s="507" t="s">
        <v>1220</v>
      </c>
      <c r="C363" s="445" t="s">
        <v>728</v>
      </c>
      <c r="D363" s="451">
        <v>86</v>
      </c>
      <c r="E363" s="451">
        <v>87</v>
      </c>
      <c r="F363" s="451">
        <v>87</v>
      </c>
      <c r="G363" s="446"/>
    </row>
    <row r="364" spans="1:7" ht="31.8" thickBot="1" x14ac:dyDescent="0.35">
      <c r="A364" s="443" t="s">
        <v>895</v>
      </c>
      <c r="B364" s="507" t="s">
        <v>811</v>
      </c>
      <c r="C364" s="445" t="s">
        <v>718</v>
      </c>
      <c r="D364" s="438">
        <v>5</v>
      </c>
      <c r="E364" s="438">
        <v>5</v>
      </c>
      <c r="F364" s="438">
        <v>5</v>
      </c>
      <c r="G364" s="446"/>
    </row>
    <row r="365" spans="1:7" ht="31.8" thickBot="1" x14ac:dyDescent="0.35">
      <c r="A365" s="443"/>
      <c r="B365" s="506" t="s">
        <v>1221</v>
      </c>
      <c r="C365" s="445"/>
      <c r="D365" s="438"/>
      <c r="E365" s="438"/>
      <c r="F365" s="438"/>
      <c r="G365" s="446"/>
    </row>
    <row r="366" spans="1:7" ht="31.8" thickBot="1" x14ac:dyDescent="0.35">
      <c r="A366" s="443" t="s">
        <v>79</v>
      </c>
      <c r="B366" s="507" t="s">
        <v>1222</v>
      </c>
      <c r="C366" s="484" t="s">
        <v>718</v>
      </c>
      <c r="D366" s="483">
        <v>2</v>
      </c>
      <c r="E366" s="483">
        <v>2</v>
      </c>
      <c r="F366" s="483">
        <v>2</v>
      </c>
      <c r="G366" s="456"/>
    </row>
    <row r="367" spans="1:7" ht="47.4" thickBot="1" x14ac:dyDescent="0.35">
      <c r="A367" s="443"/>
      <c r="B367" s="523" t="s">
        <v>1223</v>
      </c>
      <c r="C367" s="445"/>
      <c r="D367" s="438"/>
      <c r="E367" s="438"/>
      <c r="F367" s="438"/>
      <c r="G367" s="446" t="s">
        <v>326</v>
      </c>
    </row>
    <row r="368" spans="1:7" ht="31.8" thickBot="1" x14ac:dyDescent="0.35">
      <c r="A368" s="443" t="s">
        <v>895</v>
      </c>
      <c r="B368" s="507" t="s">
        <v>813</v>
      </c>
      <c r="C368" s="445" t="s">
        <v>728</v>
      </c>
      <c r="D368" s="451">
        <v>29</v>
      </c>
      <c r="E368" s="451">
        <v>30</v>
      </c>
      <c r="F368" s="451">
        <v>30</v>
      </c>
      <c r="G368" s="446"/>
    </row>
    <row r="369" spans="1:7" ht="47.4" thickBot="1" x14ac:dyDescent="0.35">
      <c r="A369" s="443" t="s">
        <v>895</v>
      </c>
      <c r="B369" s="507" t="s">
        <v>815</v>
      </c>
      <c r="C369" s="445" t="s">
        <v>718</v>
      </c>
      <c r="D369" s="452">
        <v>1</v>
      </c>
      <c r="E369" s="452">
        <v>2</v>
      </c>
      <c r="F369" s="452">
        <v>3</v>
      </c>
      <c r="G369" s="446"/>
    </row>
    <row r="370" spans="1:7" ht="31.8" thickBot="1" x14ac:dyDescent="0.35">
      <c r="A370" s="443"/>
      <c r="B370" s="506" t="s">
        <v>1224</v>
      </c>
      <c r="C370" s="445"/>
      <c r="D370" s="438"/>
      <c r="E370" s="438"/>
      <c r="F370" s="438"/>
      <c r="G370" s="446"/>
    </row>
    <row r="371" spans="1:7" ht="31.8" thickBot="1" x14ac:dyDescent="0.35">
      <c r="A371" s="443" t="s">
        <v>79</v>
      </c>
      <c r="B371" s="507" t="s">
        <v>1225</v>
      </c>
      <c r="C371" s="445" t="s">
        <v>718</v>
      </c>
      <c r="D371" s="438">
        <v>1</v>
      </c>
      <c r="E371" s="438"/>
      <c r="F371" s="438"/>
      <c r="G371" s="446"/>
    </row>
    <row r="372" spans="1:7" ht="47.4" thickBot="1" x14ac:dyDescent="0.35">
      <c r="A372" s="443"/>
      <c r="B372" s="506" t="s">
        <v>1226</v>
      </c>
      <c r="C372" s="445"/>
      <c r="D372" s="438"/>
      <c r="E372" s="438"/>
      <c r="F372" s="438"/>
      <c r="G372" s="446"/>
    </row>
    <row r="373" spans="1:7" ht="16.2" thickBot="1" x14ac:dyDescent="0.35">
      <c r="A373" s="443" t="s">
        <v>79</v>
      </c>
      <c r="B373" s="507" t="s">
        <v>1227</v>
      </c>
      <c r="C373" s="445" t="s">
        <v>718</v>
      </c>
      <c r="D373" s="438"/>
      <c r="E373" s="438"/>
      <c r="F373" s="438"/>
      <c r="G373" s="446"/>
    </row>
    <row r="374" spans="1:7" ht="47.4" thickBot="1" x14ac:dyDescent="0.35">
      <c r="A374" s="443"/>
      <c r="B374" s="523" t="s">
        <v>1228</v>
      </c>
      <c r="C374" s="445"/>
      <c r="D374" s="438"/>
      <c r="E374" s="438"/>
      <c r="F374" s="438"/>
      <c r="G374" s="446" t="s">
        <v>156</v>
      </c>
    </row>
    <row r="375" spans="1:7" ht="31.8" thickBot="1" x14ac:dyDescent="0.35">
      <c r="A375" s="443" t="s">
        <v>895</v>
      </c>
      <c r="B375" s="507" t="s">
        <v>820</v>
      </c>
      <c r="C375" s="445" t="s">
        <v>821</v>
      </c>
      <c r="D375" s="276">
        <v>19</v>
      </c>
      <c r="E375" s="223">
        <v>18</v>
      </c>
      <c r="F375" s="276">
        <v>17</v>
      </c>
      <c r="G375" s="236"/>
    </row>
    <row r="376" spans="1:7" ht="16.2" thickBot="1" x14ac:dyDescent="0.35">
      <c r="A376" s="443" t="s">
        <v>895</v>
      </c>
      <c r="B376" s="507" t="s">
        <v>817</v>
      </c>
      <c r="C376" s="445" t="s">
        <v>1229</v>
      </c>
      <c r="D376" s="438">
        <v>76.430000000000007</v>
      </c>
      <c r="E376" s="438">
        <v>76.430000000000007</v>
      </c>
      <c r="F376" s="438">
        <v>76.430000000000007</v>
      </c>
      <c r="G376" s="446"/>
    </row>
    <row r="377" spans="1:7" ht="47.4" thickBot="1" x14ac:dyDescent="0.35">
      <c r="A377" s="443"/>
      <c r="B377" s="506" t="s">
        <v>1230</v>
      </c>
      <c r="C377" s="445"/>
      <c r="D377" s="438"/>
      <c r="E377" s="438"/>
      <c r="F377" s="438"/>
      <c r="G377" s="446" t="s">
        <v>1231</v>
      </c>
    </row>
    <row r="378" spans="1:7" ht="31.8" thickBot="1" x14ac:dyDescent="0.35">
      <c r="A378" s="443" t="s">
        <v>79</v>
      </c>
      <c r="B378" s="507" t="s">
        <v>1232</v>
      </c>
      <c r="C378" s="329" t="s">
        <v>1233</v>
      </c>
      <c r="D378" s="438"/>
      <c r="E378" s="438"/>
      <c r="F378" s="438"/>
      <c r="G378" s="446"/>
    </row>
    <row r="379" spans="1:7" ht="31.8" thickBot="1" x14ac:dyDescent="0.35">
      <c r="A379" s="443" t="s">
        <v>79</v>
      </c>
      <c r="B379" s="507" t="s">
        <v>1234</v>
      </c>
      <c r="C379" s="445" t="s">
        <v>718</v>
      </c>
      <c r="D379" s="438">
        <v>210</v>
      </c>
      <c r="E379" s="438">
        <v>225</v>
      </c>
      <c r="F379" s="438">
        <v>240</v>
      </c>
      <c r="G379" s="446"/>
    </row>
    <row r="380" spans="1:7" ht="31.8" thickBot="1" x14ac:dyDescent="0.35">
      <c r="A380" s="443" t="s">
        <v>79</v>
      </c>
      <c r="B380" s="524" t="s">
        <v>1235</v>
      </c>
      <c r="C380" s="445" t="s">
        <v>718</v>
      </c>
      <c r="D380" s="438"/>
      <c r="E380" s="438"/>
      <c r="F380" s="438">
        <v>1</v>
      </c>
      <c r="G380" s="446"/>
    </row>
    <row r="381" spans="1:7" ht="47.4" thickBot="1" x14ac:dyDescent="0.35">
      <c r="A381" s="443"/>
      <c r="B381" s="506" t="s">
        <v>1236</v>
      </c>
      <c r="C381" s="445"/>
      <c r="D381" s="438"/>
      <c r="E381" s="438"/>
      <c r="F381" s="438"/>
      <c r="G381" s="446" t="s">
        <v>156</v>
      </c>
    </row>
    <row r="382" spans="1:7" ht="31.8" thickBot="1" x14ac:dyDescent="0.35">
      <c r="A382" s="443" t="s">
        <v>79</v>
      </c>
      <c r="B382" s="524" t="s">
        <v>1237</v>
      </c>
      <c r="C382" s="445" t="s">
        <v>1238</v>
      </c>
      <c r="D382" s="438">
        <v>30</v>
      </c>
      <c r="E382" s="438">
        <v>55</v>
      </c>
      <c r="F382" s="438">
        <v>60</v>
      </c>
      <c r="G382" s="446"/>
    </row>
    <row r="383" spans="1:7" ht="78.599999999999994" thickBot="1" x14ac:dyDescent="0.35">
      <c r="A383" s="443"/>
      <c r="B383" s="506" t="s">
        <v>1239</v>
      </c>
      <c r="C383" s="445"/>
      <c r="D383" s="438"/>
      <c r="E383" s="438"/>
      <c r="F383" s="438"/>
      <c r="G383" s="446"/>
    </row>
    <row r="384" spans="1:7" ht="16.2" thickBot="1" x14ac:dyDescent="0.35">
      <c r="A384" s="443" t="s">
        <v>79</v>
      </c>
      <c r="B384" s="524" t="s">
        <v>1240</v>
      </c>
      <c r="C384" s="445" t="s">
        <v>718</v>
      </c>
      <c r="D384" s="438"/>
      <c r="E384" s="438"/>
      <c r="F384" s="438">
        <v>1</v>
      </c>
      <c r="G384" s="446"/>
    </row>
    <row r="385" spans="1:7" ht="47.4" thickBot="1" x14ac:dyDescent="0.35">
      <c r="A385" s="443"/>
      <c r="B385" s="506" t="s">
        <v>1241</v>
      </c>
      <c r="C385" s="445"/>
      <c r="D385" s="438"/>
      <c r="E385" s="438"/>
      <c r="F385" s="438"/>
      <c r="G385" s="446"/>
    </row>
    <row r="386" spans="1:7" ht="31.8" thickBot="1" x14ac:dyDescent="0.35">
      <c r="A386" s="443" t="s">
        <v>79</v>
      </c>
      <c r="B386" s="507" t="s">
        <v>1242</v>
      </c>
      <c r="C386" s="445" t="s">
        <v>718</v>
      </c>
      <c r="D386" s="438">
        <v>0</v>
      </c>
      <c r="E386" s="438">
        <v>0</v>
      </c>
      <c r="F386" s="438">
        <v>0</v>
      </c>
      <c r="G386" s="446"/>
    </row>
    <row r="387" spans="1:7" ht="31.8" thickBot="1" x14ac:dyDescent="0.35">
      <c r="A387" s="443"/>
      <c r="B387" s="523" t="s">
        <v>1243</v>
      </c>
      <c r="C387" s="445"/>
      <c r="D387" s="438"/>
      <c r="E387" s="438"/>
      <c r="F387" s="438"/>
      <c r="G387" s="446" t="s">
        <v>165</v>
      </c>
    </row>
    <row r="388" spans="1:7" ht="16.2" thickBot="1" x14ac:dyDescent="0.35">
      <c r="A388" s="443" t="s">
        <v>895</v>
      </c>
      <c r="B388" s="507" t="s">
        <v>1244</v>
      </c>
      <c r="C388" s="445" t="s">
        <v>718</v>
      </c>
      <c r="D388" s="438">
        <v>0</v>
      </c>
      <c r="E388" s="438">
        <v>0</v>
      </c>
      <c r="F388" s="438">
        <v>1</v>
      </c>
      <c r="G388" s="446"/>
    </row>
    <row r="389" spans="1:7" ht="31.8" thickBot="1" x14ac:dyDescent="0.35">
      <c r="A389" s="443"/>
      <c r="B389" s="506" t="s">
        <v>1245</v>
      </c>
      <c r="C389" s="445"/>
      <c r="D389" s="438"/>
      <c r="E389" s="438"/>
      <c r="F389" s="438"/>
      <c r="G389" s="446"/>
    </row>
    <row r="390" spans="1:7" ht="31.8" thickBot="1" x14ac:dyDescent="0.35">
      <c r="A390" s="443" t="s">
        <v>895</v>
      </c>
      <c r="B390" s="507" t="s">
        <v>773</v>
      </c>
      <c r="C390" s="445" t="s">
        <v>718</v>
      </c>
      <c r="D390" s="438">
        <v>2</v>
      </c>
      <c r="E390" s="438">
        <v>2</v>
      </c>
      <c r="F390" s="438">
        <v>2</v>
      </c>
      <c r="G390" s="446"/>
    </row>
    <row r="391" spans="1:7" ht="31.8" thickBot="1" x14ac:dyDescent="0.35">
      <c r="A391" s="443"/>
      <c r="B391" s="506" t="s">
        <v>1246</v>
      </c>
      <c r="C391" s="445"/>
      <c r="D391" s="526"/>
      <c r="E391" s="526"/>
      <c r="F391" s="526"/>
      <c r="G391" s="446"/>
    </row>
    <row r="392" spans="1:7" ht="16.2" thickBot="1" x14ac:dyDescent="0.35">
      <c r="A392" s="443" t="s">
        <v>79</v>
      </c>
      <c r="B392" s="507" t="s">
        <v>1247</v>
      </c>
      <c r="C392" s="277" t="s">
        <v>798</v>
      </c>
      <c r="D392" s="511">
        <v>142</v>
      </c>
      <c r="E392" s="511">
        <v>150</v>
      </c>
      <c r="F392" s="511">
        <v>155</v>
      </c>
      <c r="G392" s="446"/>
    </row>
    <row r="393" spans="1:7" ht="19.2" thickBot="1" x14ac:dyDescent="0.35">
      <c r="A393" s="443" t="s">
        <v>79</v>
      </c>
      <c r="B393" s="507" t="s">
        <v>1248</v>
      </c>
      <c r="C393" s="277" t="s">
        <v>1249</v>
      </c>
      <c r="D393" s="511">
        <v>352</v>
      </c>
      <c r="E393" s="511">
        <v>380</v>
      </c>
      <c r="F393" s="511">
        <v>400</v>
      </c>
      <c r="G393" s="446"/>
    </row>
    <row r="394" spans="1:7" ht="19.2" thickBot="1" x14ac:dyDescent="0.35">
      <c r="A394" s="443" t="s">
        <v>79</v>
      </c>
      <c r="B394" s="240" t="s">
        <v>1250</v>
      </c>
      <c r="C394" s="277" t="s">
        <v>1251</v>
      </c>
      <c r="D394" s="511">
        <v>14200</v>
      </c>
      <c r="E394" s="511">
        <v>14500</v>
      </c>
      <c r="F394" s="511">
        <v>14800</v>
      </c>
      <c r="G394" s="446"/>
    </row>
    <row r="395" spans="1:7" ht="19.2" thickBot="1" x14ac:dyDescent="0.35">
      <c r="A395" s="443" t="s">
        <v>79</v>
      </c>
      <c r="B395" s="527" t="s">
        <v>1252</v>
      </c>
      <c r="C395" s="223" t="s">
        <v>1251</v>
      </c>
      <c r="D395" s="511">
        <v>3500</v>
      </c>
      <c r="E395" s="511">
        <v>3600</v>
      </c>
      <c r="F395" s="511">
        <v>3700</v>
      </c>
      <c r="G395" s="446"/>
    </row>
    <row r="396" spans="1:7" ht="79.2" customHeight="1" thickBot="1" x14ac:dyDescent="0.35">
      <c r="A396" s="443"/>
      <c r="B396" s="506" t="s">
        <v>1253</v>
      </c>
      <c r="C396" s="445"/>
      <c r="D396" s="438"/>
      <c r="E396" s="438"/>
      <c r="F396" s="438"/>
      <c r="G396" s="446"/>
    </row>
    <row r="397" spans="1:7" ht="16.2" thickBot="1" x14ac:dyDescent="0.35">
      <c r="A397" s="443" t="s">
        <v>79</v>
      </c>
      <c r="B397" s="507" t="s">
        <v>1254</v>
      </c>
      <c r="C397" s="445" t="s">
        <v>750</v>
      </c>
      <c r="D397" s="438">
        <v>4</v>
      </c>
      <c r="E397" s="438">
        <v>4</v>
      </c>
      <c r="F397" s="438">
        <v>4</v>
      </c>
      <c r="G397" s="446"/>
    </row>
    <row r="398" spans="1:7" ht="16.2" thickBot="1" x14ac:dyDescent="0.35">
      <c r="A398" s="443" t="s">
        <v>79</v>
      </c>
      <c r="B398" s="507" t="s">
        <v>1255</v>
      </c>
      <c r="C398" s="445" t="s">
        <v>750</v>
      </c>
      <c r="D398" s="511">
        <v>4</v>
      </c>
      <c r="E398" s="511">
        <v>4</v>
      </c>
      <c r="F398" s="511">
        <v>4</v>
      </c>
      <c r="G398" s="446"/>
    </row>
    <row r="399" spans="1:7" ht="16.2" thickBot="1" x14ac:dyDescent="0.35">
      <c r="A399" s="443" t="s">
        <v>79</v>
      </c>
      <c r="B399" s="528" t="s">
        <v>1256</v>
      </c>
      <c r="C399" s="445" t="s">
        <v>750</v>
      </c>
      <c r="D399" s="438">
        <v>3</v>
      </c>
      <c r="E399" s="438">
        <v>3</v>
      </c>
      <c r="F399" s="438">
        <v>3</v>
      </c>
      <c r="G399" s="446"/>
    </row>
    <row r="400" spans="1:7" ht="16.2" thickBot="1" x14ac:dyDescent="0.35">
      <c r="A400" s="443" t="s">
        <v>79</v>
      </c>
      <c r="B400" s="528" t="s">
        <v>1257</v>
      </c>
      <c r="C400" s="445" t="s">
        <v>750</v>
      </c>
      <c r="D400" s="438">
        <v>44</v>
      </c>
      <c r="E400" s="438">
        <v>44</v>
      </c>
      <c r="F400" s="438">
        <v>44</v>
      </c>
      <c r="G400" s="446"/>
    </row>
    <row r="401" spans="1:7" ht="16.2" thickBot="1" x14ac:dyDescent="0.35">
      <c r="A401" s="443" t="s">
        <v>79</v>
      </c>
      <c r="B401" s="529" t="s">
        <v>1258</v>
      </c>
      <c r="C401" s="445" t="s">
        <v>750</v>
      </c>
      <c r="D401" s="438">
        <v>33</v>
      </c>
      <c r="E401" s="438">
        <v>34</v>
      </c>
      <c r="F401" s="438">
        <v>35</v>
      </c>
      <c r="G401" s="446"/>
    </row>
    <row r="402" spans="1:7" ht="16.2" thickBot="1" x14ac:dyDescent="0.35">
      <c r="A402" s="443" t="s">
        <v>79</v>
      </c>
      <c r="B402" s="530" t="s">
        <v>1259</v>
      </c>
      <c r="C402" s="445" t="s">
        <v>750</v>
      </c>
      <c r="D402" s="438">
        <v>13</v>
      </c>
      <c r="E402" s="438">
        <v>30</v>
      </c>
      <c r="F402" s="438">
        <v>5</v>
      </c>
      <c r="G402" s="446"/>
    </row>
    <row r="403" spans="1:7" ht="16.2" thickBot="1" x14ac:dyDescent="0.35">
      <c r="A403" s="443" t="s">
        <v>79</v>
      </c>
      <c r="B403" s="530" t="s">
        <v>1260</v>
      </c>
      <c r="C403" s="445" t="s">
        <v>750</v>
      </c>
      <c r="D403" s="438">
        <v>50</v>
      </c>
      <c r="E403" s="438">
        <v>52</v>
      </c>
      <c r="F403" s="438">
        <v>52</v>
      </c>
      <c r="G403" s="446"/>
    </row>
    <row r="404" spans="1:7" ht="31.8" thickBot="1" x14ac:dyDescent="0.35">
      <c r="A404" s="443"/>
      <c r="B404" s="531" t="s">
        <v>1261</v>
      </c>
      <c r="C404" s="445"/>
      <c r="D404" s="438"/>
      <c r="E404" s="438"/>
      <c r="F404" s="438"/>
      <c r="G404" s="446" t="s">
        <v>173</v>
      </c>
    </row>
    <row r="405" spans="1:7" ht="16.2" thickBot="1" x14ac:dyDescent="0.35">
      <c r="A405" s="443" t="s">
        <v>895</v>
      </c>
      <c r="B405" s="507" t="s">
        <v>835</v>
      </c>
      <c r="C405" s="445" t="s">
        <v>798</v>
      </c>
      <c r="D405" s="438">
        <v>70.900000000000006</v>
      </c>
      <c r="E405" s="438">
        <v>72.3</v>
      </c>
      <c r="F405" s="438">
        <v>76.5</v>
      </c>
      <c r="G405" s="446"/>
    </row>
    <row r="406" spans="1:7" ht="19.2" thickBot="1" x14ac:dyDescent="0.35">
      <c r="A406" s="443" t="s">
        <v>895</v>
      </c>
      <c r="B406" s="507" t="s">
        <v>1262</v>
      </c>
      <c r="C406" s="269" t="s">
        <v>1251</v>
      </c>
      <c r="D406" s="484">
        <v>4.8499999999999996</v>
      </c>
      <c r="E406" s="647">
        <v>4.87</v>
      </c>
      <c r="F406" s="647">
        <v>4.9000000000000004</v>
      </c>
      <c r="G406" s="456"/>
    </row>
    <row r="407" spans="1:7" ht="63" thickBot="1" x14ac:dyDescent="0.35">
      <c r="A407" s="443" t="s">
        <v>895</v>
      </c>
      <c r="B407" s="507" t="s">
        <v>839</v>
      </c>
      <c r="C407" s="655" t="s">
        <v>728</v>
      </c>
      <c r="D407" s="656">
        <v>0</v>
      </c>
      <c r="E407" s="656">
        <v>0</v>
      </c>
      <c r="F407" s="656">
        <v>0</v>
      </c>
      <c r="G407" s="456"/>
    </row>
    <row r="408" spans="1:7" ht="31.8" thickBot="1" x14ac:dyDescent="0.35">
      <c r="A408" s="443"/>
      <c r="B408" s="506" t="s">
        <v>1263</v>
      </c>
      <c r="C408" s="484"/>
      <c r="D408" s="483"/>
      <c r="E408" s="483"/>
      <c r="F408" s="483"/>
      <c r="G408" s="456"/>
    </row>
    <row r="409" spans="1:7" ht="31.8" thickBot="1" x14ac:dyDescent="0.35">
      <c r="A409" s="513" t="s">
        <v>79</v>
      </c>
      <c r="B409" s="532" t="s">
        <v>1264</v>
      </c>
      <c r="C409" s="484" t="s">
        <v>1621</v>
      </c>
      <c r="D409" s="646">
        <v>1</v>
      </c>
      <c r="E409" s="646">
        <v>2</v>
      </c>
      <c r="F409" s="646">
        <v>2</v>
      </c>
      <c r="G409" s="456"/>
    </row>
    <row r="410" spans="1:7" ht="31.8" thickBot="1" x14ac:dyDescent="0.35">
      <c r="A410" s="513" t="s">
        <v>79</v>
      </c>
      <c r="B410" s="532" t="s">
        <v>1265</v>
      </c>
      <c r="C410" s="484" t="s">
        <v>1621</v>
      </c>
      <c r="D410" s="483">
        <v>0.5</v>
      </c>
      <c r="E410" s="483">
        <v>1</v>
      </c>
      <c r="F410" s="483">
        <v>0.8</v>
      </c>
      <c r="G410" s="456"/>
    </row>
    <row r="411" spans="1:7" ht="78.599999999999994" thickBot="1" x14ac:dyDescent="0.35">
      <c r="A411" s="443"/>
      <c r="B411" s="533" t="s">
        <v>1266</v>
      </c>
      <c r="C411" s="484"/>
      <c r="D411" s="483"/>
      <c r="E411" s="483"/>
      <c r="F411" s="483"/>
      <c r="G411" s="456"/>
    </row>
    <row r="412" spans="1:7" ht="16.2" thickBot="1" x14ac:dyDescent="0.35">
      <c r="A412" s="443" t="s">
        <v>79</v>
      </c>
      <c r="B412" s="507" t="s">
        <v>1267</v>
      </c>
      <c r="C412" s="445" t="s">
        <v>718</v>
      </c>
      <c r="D412" s="438">
        <v>8700</v>
      </c>
      <c r="E412" s="438">
        <v>8850</v>
      </c>
      <c r="F412" s="438">
        <v>9000</v>
      </c>
      <c r="G412" s="446"/>
    </row>
    <row r="413" spans="1:7" ht="16.2" thickBot="1" x14ac:dyDescent="0.35">
      <c r="A413" s="443" t="s">
        <v>79</v>
      </c>
      <c r="B413" s="507" t="s">
        <v>1268</v>
      </c>
      <c r="C413" s="445" t="s">
        <v>798</v>
      </c>
      <c r="D413" s="438">
        <v>1.9</v>
      </c>
      <c r="E413" s="438">
        <v>2</v>
      </c>
      <c r="F413" s="438">
        <v>2</v>
      </c>
      <c r="G413" s="446"/>
    </row>
    <row r="414" spans="1:7" ht="31.8" thickBot="1" x14ac:dyDescent="0.35">
      <c r="A414" s="443"/>
      <c r="B414" s="533" t="s">
        <v>1269</v>
      </c>
      <c r="C414" s="445"/>
      <c r="D414" s="438"/>
      <c r="E414" s="438"/>
      <c r="F414" s="438"/>
      <c r="G414" s="446"/>
    </row>
    <row r="415" spans="1:7" ht="31.8" thickBot="1" x14ac:dyDescent="0.35">
      <c r="A415" s="443" t="s">
        <v>79</v>
      </c>
      <c r="B415" s="507" t="s">
        <v>1270</v>
      </c>
      <c r="C415" s="445" t="s">
        <v>798</v>
      </c>
      <c r="D415" s="438">
        <v>30</v>
      </c>
      <c r="E415" s="438">
        <v>30</v>
      </c>
      <c r="F415" s="438">
        <v>30</v>
      </c>
      <c r="G415" s="446"/>
    </row>
    <row r="416" spans="1:7" ht="31.8" thickBot="1" x14ac:dyDescent="0.35">
      <c r="A416" s="443"/>
      <c r="B416" s="506" t="s">
        <v>1271</v>
      </c>
      <c r="C416" s="445"/>
      <c r="D416" s="438"/>
      <c r="E416" s="438"/>
      <c r="F416" s="438"/>
      <c r="G416" s="446"/>
    </row>
    <row r="417" spans="1:8" ht="31.8" thickBot="1" x14ac:dyDescent="0.35">
      <c r="A417" s="443" t="s">
        <v>79</v>
      </c>
      <c r="B417" s="507" t="s">
        <v>1272</v>
      </c>
      <c r="C417" s="483" t="s">
        <v>718</v>
      </c>
      <c r="D417" s="483">
        <v>1</v>
      </c>
      <c r="E417" s="483">
        <v>1</v>
      </c>
      <c r="F417" s="483">
        <v>1</v>
      </c>
      <c r="G417" s="476"/>
      <c r="H417" s="514"/>
    </row>
    <row r="418" spans="1:8" ht="47.4" thickBot="1" x14ac:dyDescent="0.35">
      <c r="A418" s="443"/>
      <c r="B418" s="506" t="s">
        <v>1273</v>
      </c>
      <c r="C418" s="484"/>
      <c r="D418" s="483"/>
      <c r="E418" s="483"/>
      <c r="F418" s="483"/>
      <c r="G418" s="456"/>
      <c r="H418" s="514"/>
    </row>
    <row r="419" spans="1:8" ht="16.2" thickBot="1" x14ac:dyDescent="0.35">
      <c r="A419" s="443" t="s">
        <v>79</v>
      </c>
      <c r="B419" s="282" t="s">
        <v>1274</v>
      </c>
      <c r="C419" s="483" t="s">
        <v>1275</v>
      </c>
      <c r="D419" s="483">
        <v>0.3</v>
      </c>
      <c r="E419" s="483">
        <v>0.3</v>
      </c>
      <c r="F419" s="483">
        <v>0.3</v>
      </c>
      <c r="G419" s="456"/>
      <c r="H419" s="514"/>
    </row>
    <row r="420" spans="1:8" ht="16.2" thickBot="1" x14ac:dyDescent="0.35">
      <c r="A420" s="443" t="s">
        <v>79</v>
      </c>
      <c r="B420" s="282" t="s">
        <v>1276</v>
      </c>
      <c r="C420" s="483" t="s">
        <v>750</v>
      </c>
      <c r="D420" s="483">
        <v>3</v>
      </c>
      <c r="E420" s="483">
        <v>4</v>
      </c>
      <c r="F420" s="483">
        <v>4</v>
      </c>
      <c r="G420" s="456"/>
      <c r="H420" s="514"/>
    </row>
    <row r="421" spans="1:8" ht="16.2" thickBot="1" x14ac:dyDescent="0.35">
      <c r="A421" s="443" t="s">
        <v>79</v>
      </c>
      <c r="B421" s="282" t="s">
        <v>1277</v>
      </c>
      <c r="C421" s="483" t="s">
        <v>1275</v>
      </c>
      <c r="D421" s="483">
        <v>0.7</v>
      </c>
      <c r="E421" s="483">
        <v>0.8</v>
      </c>
      <c r="F421" s="483">
        <v>0.9</v>
      </c>
      <c r="G421" s="456"/>
      <c r="H421" s="514"/>
    </row>
    <row r="422" spans="1:8" ht="31.8" thickBot="1" x14ac:dyDescent="0.35">
      <c r="A422" s="443" t="s">
        <v>79</v>
      </c>
      <c r="B422" s="282" t="s">
        <v>1278</v>
      </c>
      <c r="C422" s="483" t="s">
        <v>750</v>
      </c>
      <c r="D422" s="483">
        <v>1</v>
      </c>
      <c r="E422" s="483">
        <v>1</v>
      </c>
      <c r="F422" s="483">
        <v>1</v>
      </c>
      <c r="G422" s="456"/>
      <c r="H422" s="514"/>
    </row>
    <row r="423" spans="1:8" ht="31.8" thickBot="1" x14ac:dyDescent="0.35">
      <c r="A423" s="443"/>
      <c r="B423" s="506" t="s">
        <v>1279</v>
      </c>
      <c r="C423" s="484"/>
      <c r="D423" s="483"/>
      <c r="E423" s="483"/>
      <c r="F423" s="483"/>
      <c r="G423" s="456"/>
      <c r="H423" s="514"/>
    </row>
    <row r="424" spans="1:8" ht="19.2" thickBot="1" x14ac:dyDescent="0.35">
      <c r="A424" s="443" t="s">
        <v>79</v>
      </c>
      <c r="B424" s="507" t="s">
        <v>1280</v>
      </c>
      <c r="C424" s="277" t="s">
        <v>1249</v>
      </c>
      <c r="D424" s="438">
        <v>45</v>
      </c>
      <c r="E424" s="438">
        <v>45</v>
      </c>
      <c r="F424" s="438">
        <v>45</v>
      </c>
      <c r="G424" s="446"/>
    </row>
    <row r="425" spans="1:8" ht="47.4" thickBot="1" x14ac:dyDescent="0.35">
      <c r="A425" s="443" t="s">
        <v>79</v>
      </c>
      <c r="B425" s="507" t="s">
        <v>1281</v>
      </c>
      <c r="C425" s="445" t="s">
        <v>755</v>
      </c>
      <c r="D425" s="438">
        <v>120</v>
      </c>
      <c r="E425" s="438">
        <v>120</v>
      </c>
      <c r="F425" s="438">
        <v>120</v>
      </c>
      <c r="G425" s="446"/>
    </row>
    <row r="426" spans="1:8" ht="31.8" thickBot="1" x14ac:dyDescent="0.35">
      <c r="A426" s="443" t="s">
        <v>79</v>
      </c>
      <c r="B426" s="507" t="s">
        <v>1282</v>
      </c>
      <c r="C426" s="445" t="s">
        <v>755</v>
      </c>
      <c r="D426" s="438">
        <v>15</v>
      </c>
      <c r="E426" s="438">
        <v>15</v>
      </c>
      <c r="F426" s="438">
        <v>15</v>
      </c>
      <c r="G426" s="446"/>
    </row>
    <row r="427" spans="1:8" ht="63" thickBot="1" x14ac:dyDescent="0.35">
      <c r="A427" s="443"/>
      <c r="B427" s="523" t="s">
        <v>1283</v>
      </c>
      <c r="C427" s="445"/>
      <c r="D427" s="438"/>
      <c r="E427" s="438"/>
      <c r="F427" s="438"/>
      <c r="G427" s="446"/>
    </row>
    <row r="428" spans="1:8" ht="47.4" thickBot="1" x14ac:dyDescent="0.35">
      <c r="A428" s="443"/>
      <c r="B428" s="506" t="s">
        <v>1284</v>
      </c>
      <c r="C428" s="445"/>
      <c r="D428" s="438"/>
      <c r="E428" s="438"/>
      <c r="F428" s="438"/>
      <c r="G428" s="446"/>
    </row>
    <row r="429" spans="1:8" ht="16.2" thickBot="1" x14ac:dyDescent="0.35">
      <c r="A429" s="443" t="s">
        <v>79</v>
      </c>
      <c r="B429" s="507" t="s">
        <v>1285</v>
      </c>
      <c r="C429" s="445" t="s">
        <v>718</v>
      </c>
      <c r="D429" s="438">
        <v>50</v>
      </c>
      <c r="E429" s="438">
        <v>50</v>
      </c>
      <c r="F429" s="438">
        <v>50</v>
      </c>
      <c r="G429" s="446"/>
    </row>
    <row r="430" spans="1:8" ht="16.2" thickBot="1" x14ac:dyDescent="0.35">
      <c r="A430" s="443"/>
      <c r="B430" s="506" t="s">
        <v>1286</v>
      </c>
      <c r="C430" s="445"/>
      <c r="D430" s="438"/>
      <c r="E430" s="438"/>
      <c r="F430" s="438"/>
      <c r="G430" s="446"/>
    </row>
    <row r="431" spans="1:8" ht="16.2" thickBot="1" x14ac:dyDescent="0.35">
      <c r="A431" s="443" t="s">
        <v>79</v>
      </c>
      <c r="B431" s="282" t="s">
        <v>1287</v>
      </c>
      <c r="C431" s="445" t="s">
        <v>755</v>
      </c>
      <c r="D431" s="438">
        <v>6</v>
      </c>
      <c r="E431" s="438">
        <v>6</v>
      </c>
      <c r="F431" s="438">
        <v>6</v>
      </c>
      <c r="G431" s="446"/>
    </row>
    <row r="432" spans="1:8" ht="16.2" thickBot="1" x14ac:dyDescent="0.35">
      <c r="A432" s="443" t="s">
        <v>79</v>
      </c>
      <c r="B432" s="282" t="s">
        <v>1288</v>
      </c>
      <c r="C432" s="445" t="s">
        <v>750</v>
      </c>
      <c r="D432" s="438">
        <v>4</v>
      </c>
      <c r="E432" s="438">
        <v>4</v>
      </c>
      <c r="F432" s="438">
        <v>4</v>
      </c>
      <c r="G432" s="446"/>
    </row>
    <row r="433" spans="1:7" ht="47.4" thickBot="1" x14ac:dyDescent="0.35">
      <c r="A433" s="443"/>
      <c r="B433" s="506" t="s">
        <v>1289</v>
      </c>
      <c r="C433" s="445"/>
      <c r="D433" s="438"/>
      <c r="E433" s="438"/>
      <c r="F433" s="438"/>
      <c r="G433" s="446"/>
    </row>
    <row r="434" spans="1:7" ht="16.2" thickBot="1" x14ac:dyDescent="0.35">
      <c r="A434" s="443" t="s">
        <v>79</v>
      </c>
      <c r="B434" s="507" t="s">
        <v>1290</v>
      </c>
      <c r="C434" s="445" t="s">
        <v>750</v>
      </c>
      <c r="D434" s="438">
        <v>7</v>
      </c>
      <c r="E434" s="438">
        <v>7</v>
      </c>
      <c r="F434" s="438">
        <v>5</v>
      </c>
      <c r="G434" s="446"/>
    </row>
    <row r="435" spans="1:7" ht="47.4" thickBot="1" x14ac:dyDescent="0.35">
      <c r="A435" s="443"/>
      <c r="B435" s="506" t="s">
        <v>1291</v>
      </c>
      <c r="C435" s="445"/>
      <c r="D435" s="438"/>
      <c r="E435" s="438"/>
      <c r="F435" s="438"/>
      <c r="G435" s="446"/>
    </row>
    <row r="436" spans="1:7" ht="31.8" thickBot="1" x14ac:dyDescent="0.35">
      <c r="A436" s="443" t="s">
        <v>79</v>
      </c>
      <c r="B436" s="507" t="s">
        <v>1292</v>
      </c>
      <c r="C436" s="445" t="s">
        <v>750</v>
      </c>
      <c r="D436" s="438">
        <v>5</v>
      </c>
      <c r="E436" s="438">
        <v>5</v>
      </c>
      <c r="F436" s="438">
        <v>5</v>
      </c>
      <c r="G436" s="446"/>
    </row>
    <row r="437" spans="1:7" ht="16.2" customHeight="1" thickBot="1" x14ac:dyDescent="0.35">
      <c r="A437" s="947" t="s">
        <v>1293</v>
      </c>
      <c r="B437" s="948"/>
      <c r="C437" s="948"/>
      <c r="D437" s="948"/>
      <c r="E437" s="948"/>
      <c r="F437" s="948"/>
      <c r="G437" s="949"/>
    </row>
    <row r="438" spans="1:7" ht="63" thickBot="1" x14ac:dyDescent="0.35">
      <c r="A438" s="443"/>
      <c r="B438" s="444" t="s">
        <v>1294</v>
      </c>
      <c r="C438" s="534"/>
      <c r="D438" s="534"/>
      <c r="E438" s="534"/>
      <c r="F438" s="534"/>
      <c r="G438" s="446" t="s">
        <v>381</v>
      </c>
    </row>
    <row r="439" spans="1:7" ht="31.8" thickBot="1" x14ac:dyDescent="0.35">
      <c r="A439" s="443" t="s">
        <v>895</v>
      </c>
      <c r="B439" s="446" t="s">
        <v>714</v>
      </c>
      <c r="C439" s="445" t="s">
        <v>728</v>
      </c>
      <c r="D439" s="646">
        <v>15</v>
      </c>
      <c r="E439" s="646">
        <v>15</v>
      </c>
      <c r="F439" s="646">
        <v>15</v>
      </c>
      <c r="G439" s="454"/>
    </row>
    <row r="440" spans="1:7" ht="31.8" thickBot="1" x14ac:dyDescent="0.35">
      <c r="A440" s="443" t="s">
        <v>895</v>
      </c>
      <c r="B440" s="446" t="s">
        <v>717</v>
      </c>
      <c r="C440" s="454" t="s">
        <v>718</v>
      </c>
      <c r="D440" s="484">
        <v>0.01</v>
      </c>
      <c r="E440" s="484">
        <v>0.01</v>
      </c>
      <c r="F440" s="484">
        <v>0.01</v>
      </c>
      <c r="G440" s="454"/>
    </row>
    <row r="441" spans="1:7" ht="16.2" thickBot="1" x14ac:dyDescent="0.35">
      <c r="A441" s="443" t="s">
        <v>895</v>
      </c>
      <c r="B441" s="446" t="s">
        <v>720</v>
      </c>
      <c r="C441" s="454" t="s">
        <v>718</v>
      </c>
      <c r="D441" s="484">
        <v>0.01</v>
      </c>
      <c r="E441" s="484">
        <v>0.01</v>
      </c>
      <c r="F441" s="484">
        <v>0.01</v>
      </c>
      <c r="G441" s="454"/>
    </row>
    <row r="442" spans="1:7" ht="31.8" thickBot="1" x14ac:dyDescent="0.35">
      <c r="A442" s="443" t="s">
        <v>895</v>
      </c>
      <c r="B442" s="446" t="s">
        <v>721</v>
      </c>
      <c r="C442" s="454" t="s">
        <v>718</v>
      </c>
      <c r="D442" s="484">
        <v>0.08</v>
      </c>
      <c r="E442" s="484">
        <v>0.08</v>
      </c>
      <c r="F442" s="484">
        <v>0.08</v>
      </c>
      <c r="G442" s="454"/>
    </row>
    <row r="443" spans="1:7" ht="31.8" thickBot="1" x14ac:dyDescent="0.35">
      <c r="A443" s="443"/>
      <c r="B443" s="453" t="s">
        <v>1295</v>
      </c>
      <c r="C443" s="454"/>
      <c r="D443" s="445"/>
      <c r="E443" s="445"/>
      <c r="F443" s="445"/>
      <c r="G443" s="454"/>
    </row>
    <row r="444" spans="1:7" ht="31.8" thickBot="1" x14ac:dyDescent="0.35">
      <c r="A444" s="443" t="s">
        <v>79</v>
      </c>
      <c r="B444" s="456" t="s">
        <v>1296</v>
      </c>
      <c r="C444" s="454" t="s">
        <v>750</v>
      </c>
      <c r="D444" s="484">
        <v>2</v>
      </c>
      <c r="E444" s="484">
        <v>2</v>
      </c>
      <c r="F444" s="484">
        <v>2</v>
      </c>
      <c r="G444" s="535"/>
    </row>
    <row r="445" spans="1:7" ht="63" thickBot="1" x14ac:dyDescent="0.35">
      <c r="A445" s="443"/>
      <c r="B445" s="453" t="s">
        <v>1297</v>
      </c>
      <c r="C445" s="454"/>
      <c r="D445" s="484"/>
      <c r="E445" s="484"/>
      <c r="F445" s="484"/>
      <c r="G445" s="535"/>
    </row>
    <row r="446" spans="1:7" ht="31.8" thickBot="1" x14ac:dyDescent="0.35">
      <c r="A446" s="443" t="s">
        <v>79</v>
      </c>
      <c r="B446" s="456" t="s">
        <v>1298</v>
      </c>
      <c r="C446" s="536" t="s">
        <v>750</v>
      </c>
      <c r="D446" s="484">
        <v>10</v>
      </c>
      <c r="E446" s="484">
        <v>10</v>
      </c>
      <c r="F446" s="484">
        <v>10</v>
      </c>
      <c r="G446" s="535"/>
    </row>
    <row r="447" spans="1:7" ht="31.8" thickBot="1" x14ac:dyDescent="0.35">
      <c r="A447" s="443"/>
      <c r="B447" s="453" t="s">
        <v>1299</v>
      </c>
      <c r="C447" s="536"/>
      <c r="D447" s="484"/>
      <c r="E447" s="484"/>
      <c r="F447" s="484"/>
      <c r="G447" s="535"/>
    </row>
    <row r="448" spans="1:7" ht="31.8" thickBot="1" x14ac:dyDescent="0.35">
      <c r="A448" s="443" t="s">
        <v>79</v>
      </c>
      <c r="B448" s="282" t="s">
        <v>1300</v>
      </c>
      <c r="C448" s="536" t="s">
        <v>750</v>
      </c>
      <c r="D448" s="484">
        <v>17</v>
      </c>
      <c r="E448" s="484">
        <v>17</v>
      </c>
      <c r="F448" s="484">
        <v>17</v>
      </c>
      <c r="G448" s="535"/>
    </row>
    <row r="449" spans="1:7" ht="31.8" thickBot="1" x14ac:dyDescent="0.35">
      <c r="A449" s="443" t="s">
        <v>79</v>
      </c>
      <c r="B449" s="282" t="s">
        <v>1301</v>
      </c>
      <c r="C449" s="536" t="s">
        <v>750</v>
      </c>
      <c r="D449" s="484">
        <v>32</v>
      </c>
      <c r="E449" s="484">
        <v>32</v>
      </c>
      <c r="F449" s="484">
        <v>32</v>
      </c>
      <c r="G449" s="535"/>
    </row>
    <row r="450" spans="1:7" ht="16.2" thickBot="1" x14ac:dyDescent="0.35">
      <c r="A450" s="443" t="s">
        <v>79</v>
      </c>
      <c r="B450" s="282" t="s">
        <v>1302</v>
      </c>
      <c r="C450" s="536" t="s">
        <v>750</v>
      </c>
      <c r="D450" s="484">
        <v>3</v>
      </c>
      <c r="E450" s="484">
        <v>3</v>
      </c>
      <c r="F450" s="484">
        <v>3</v>
      </c>
      <c r="G450" s="535"/>
    </row>
    <row r="451" spans="1:7" ht="31.8" thickBot="1" x14ac:dyDescent="0.35">
      <c r="A451" s="443"/>
      <c r="B451" s="453" t="s">
        <v>1303</v>
      </c>
      <c r="C451" s="536"/>
      <c r="D451" s="484"/>
      <c r="E451" s="484"/>
      <c r="F451" s="484"/>
      <c r="G451" s="535"/>
    </row>
    <row r="452" spans="1:7" ht="31.8" thickBot="1" x14ac:dyDescent="0.35">
      <c r="A452" s="443" t="s">
        <v>79</v>
      </c>
      <c r="B452" s="493" t="s">
        <v>1304</v>
      </c>
      <c r="C452" s="536" t="s">
        <v>1305</v>
      </c>
      <c r="D452" s="484">
        <v>155500</v>
      </c>
      <c r="E452" s="484">
        <v>155600</v>
      </c>
      <c r="F452" s="484">
        <v>155700</v>
      </c>
      <c r="G452" s="535"/>
    </row>
    <row r="453" spans="1:7" ht="16.2" thickBot="1" x14ac:dyDescent="0.35">
      <c r="A453" s="443" t="s">
        <v>79</v>
      </c>
      <c r="B453" s="493" t="s">
        <v>1306</v>
      </c>
      <c r="C453" s="536" t="s">
        <v>750</v>
      </c>
      <c r="D453" s="484">
        <v>217000</v>
      </c>
      <c r="E453" s="484">
        <v>217050</v>
      </c>
      <c r="F453" s="484">
        <v>217100</v>
      </c>
      <c r="G453" s="535"/>
    </row>
    <row r="454" spans="1:7" ht="16.2" thickBot="1" x14ac:dyDescent="0.35">
      <c r="A454" s="443" t="s">
        <v>79</v>
      </c>
      <c r="B454" s="537" t="s">
        <v>1307</v>
      </c>
      <c r="C454" s="536" t="s">
        <v>750</v>
      </c>
      <c r="D454" s="484">
        <v>930</v>
      </c>
      <c r="E454" s="484">
        <v>940</v>
      </c>
      <c r="F454" s="484">
        <v>950</v>
      </c>
      <c r="G454" s="535"/>
    </row>
    <row r="455" spans="1:7" ht="31.8" thickBot="1" x14ac:dyDescent="0.35">
      <c r="A455" s="443" t="s">
        <v>79</v>
      </c>
      <c r="B455" s="537" t="s">
        <v>1308</v>
      </c>
      <c r="C455" s="536" t="s">
        <v>1305</v>
      </c>
      <c r="D455" s="651">
        <v>19500</v>
      </c>
      <c r="E455" s="652">
        <v>19600</v>
      </c>
      <c r="F455" s="652">
        <v>19700</v>
      </c>
      <c r="G455" s="535"/>
    </row>
    <row r="456" spans="1:7" ht="16.2" thickBot="1" x14ac:dyDescent="0.35">
      <c r="A456" s="443" t="s">
        <v>79</v>
      </c>
      <c r="B456" s="538" t="s">
        <v>1309</v>
      </c>
      <c r="C456" s="454" t="s">
        <v>750</v>
      </c>
      <c r="D456" s="651">
        <v>630</v>
      </c>
      <c r="E456" s="652">
        <v>640</v>
      </c>
      <c r="F456" s="652">
        <v>650</v>
      </c>
      <c r="G456" s="535"/>
    </row>
    <row r="457" spans="1:7" ht="31.8" thickBot="1" x14ac:dyDescent="0.35">
      <c r="A457" s="443" t="s">
        <v>79</v>
      </c>
      <c r="B457" s="538" t="s">
        <v>1310</v>
      </c>
      <c r="C457" s="454" t="s">
        <v>1305</v>
      </c>
      <c r="D457" s="651">
        <v>11600</v>
      </c>
      <c r="E457" s="652">
        <v>11650</v>
      </c>
      <c r="F457" s="652">
        <v>11700</v>
      </c>
      <c r="G457" s="535"/>
    </row>
    <row r="458" spans="1:7" ht="31.8" thickBot="1" x14ac:dyDescent="0.35">
      <c r="A458" s="443"/>
      <c r="B458" s="539" t="s">
        <v>1311</v>
      </c>
      <c r="C458" s="454"/>
      <c r="D458" s="484"/>
      <c r="E458" s="484"/>
      <c r="F458" s="484"/>
      <c r="G458" s="535"/>
    </row>
    <row r="459" spans="1:7" ht="31.8" thickBot="1" x14ac:dyDescent="0.35">
      <c r="A459" s="443" t="s">
        <v>79</v>
      </c>
      <c r="B459" s="540" t="s">
        <v>1312</v>
      </c>
      <c r="C459" s="454" t="s">
        <v>1305</v>
      </c>
      <c r="D459" s="645">
        <v>31000</v>
      </c>
      <c r="E459" s="645">
        <v>31000</v>
      </c>
      <c r="F459" s="645">
        <v>31000</v>
      </c>
      <c r="G459" s="535"/>
    </row>
    <row r="460" spans="1:7" ht="16.2" thickBot="1" x14ac:dyDescent="0.35">
      <c r="A460" s="443" t="s">
        <v>79</v>
      </c>
      <c r="B460" s="540" t="s">
        <v>1309</v>
      </c>
      <c r="C460" s="454" t="s">
        <v>750</v>
      </c>
      <c r="D460" s="644">
        <v>420</v>
      </c>
      <c r="E460" s="644">
        <v>420</v>
      </c>
      <c r="F460" s="644">
        <v>420</v>
      </c>
      <c r="G460" s="535"/>
    </row>
    <row r="461" spans="1:7" ht="31.8" thickBot="1" x14ac:dyDescent="0.35">
      <c r="A461" s="443" t="s">
        <v>79</v>
      </c>
      <c r="B461" s="541" t="s">
        <v>1313</v>
      </c>
      <c r="C461" s="454" t="s">
        <v>1305</v>
      </c>
      <c r="D461" s="645">
        <v>7000</v>
      </c>
      <c r="E461" s="645">
        <v>7000</v>
      </c>
      <c r="F461" s="645">
        <v>7000</v>
      </c>
      <c r="G461" s="535"/>
    </row>
    <row r="462" spans="1:7" ht="16.2" thickBot="1" x14ac:dyDescent="0.35">
      <c r="A462" s="443" t="s">
        <v>79</v>
      </c>
      <c r="B462" s="541" t="s">
        <v>1307</v>
      </c>
      <c r="C462" s="454" t="s">
        <v>750</v>
      </c>
      <c r="D462" s="644">
        <v>180</v>
      </c>
      <c r="E462" s="644">
        <v>180</v>
      </c>
      <c r="F462" s="644">
        <v>180</v>
      </c>
      <c r="G462" s="535"/>
    </row>
    <row r="463" spans="1:7" ht="31.8" thickBot="1" x14ac:dyDescent="0.35">
      <c r="A463" s="443" t="s">
        <v>79</v>
      </c>
      <c r="B463" s="541" t="s">
        <v>1308</v>
      </c>
      <c r="C463" s="454" t="s">
        <v>1305</v>
      </c>
      <c r="D463" s="645">
        <v>6000</v>
      </c>
      <c r="E463" s="645">
        <v>6000</v>
      </c>
      <c r="F463" s="645">
        <v>6000</v>
      </c>
      <c r="G463" s="535"/>
    </row>
    <row r="464" spans="1:7" ht="16.2" thickBot="1" x14ac:dyDescent="0.35">
      <c r="A464" s="443" t="s">
        <v>79</v>
      </c>
      <c r="B464" s="540" t="s">
        <v>1314</v>
      </c>
      <c r="C464" s="454" t="s">
        <v>750</v>
      </c>
      <c r="D464" s="644">
        <v>30</v>
      </c>
      <c r="E464" s="644">
        <v>30</v>
      </c>
      <c r="F464" s="644">
        <v>30</v>
      </c>
      <c r="G464" s="535"/>
    </row>
    <row r="465" spans="1:7" ht="31.8" thickBot="1" x14ac:dyDescent="0.35">
      <c r="A465" s="443"/>
      <c r="B465" s="539" t="s">
        <v>1315</v>
      </c>
      <c r="C465" s="454"/>
      <c r="D465" s="484"/>
      <c r="E465" s="484"/>
      <c r="F465" s="484"/>
      <c r="G465" s="535"/>
    </row>
    <row r="466" spans="1:7" ht="16.2" thickBot="1" x14ac:dyDescent="0.35">
      <c r="A466" s="443" t="s">
        <v>79</v>
      </c>
      <c r="B466" s="542" t="s">
        <v>1316</v>
      </c>
      <c r="C466" s="454" t="s">
        <v>750</v>
      </c>
      <c r="D466" s="644">
        <v>20</v>
      </c>
      <c r="E466" s="644">
        <v>20</v>
      </c>
      <c r="F466" s="644">
        <v>20</v>
      </c>
      <c r="G466" s="535"/>
    </row>
    <row r="467" spans="1:7" ht="31.8" thickBot="1" x14ac:dyDescent="0.35">
      <c r="A467" s="443" t="s">
        <v>79</v>
      </c>
      <c r="B467" s="542" t="s">
        <v>1317</v>
      </c>
      <c r="C467" s="454" t="s">
        <v>1305</v>
      </c>
      <c r="D467" s="644">
        <v>15000</v>
      </c>
      <c r="E467" s="644">
        <v>15500</v>
      </c>
      <c r="F467" s="644">
        <v>16000</v>
      </c>
      <c r="G467" s="535"/>
    </row>
    <row r="468" spans="1:7" ht="16.2" thickBot="1" x14ac:dyDescent="0.35">
      <c r="A468" s="443" t="s">
        <v>79</v>
      </c>
      <c r="B468" s="542" t="s">
        <v>1318</v>
      </c>
      <c r="C468" s="454" t="s">
        <v>750</v>
      </c>
      <c r="D468" s="644">
        <v>4</v>
      </c>
      <c r="E468" s="644">
        <v>5</v>
      </c>
      <c r="F468" s="644">
        <v>4</v>
      </c>
      <c r="G468" s="535"/>
    </row>
    <row r="469" spans="1:7" ht="31.8" thickBot="1" x14ac:dyDescent="0.35">
      <c r="A469" s="443" t="s">
        <v>79</v>
      </c>
      <c r="B469" s="542" t="s">
        <v>1310</v>
      </c>
      <c r="C469" s="454" t="s">
        <v>1305</v>
      </c>
      <c r="D469" s="644">
        <v>3500</v>
      </c>
      <c r="E469" s="644">
        <v>3600</v>
      </c>
      <c r="F469" s="644">
        <v>3600</v>
      </c>
      <c r="G469" s="535"/>
    </row>
    <row r="470" spans="1:7" ht="16.2" thickBot="1" x14ac:dyDescent="0.35">
      <c r="A470" s="443" t="s">
        <v>79</v>
      </c>
      <c r="B470" s="465" t="s">
        <v>1314</v>
      </c>
      <c r="C470" s="454" t="s">
        <v>750</v>
      </c>
      <c r="D470" s="644">
        <v>2</v>
      </c>
      <c r="E470" s="644">
        <v>10</v>
      </c>
      <c r="F470" s="644">
        <v>2</v>
      </c>
      <c r="G470" s="535"/>
    </row>
    <row r="471" spans="1:7" ht="16.2" thickBot="1" x14ac:dyDescent="0.35">
      <c r="A471" s="443" t="s">
        <v>79</v>
      </c>
      <c r="B471" s="465" t="s">
        <v>1319</v>
      </c>
      <c r="C471" s="454" t="s">
        <v>750</v>
      </c>
      <c r="D471" s="644">
        <v>3</v>
      </c>
      <c r="E471" s="644">
        <v>3</v>
      </c>
      <c r="F471" s="644">
        <v>3</v>
      </c>
      <c r="G471" s="535"/>
    </row>
    <row r="472" spans="1:7" ht="31.8" thickBot="1" x14ac:dyDescent="0.35">
      <c r="A472" s="443"/>
      <c r="B472" s="539" t="s">
        <v>1320</v>
      </c>
      <c r="C472" s="454"/>
      <c r="D472" s="445"/>
      <c r="E472" s="484"/>
      <c r="F472" s="484"/>
      <c r="G472" s="535"/>
    </row>
    <row r="473" spans="1:7" ht="31.8" thickBot="1" x14ac:dyDescent="0.35">
      <c r="A473" s="443" t="s">
        <v>79</v>
      </c>
      <c r="B473" s="543" t="s">
        <v>1321</v>
      </c>
      <c r="C473" s="454" t="s">
        <v>750</v>
      </c>
      <c r="D473" s="544">
        <v>14</v>
      </c>
      <c r="E473" s="544">
        <v>14</v>
      </c>
      <c r="F473" s="544">
        <v>14</v>
      </c>
      <c r="G473" s="535"/>
    </row>
    <row r="474" spans="1:7" ht="16.2" thickBot="1" x14ac:dyDescent="0.35">
      <c r="A474" s="443" t="s">
        <v>79</v>
      </c>
      <c r="B474" s="545" t="s">
        <v>1309</v>
      </c>
      <c r="C474" s="454" t="s">
        <v>750</v>
      </c>
      <c r="D474" s="544">
        <v>700</v>
      </c>
      <c r="E474" s="544">
        <v>750</v>
      </c>
      <c r="F474" s="544">
        <v>750</v>
      </c>
      <c r="G474" s="535"/>
    </row>
    <row r="475" spans="1:7" ht="31.8" thickBot="1" x14ac:dyDescent="0.35">
      <c r="A475" s="443" t="s">
        <v>79</v>
      </c>
      <c r="B475" s="546" t="s">
        <v>1322</v>
      </c>
      <c r="C475" s="454" t="s">
        <v>750</v>
      </c>
      <c r="D475" s="544">
        <v>2</v>
      </c>
      <c r="E475" s="544">
        <v>1</v>
      </c>
      <c r="F475" s="544">
        <v>1</v>
      </c>
      <c r="G475" s="535"/>
    </row>
    <row r="476" spans="1:7" ht="31.8" thickBot="1" x14ac:dyDescent="0.35">
      <c r="A476" s="443" t="s">
        <v>79</v>
      </c>
      <c r="B476" s="491" t="s">
        <v>1323</v>
      </c>
      <c r="C476" s="454" t="s">
        <v>750</v>
      </c>
      <c r="D476" s="544">
        <v>24</v>
      </c>
      <c r="E476" s="544">
        <v>25</v>
      </c>
      <c r="F476" s="544">
        <v>25</v>
      </c>
      <c r="G476" s="535"/>
    </row>
    <row r="477" spans="1:7" ht="31.8" thickBot="1" x14ac:dyDescent="0.35">
      <c r="A477" s="443" t="s">
        <v>79</v>
      </c>
      <c r="B477" s="465" t="s">
        <v>1324</v>
      </c>
      <c r="C477" s="454" t="s">
        <v>750</v>
      </c>
      <c r="D477" s="544">
        <v>16</v>
      </c>
      <c r="E477" s="544">
        <v>17</v>
      </c>
      <c r="F477" s="544">
        <v>18</v>
      </c>
      <c r="G477" s="535"/>
    </row>
    <row r="478" spans="1:7" ht="31.8" thickBot="1" x14ac:dyDescent="0.35">
      <c r="A478" s="443" t="s">
        <v>79</v>
      </c>
      <c r="B478" s="465" t="s">
        <v>1325</v>
      </c>
      <c r="C478" s="234" t="s">
        <v>750</v>
      </c>
      <c r="D478" s="650">
        <v>10</v>
      </c>
      <c r="E478" s="650">
        <v>12</v>
      </c>
      <c r="F478" s="650">
        <v>13</v>
      </c>
      <c r="G478" s="535"/>
    </row>
    <row r="479" spans="1:7" ht="31.8" thickBot="1" x14ac:dyDescent="0.35">
      <c r="A479" s="443"/>
      <c r="B479" s="517" t="s">
        <v>1602</v>
      </c>
      <c r="C479" s="648"/>
      <c r="D479" s="649"/>
      <c r="E479" s="649"/>
      <c r="F479" s="649"/>
      <c r="G479" s="535"/>
    </row>
    <row r="480" spans="1:7" ht="16.2" thickBot="1" x14ac:dyDescent="0.35">
      <c r="A480" s="443"/>
      <c r="B480" s="547" t="s">
        <v>1334</v>
      </c>
      <c r="C480" s="461" t="s">
        <v>728</v>
      </c>
      <c r="D480" s="649">
        <v>90</v>
      </c>
      <c r="E480" s="649">
        <v>90</v>
      </c>
      <c r="F480" s="649">
        <v>90</v>
      </c>
      <c r="G480" s="603"/>
    </row>
    <row r="481" spans="1:7" ht="16.2" thickBot="1" x14ac:dyDescent="0.35">
      <c r="A481" s="443"/>
      <c r="B481" s="547" t="s">
        <v>1335</v>
      </c>
      <c r="C481" s="461" t="s">
        <v>750</v>
      </c>
      <c r="D481" s="649">
        <v>20</v>
      </c>
      <c r="E481" s="649">
        <v>25</v>
      </c>
      <c r="F481" s="649">
        <v>26</v>
      </c>
      <c r="G481" s="603"/>
    </row>
    <row r="482" spans="1:7" ht="16.2" thickBot="1" x14ac:dyDescent="0.35">
      <c r="A482" s="443"/>
      <c r="B482" s="547" t="s">
        <v>1336</v>
      </c>
      <c r="C482" s="461" t="s">
        <v>750</v>
      </c>
      <c r="D482" s="649">
        <v>150</v>
      </c>
      <c r="E482" s="649">
        <v>200</v>
      </c>
      <c r="F482" s="649">
        <v>210</v>
      </c>
      <c r="G482" s="603"/>
    </row>
    <row r="483" spans="1:7" ht="16.2" customHeight="1" thickBot="1" x14ac:dyDescent="0.35">
      <c r="A483" s="443"/>
      <c r="B483" s="547" t="s">
        <v>1337</v>
      </c>
      <c r="C483" s="461" t="s">
        <v>1305</v>
      </c>
      <c r="D483" s="649">
        <v>12000</v>
      </c>
      <c r="E483" s="649">
        <v>13000</v>
      </c>
      <c r="F483" s="649">
        <v>14000</v>
      </c>
      <c r="G483" s="603"/>
    </row>
    <row r="484" spans="1:7" ht="16.2" thickBot="1" x14ac:dyDescent="0.35">
      <c r="A484" s="443"/>
      <c r="B484" s="532" t="s">
        <v>1338</v>
      </c>
      <c r="C484" s="461" t="s">
        <v>750</v>
      </c>
      <c r="D484" s="649">
        <v>40</v>
      </c>
      <c r="E484" s="649">
        <v>41</v>
      </c>
      <c r="F484" s="649">
        <v>42</v>
      </c>
      <c r="G484" s="603"/>
    </row>
    <row r="485" spans="1:7" ht="31.8" thickBot="1" x14ac:dyDescent="0.35">
      <c r="A485" s="443"/>
      <c r="B485" s="532" t="s">
        <v>1339</v>
      </c>
      <c r="C485" s="461" t="s">
        <v>750</v>
      </c>
      <c r="D485" s="649">
        <v>2</v>
      </c>
      <c r="E485" s="649">
        <v>2</v>
      </c>
      <c r="F485" s="649">
        <v>3</v>
      </c>
      <c r="G485" s="603"/>
    </row>
    <row r="486" spans="1:7" ht="16.2" thickBot="1" x14ac:dyDescent="0.35">
      <c r="A486" s="443"/>
      <c r="B486" s="532" t="s">
        <v>1603</v>
      </c>
      <c r="C486" s="461" t="s">
        <v>750</v>
      </c>
      <c r="D486" s="649">
        <v>5000</v>
      </c>
      <c r="E486" s="649">
        <v>5500</v>
      </c>
      <c r="F486" s="649">
        <v>5600</v>
      </c>
      <c r="G486" s="603"/>
    </row>
    <row r="487" spans="1:7" ht="16.2" thickBot="1" x14ac:dyDescent="0.35">
      <c r="A487" s="443"/>
      <c r="B487" s="460" t="s">
        <v>1319</v>
      </c>
      <c r="C487" s="461" t="s">
        <v>750</v>
      </c>
      <c r="D487" s="649">
        <v>1</v>
      </c>
      <c r="E487" s="649">
        <v>2</v>
      </c>
      <c r="F487" s="649">
        <v>2</v>
      </c>
      <c r="G487" s="603"/>
    </row>
    <row r="488" spans="1:7" ht="31.8" thickBot="1" x14ac:dyDescent="0.35">
      <c r="A488" s="443"/>
      <c r="B488" s="539" t="s">
        <v>1326</v>
      </c>
      <c r="C488" s="454"/>
      <c r="D488" s="445"/>
      <c r="E488" s="445"/>
      <c r="F488" s="445"/>
      <c r="G488" s="535"/>
    </row>
    <row r="489" spans="1:7" ht="16.2" thickBot="1" x14ac:dyDescent="0.35">
      <c r="A489" s="443" t="s">
        <v>79</v>
      </c>
      <c r="B489" s="542" t="s">
        <v>1307</v>
      </c>
      <c r="C489" s="454" t="s">
        <v>750</v>
      </c>
      <c r="D489" s="644">
        <v>360</v>
      </c>
      <c r="E489" s="644">
        <v>365</v>
      </c>
      <c r="F489" s="644">
        <v>370</v>
      </c>
      <c r="G489" s="535"/>
    </row>
    <row r="490" spans="1:7" ht="16.2" thickBot="1" x14ac:dyDescent="0.35">
      <c r="A490" s="443" t="s">
        <v>79</v>
      </c>
      <c r="B490" s="459" t="s">
        <v>1327</v>
      </c>
      <c r="C490" s="454" t="s">
        <v>750</v>
      </c>
      <c r="D490" s="644">
        <v>35</v>
      </c>
      <c r="E490" s="644">
        <v>36</v>
      </c>
      <c r="F490" s="644">
        <v>37</v>
      </c>
      <c r="G490" s="535"/>
    </row>
    <row r="491" spans="1:7" ht="16.2" thickBot="1" x14ac:dyDescent="0.35">
      <c r="A491" s="443" t="s">
        <v>79</v>
      </c>
      <c r="B491" s="459" t="s">
        <v>1328</v>
      </c>
      <c r="C491" s="454" t="s">
        <v>750</v>
      </c>
      <c r="D491" s="644">
        <v>22</v>
      </c>
      <c r="E491" s="644">
        <v>23</v>
      </c>
      <c r="F491" s="644">
        <v>24</v>
      </c>
      <c r="G491" s="535"/>
    </row>
    <row r="492" spans="1:7" ht="16.2" thickBot="1" x14ac:dyDescent="0.35">
      <c r="A492" s="443" t="s">
        <v>79</v>
      </c>
      <c r="B492" s="459" t="s">
        <v>1329</v>
      </c>
      <c r="C492" s="454" t="s">
        <v>750</v>
      </c>
      <c r="D492" s="644">
        <v>40000</v>
      </c>
      <c r="E492" s="644">
        <v>40500</v>
      </c>
      <c r="F492" s="644">
        <v>41000</v>
      </c>
      <c r="G492" s="535"/>
    </row>
    <row r="493" spans="1:7" ht="16.2" thickBot="1" x14ac:dyDescent="0.35">
      <c r="A493" s="443" t="s">
        <v>79</v>
      </c>
      <c r="B493" s="528" t="s">
        <v>1330</v>
      </c>
      <c r="C493" s="454" t="s">
        <v>750</v>
      </c>
      <c r="D493" s="644">
        <v>18</v>
      </c>
      <c r="E493" s="644">
        <v>19</v>
      </c>
      <c r="F493" s="644">
        <v>19</v>
      </c>
      <c r="G493" s="535"/>
    </row>
    <row r="494" spans="1:7" ht="16.2" thickBot="1" x14ac:dyDescent="0.35">
      <c r="A494" s="443" t="s">
        <v>79</v>
      </c>
      <c r="B494" s="193" t="s">
        <v>1331</v>
      </c>
      <c r="C494" s="230" t="s">
        <v>750</v>
      </c>
      <c r="D494" s="644">
        <v>395</v>
      </c>
      <c r="E494" s="644">
        <v>405</v>
      </c>
      <c r="F494" s="644">
        <v>407</v>
      </c>
      <c r="G494" s="535"/>
    </row>
    <row r="495" spans="1:7" ht="16.2" thickBot="1" x14ac:dyDescent="0.35">
      <c r="A495" s="443" t="s">
        <v>79</v>
      </c>
      <c r="B495" s="528" t="s">
        <v>1332</v>
      </c>
      <c r="C495" s="454" t="s">
        <v>750</v>
      </c>
      <c r="D495" s="644">
        <v>142</v>
      </c>
      <c r="E495" s="644">
        <v>143</v>
      </c>
      <c r="F495" s="644">
        <v>145</v>
      </c>
      <c r="G495" s="535"/>
    </row>
    <row r="496" spans="1:7" ht="16.2" thickBot="1" x14ac:dyDescent="0.35">
      <c r="A496" s="443" t="s">
        <v>79</v>
      </c>
      <c r="B496" s="528" t="s">
        <v>1333</v>
      </c>
      <c r="C496" s="454" t="s">
        <v>750</v>
      </c>
      <c r="D496" s="644">
        <v>8010</v>
      </c>
      <c r="E496" s="644">
        <v>8020</v>
      </c>
      <c r="F496" s="644">
        <v>8040</v>
      </c>
      <c r="G496" s="535"/>
    </row>
    <row r="497" spans="1:7" ht="31.8" thickBot="1" x14ac:dyDescent="0.35">
      <c r="A497" s="443"/>
      <c r="B497" s="482" t="s">
        <v>1604</v>
      </c>
      <c r="C497" s="454"/>
      <c r="D497" s="484"/>
      <c r="E497" s="484"/>
      <c r="F497" s="484"/>
      <c r="G497" s="535"/>
    </row>
    <row r="498" spans="1:7" ht="16.2" thickBot="1" x14ac:dyDescent="0.35">
      <c r="A498" s="443" t="s">
        <v>79</v>
      </c>
      <c r="B498" s="542" t="s">
        <v>1334</v>
      </c>
      <c r="C498" s="454" t="s">
        <v>728</v>
      </c>
      <c r="D498" s="644">
        <v>78</v>
      </c>
      <c r="E498" s="484"/>
      <c r="F498" s="484"/>
      <c r="G498" s="535"/>
    </row>
    <row r="499" spans="1:7" ht="16.2" thickBot="1" x14ac:dyDescent="0.35">
      <c r="A499" s="443" t="s">
        <v>79</v>
      </c>
      <c r="B499" s="542" t="s">
        <v>1335</v>
      </c>
      <c r="C499" s="454" t="s">
        <v>750</v>
      </c>
      <c r="D499" s="644">
        <v>6</v>
      </c>
      <c r="E499" s="484"/>
      <c r="F499" s="484"/>
      <c r="G499" s="535"/>
    </row>
    <row r="500" spans="1:7" ht="16.2" thickBot="1" x14ac:dyDescent="0.35">
      <c r="A500" s="513" t="s">
        <v>79</v>
      </c>
      <c r="B500" s="547" t="s">
        <v>1336</v>
      </c>
      <c r="C500" s="536" t="s">
        <v>750</v>
      </c>
      <c r="D500" s="644">
        <v>50</v>
      </c>
      <c r="E500" s="484"/>
      <c r="F500" s="484"/>
      <c r="G500" s="535"/>
    </row>
    <row r="501" spans="1:7" ht="31.8" thickBot="1" x14ac:dyDescent="0.35">
      <c r="A501" s="513" t="s">
        <v>79</v>
      </c>
      <c r="B501" s="547" t="s">
        <v>1337</v>
      </c>
      <c r="C501" s="536" t="s">
        <v>1305</v>
      </c>
      <c r="D501" s="644">
        <v>8500</v>
      </c>
      <c r="E501" s="484"/>
      <c r="F501" s="484"/>
      <c r="G501" s="535"/>
    </row>
    <row r="502" spans="1:7" ht="16.2" thickBot="1" x14ac:dyDescent="0.35">
      <c r="A502" s="513" t="s">
        <v>79</v>
      </c>
      <c r="B502" s="532" t="s">
        <v>1338</v>
      </c>
      <c r="C502" s="536" t="s">
        <v>750</v>
      </c>
      <c r="D502" s="644">
        <v>0</v>
      </c>
      <c r="E502" s="484"/>
      <c r="F502" s="484"/>
      <c r="G502" s="535"/>
    </row>
    <row r="503" spans="1:7" ht="31.8" thickBot="1" x14ac:dyDescent="0.35">
      <c r="A503" s="513" t="s">
        <v>79</v>
      </c>
      <c r="B503" s="532" t="s">
        <v>1339</v>
      </c>
      <c r="C503" s="536" t="s">
        <v>750</v>
      </c>
      <c r="D503" s="644">
        <v>1</v>
      </c>
      <c r="E503" s="484"/>
      <c r="F503" s="484"/>
      <c r="G503" s="535"/>
    </row>
    <row r="504" spans="1:7" ht="31.8" thickBot="1" x14ac:dyDescent="0.35">
      <c r="A504" s="513" t="s">
        <v>79</v>
      </c>
      <c r="B504" s="532" t="s">
        <v>1340</v>
      </c>
      <c r="C504" s="461" t="s">
        <v>728</v>
      </c>
      <c r="D504" s="644">
        <v>0</v>
      </c>
      <c r="E504" s="484"/>
      <c r="F504" s="484"/>
      <c r="G504" s="535"/>
    </row>
    <row r="505" spans="1:7" ht="16.2" thickBot="1" x14ac:dyDescent="0.35">
      <c r="A505" s="513" t="s">
        <v>79</v>
      </c>
      <c r="B505" s="460" t="s">
        <v>1319</v>
      </c>
      <c r="C505" s="536" t="s">
        <v>750</v>
      </c>
      <c r="D505" s="644">
        <v>0</v>
      </c>
      <c r="E505" s="484"/>
      <c r="F505" s="484"/>
      <c r="G505" s="535"/>
    </row>
    <row r="506" spans="1:7" ht="31.8" thickBot="1" x14ac:dyDescent="0.35">
      <c r="A506" s="443"/>
      <c r="B506" s="534" t="s">
        <v>1341</v>
      </c>
      <c r="C506" s="454"/>
      <c r="D506" s="445"/>
      <c r="E506" s="445"/>
      <c r="F506" s="445"/>
      <c r="G506" s="534" t="s">
        <v>385</v>
      </c>
    </row>
    <row r="507" spans="1:7" ht="31.8" thickBot="1" x14ac:dyDescent="0.35">
      <c r="A507" s="443" t="s">
        <v>895</v>
      </c>
      <c r="B507" s="534" t="s">
        <v>727</v>
      </c>
      <c r="C507" s="445" t="s">
        <v>1142</v>
      </c>
      <c r="D507" s="646">
        <v>5</v>
      </c>
      <c r="E507" s="646">
        <v>5</v>
      </c>
      <c r="F507" s="646">
        <v>5</v>
      </c>
      <c r="G507" s="534"/>
    </row>
    <row r="508" spans="1:7" ht="31.8" thickBot="1" x14ac:dyDescent="0.35">
      <c r="A508" s="443"/>
      <c r="B508" s="539" t="s">
        <v>1342</v>
      </c>
      <c r="C508" s="454"/>
      <c r="D508" s="484"/>
      <c r="E508" s="484"/>
      <c r="F508" s="484"/>
      <c r="G508" s="535"/>
    </row>
    <row r="509" spans="1:7" ht="47.4" thickBot="1" x14ac:dyDescent="0.35">
      <c r="A509" s="443" t="s">
        <v>79</v>
      </c>
      <c r="B509" s="465" t="s">
        <v>1343</v>
      </c>
      <c r="C509" s="445" t="s">
        <v>1142</v>
      </c>
      <c r="D509" s="647">
        <v>35</v>
      </c>
      <c r="E509" s="647">
        <v>35</v>
      </c>
      <c r="F509" s="647">
        <v>35</v>
      </c>
      <c r="G509" s="535"/>
    </row>
    <row r="510" spans="1:7" ht="16.2" thickBot="1" x14ac:dyDescent="0.35">
      <c r="A510" s="443" t="s">
        <v>79</v>
      </c>
      <c r="B510" s="465" t="s">
        <v>1344</v>
      </c>
      <c r="C510" s="454" t="s">
        <v>750</v>
      </c>
      <c r="D510" s="484">
        <v>3</v>
      </c>
      <c r="E510" s="484">
        <v>3</v>
      </c>
      <c r="F510" s="484">
        <v>3</v>
      </c>
      <c r="G510" s="535"/>
    </row>
    <row r="511" spans="1:7" ht="31.8" thickBot="1" x14ac:dyDescent="0.35">
      <c r="A511" s="443" t="s">
        <v>79</v>
      </c>
      <c r="B511" s="460" t="s">
        <v>1345</v>
      </c>
      <c r="C511" s="536" t="s">
        <v>1305</v>
      </c>
      <c r="D511" s="484">
        <v>9</v>
      </c>
      <c r="E511" s="484">
        <v>9</v>
      </c>
      <c r="F511" s="484">
        <v>9</v>
      </c>
      <c r="G511" s="548"/>
    </row>
    <row r="512" spans="1:7" ht="16.2" thickBot="1" x14ac:dyDescent="0.35">
      <c r="A512" s="443"/>
      <c r="B512" s="453" t="s">
        <v>1346</v>
      </c>
      <c r="C512" s="536"/>
      <c r="D512" s="484"/>
      <c r="E512" s="484"/>
      <c r="F512" s="484"/>
      <c r="G512" s="548"/>
    </row>
    <row r="513" spans="1:7" ht="31.8" thickBot="1" x14ac:dyDescent="0.35">
      <c r="A513" s="443" t="s">
        <v>79</v>
      </c>
      <c r="B513" s="456" t="s">
        <v>1347</v>
      </c>
      <c r="C513" s="536" t="s">
        <v>1305</v>
      </c>
      <c r="D513" s="484">
        <v>6</v>
      </c>
      <c r="E513" s="484">
        <v>6</v>
      </c>
      <c r="F513" s="484">
        <v>6</v>
      </c>
      <c r="G513" s="548"/>
    </row>
    <row r="514" spans="1:7" ht="16.2" thickBot="1" x14ac:dyDescent="0.35">
      <c r="A514" s="443"/>
      <c r="B514" s="453" t="s">
        <v>1348</v>
      </c>
      <c r="C514" s="536"/>
      <c r="D514" s="484"/>
      <c r="E514" s="484"/>
      <c r="F514" s="484"/>
      <c r="G514" s="548"/>
    </row>
    <row r="515" spans="1:7" ht="16.2" thickBot="1" x14ac:dyDescent="0.35">
      <c r="A515" s="443" t="s">
        <v>79</v>
      </c>
      <c r="B515" s="549" t="s">
        <v>1349</v>
      </c>
      <c r="C515" s="536" t="s">
        <v>750</v>
      </c>
      <c r="D515" s="644">
        <v>130</v>
      </c>
      <c r="E515" s="644">
        <v>140</v>
      </c>
      <c r="F515" s="644">
        <v>150</v>
      </c>
      <c r="G515" s="548"/>
    </row>
    <row r="516" spans="1:7" ht="16.2" thickBot="1" x14ac:dyDescent="0.35">
      <c r="A516" s="443" t="s">
        <v>79</v>
      </c>
      <c r="B516" s="550" t="s">
        <v>1350</v>
      </c>
      <c r="C516" s="536" t="s">
        <v>750</v>
      </c>
      <c r="D516" s="644">
        <v>5</v>
      </c>
      <c r="E516" s="644">
        <v>5</v>
      </c>
      <c r="F516" s="644">
        <v>5</v>
      </c>
      <c r="G516" s="548"/>
    </row>
    <row r="517" spans="1:7" ht="16.2" thickBot="1" x14ac:dyDescent="0.35">
      <c r="A517" s="443" t="s">
        <v>79</v>
      </c>
      <c r="B517" s="547" t="s">
        <v>1309</v>
      </c>
      <c r="C517" s="536" t="s">
        <v>750</v>
      </c>
      <c r="D517" s="644">
        <v>240</v>
      </c>
      <c r="E517" s="644">
        <v>240</v>
      </c>
      <c r="F517" s="644">
        <v>240</v>
      </c>
      <c r="G517" s="548"/>
    </row>
    <row r="518" spans="1:7" ht="31.8" thickBot="1" x14ac:dyDescent="0.35">
      <c r="A518" s="443" t="s">
        <v>79</v>
      </c>
      <c r="B518" s="547" t="s">
        <v>1351</v>
      </c>
      <c r="C518" s="536" t="s">
        <v>1305</v>
      </c>
      <c r="D518" s="645">
        <v>16000</v>
      </c>
      <c r="E518" s="645">
        <v>16500</v>
      </c>
      <c r="F518" s="645">
        <v>16800</v>
      </c>
      <c r="G518" s="548"/>
    </row>
    <row r="519" spans="1:7" ht="16.2" thickBot="1" x14ac:dyDescent="0.35">
      <c r="A519" s="443" t="s">
        <v>79</v>
      </c>
      <c r="B519" s="465" t="s">
        <v>1319</v>
      </c>
      <c r="C519" s="454" t="s">
        <v>750</v>
      </c>
      <c r="D519" s="644">
        <v>6</v>
      </c>
      <c r="E519" s="644">
        <v>6</v>
      </c>
      <c r="F519" s="644">
        <v>6</v>
      </c>
      <c r="G519" s="535"/>
    </row>
    <row r="520" spans="1:7" ht="31.8" thickBot="1" x14ac:dyDescent="0.35">
      <c r="A520" s="443" t="s">
        <v>79</v>
      </c>
      <c r="B520" s="465" t="s">
        <v>1325</v>
      </c>
      <c r="C520" s="454" t="s">
        <v>750</v>
      </c>
      <c r="D520" s="644">
        <v>2</v>
      </c>
      <c r="E520" s="644">
        <v>2</v>
      </c>
      <c r="F520" s="644">
        <v>2</v>
      </c>
      <c r="G520" s="535"/>
    </row>
    <row r="521" spans="1:7" ht="16.2" thickBot="1" x14ac:dyDescent="0.35">
      <c r="A521" s="443"/>
      <c r="B521" s="548" t="s">
        <v>1352</v>
      </c>
      <c r="C521" s="536"/>
      <c r="D521" s="484"/>
      <c r="E521" s="484"/>
      <c r="F521" s="484"/>
      <c r="G521" s="548"/>
    </row>
    <row r="522" spans="1:7" ht="16.2" thickBot="1" x14ac:dyDescent="0.35">
      <c r="A522" s="443" t="s">
        <v>79</v>
      </c>
      <c r="B522" s="549" t="s">
        <v>1349</v>
      </c>
      <c r="C522" s="536" t="s">
        <v>750</v>
      </c>
      <c r="D522" s="643">
        <v>140</v>
      </c>
      <c r="E522" s="643">
        <v>155</v>
      </c>
      <c r="F522" s="643">
        <v>172</v>
      </c>
      <c r="G522" s="548"/>
    </row>
    <row r="523" spans="1:7" ht="16.2" thickBot="1" x14ac:dyDescent="0.35">
      <c r="A523" s="443" t="s">
        <v>79</v>
      </c>
      <c r="B523" s="551" t="s">
        <v>1350</v>
      </c>
      <c r="C523" s="536" t="s">
        <v>750</v>
      </c>
      <c r="D523" s="643">
        <v>2</v>
      </c>
      <c r="E523" s="643">
        <v>2</v>
      </c>
      <c r="F523" s="643">
        <v>2</v>
      </c>
      <c r="G523" s="548"/>
    </row>
    <row r="524" spans="1:7" ht="16.2" thickBot="1" x14ac:dyDescent="0.35">
      <c r="A524" s="443" t="s">
        <v>79</v>
      </c>
      <c r="B524" s="547" t="s">
        <v>1309</v>
      </c>
      <c r="C524" s="536" t="s">
        <v>750</v>
      </c>
      <c r="D524" s="643">
        <v>40</v>
      </c>
      <c r="E524" s="643">
        <v>45</v>
      </c>
      <c r="F524" s="643">
        <v>50</v>
      </c>
      <c r="G524" s="548"/>
    </row>
    <row r="525" spans="1:7" ht="31.8" thickBot="1" x14ac:dyDescent="0.35">
      <c r="A525" s="443" t="s">
        <v>79</v>
      </c>
      <c r="B525" s="547" t="s">
        <v>1351</v>
      </c>
      <c r="C525" s="536" t="s">
        <v>1305</v>
      </c>
      <c r="D525" s="643">
        <v>16500</v>
      </c>
      <c r="E525" s="643">
        <v>18000</v>
      </c>
      <c r="F525" s="643">
        <v>21000</v>
      </c>
      <c r="G525" s="548"/>
    </row>
    <row r="526" spans="1:7" ht="16.2" thickBot="1" x14ac:dyDescent="0.35">
      <c r="A526" s="443" t="s">
        <v>79</v>
      </c>
      <c r="B526" s="460" t="s">
        <v>1353</v>
      </c>
      <c r="C526" s="536" t="s">
        <v>750</v>
      </c>
      <c r="D526" s="643">
        <v>1</v>
      </c>
      <c r="E526" s="643">
        <v>0</v>
      </c>
      <c r="F526" s="643">
        <v>1</v>
      </c>
      <c r="G526" s="548"/>
    </row>
    <row r="527" spans="1:7" ht="31.8" thickBot="1" x14ac:dyDescent="0.35">
      <c r="A527" s="443" t="s">
        <v>79</v>
      </c>
      <c r="B527" s="460" t="s">
        <v>1325</v>
      </c>
      <c r="C527" s="536" t="s">
        <v>750</v>
      </c>
      <c r="D527" s="643">
        <v>1</v>
      </c>
      <c r="E527" s="643">
        <v>1</v>
      </c>
      <c r="F527" s="643">
        <v>1</v>
      </c>
      <c r="G527" s="548"/>
    </row>
    <row r="528" spans="1:7" ht="16.2" thickBot="1" x14ac:dyDescent="0.35">
      <c r="A528" s="443"/>
      <c r="B528" s="548" t="s">
        <v>1354</v>
      </c>
      <c r="C528" s="536"/>
      <c r="D528" s="484"/>
      <c r="E528" s="484"/>
      <c r="F528" s="484"/>
      <c r="G528" s="548"/>
    </row>
    <row r="529" spans="1:7" ht="16.2" thickBot="1" x14ac:dyDescent="0.35">
      <c r="A529" s="443" t="s">
        <v>79</v>
      </c>
      <c r="B529" s="552" t="s">
        <v>1355</v>
      </c>
      <c r="C529" s="536" t="s">
        <v>750</v>
      </c>
      <c r="D529" s="484">
        <v>26</v>
      </c>
      <c r="E529" s="484">
        <v>26</v>
      </c>
      <c r="F529" s="484">
        <v>26</v>
      </c>
      <c r="G529" s="548"/>
    </row>
    <row r="530" spans="1:7" ht="16.2" thickBot="1" x14ac:dyDescent="0.35">
      <c r="A530" s="443" t="s">
        <v>79</v>
      </c>
      <c r="B530" s="498" t="s">
        <v>1350</v>
      </c>
      <c r="C530" s="536" t="s">
        <v>750</v>
      </c>
      <c r="D530" s="484">
        <v>2</v>
      </c>
      <c r="E530" s="484">
        <v>1</v>
      </c>
      <c r="F530" s="484">
        <v>2</v>
      </c>
      <c r="G530" s="548"/>
    </row>
    <row r="531" spans="1:7" ht="16.2" thickBot="1" x14ac:dyDescent="0.35">
      <c r="A531" s="443" t="s">
        <v>79</v>
      </c>
      <c r="B531" s="552" t="s">
        <v>1356</v>
      </c>
      <c r="C531" s="536" t="s">
        <v>750</v>
      </c>
      <c r="D531" s="484">
        <v>74</v>
      </c>
      <c r="E531" s="484">
        <v>76</v>
      </c>
      <c r="F531" s="484">
        <v>78</v>
      </c>
      <c r="G531" s="548"/>
    </row>
    <row r="532" spans="1:7" ht="16.2" thickBot="1" x14ac:dyDescent="0.35">
      <c r="A532" s="443" t="s">
        <v>79</v>
      </c>
      <c r="B532" s="553" t="s">
        <v>1357</v>
      </c>
      <c r="C532" s="554" t="s">
        <v>750</v>
      </c>
      <c r="D532" s="484">
        <v>12</v>
      </c>
      <c r="E532" s="484">
        <v>13</v>
      </c>
      <c r="F532" s="484">
        <v>12</v>
      </c>
      <c r="G532" s="548"/>
    </row>
    <row r="533" spans="1:7" ht="31.8" thickBot="1" x14ac:dyDescent="0.35">
      <c r="A533" s="443" t="s">
        <v>79</v>
      </c>
      <c r="B533" s="555" t="s">
        <v>1351</v>
      </c>
      <c r="C533" s="536" t="s">
        <v>1305</v>
      </c>
      <c r="D533" s="484">
        <v>70000</v>
      </c>
      <c r="E533" s="484">
        <v>75000</v>
      </c>
      <c r="F533" s="484">
        <v>80000</v>
      </c>
      <c r="G533" s="548"/>
    </row>
    <row r="534" spans="1:7" ht="16.2" thickBot="1" x14ac:dyDescent="0.35">
      <c r="A534" s="443" t="s">
        <v>79</v>
      </c>
      <c r="B534" s="555" t="s">
        <v>1336</v>
      </c>
      <c r="C534" s="536" t="s">
        <v>750</v>
      </c>
      <c r="D534" s="484">
        <v>15</v>
      </c>
      <c r="E534" s="484">
        <v>20</v>
      </c>
      <c r="F534" s="484">
        <v>22</v>
      </c>
      <c r="G534" s="548"/>
    </row>
    <row r="535" spans="1:7" ht="31.8" thickBot="1" x14ac:dyDescent="0.35">
      <c r="A535" s="443" t="s">
        <v>79</v>
      </c>
      <c r="B535" s="282" t="s">
        <v>1325</v>
      </c>
      <c r="C535" s="536" t="s">
        <v>750</v>
      </c>
      <c r="D535" s="484">
        <v>1</v>
      </c>
      <c r="E535" s="484">
        <v>1</v>
      </c>
      <c r="F535" s="484">
        <v>1</v>
      </c>
      <c r="G535" s="548"/>
    </row>
    <row r="536" spans="1:7" ht="16.2" thickBot="1" x14ac:dyDescent="0.35">
      <c r="A536" s="443" t="s">
        <v>79</v>
      </c>
      <c r="B536" s="540" t="s">
        <v>1319</v>
      </c>
      <c r="C536" s="454" t="s">
        <v>750</v>
      </c>
      <c r="D536" s="484">
        <v>3</v>
      </c>
      <c r="E536" s="484">
        <v>3</v>
      </c>
      <c r="F536" s="484">
        <v>3</v>
      </c>
      <c r="G536" s="535"/>
    </row>
    <row r="537" spans="1:7" ht="47.4" thickBot="1" x14ac:dyDescent="0.35">
      <c r="A537" s="443"/>
      <c r="B537" s="556" t="s">
        <v>1358</v>
      </c>
      <c r="C537" s="454"/>
      <c r="D537" s="445"/>
      <c r="E537" s="445"/>
      <c r="F537" s="484"/>
      <c r="G537" s="534" t="s">
        <v>388</v>
      </c>
    </row>
    <row r="538" spans="1:7" ht="47.4" thickBot="1" x14ac:dyDescent="0.35">
      <c r="A538" s="443" t="s">
        <v>895</v>
      </c>
      <c r="B538" s="487" t="s">
        <v>1359</v>
      </c>
      <c r="C538" s="557" t="s">
        <v>1360</v>
      </c>
      <c r="D538" s="558" t="s">
        <v>726</v>
      </c>
      <c r="E538" s="558" t="s">
        <v>726</v>
      </c>
      <c r="F538" s="559" t="s">
        <v>726</v>
      </c>
      <c r="G538" s="534"/>
    </row>
    <row r="539" spans="1:7" ht="78.599999999999994" thickBot="1" x14ac:dyDescent="0.35">
      <c r="A539" s="443"/>
      <c r="B539" s="548" t="s">
        <v>1361</v>
      </c>
      <c r="C539" s="454"/>
      <c r="D539" s="445"/>
      <c r="E539" s="445"/>
      <c r="F539" s="484"/>
      <c r="G539" s="535"/>
    </row>
    <row r="540" spans="1:7" ht="47.4" thickBot="1" x14ac:dyDescent="0.35">
      <c r="A540" s="443" t="s">
        <v>79</v>
      </c>
      <c r="B540" s="485" t="s">
        <v>1362</v>
      </c>
      <c r="C540" s="454" t="s">
        <v>718</v>
      </c>
      <c r="D540" s="454">
        <v>0</v>
      </c>
      <c r="E540" s="454">
        <v>0</v>
      </c>
      <c r="F540" s="536">
        <v>0</v>
      </c>
      <c r="G540" s="535"/>
    </row>
    <row r="541" spans="1:7" ht="47.4" thickBot="1" x14ac:dyDescent="0.35">
      <c r="A541" s="443"/>
      <c r="B541" s="548" t="s">
        <v>1363</v>
      </c>
      <c r="C541" s="454"/>
      <c r="D541" s="454"/>
      <c r="E541" s="454"/>
      <c r="F541" s="454"/>
      <c r="G541" s="535"/>
    </row>
    <row r="542" spans="1:7" ht="47.4" thickBot="1" x14ac:dyDescent="0.35">
      <c r="A542" s="443" t="s">
        <v>79</v>
      </c>
      <c r="B542" s="560" t="s">
        <v>1364</v>
      </c>
      <c r="C542" s="454" t="s">
        <v>750</v>
      </c>
      <c r="D542" s="536">
        <v>2</v>
      </c>
      <c r="E542" s="536">
        <v>2</v>
      </c>
      <c r="F542" s="536">
        <v>2</v>
      </c>
      <c r="G542" s="535"/>
    </row>
    <row r="543" spans="1:7" ht="31.8" thickBot="1" x14ac:dyDescent="0.35">
      <c r="A543" s="443"/>
      <c r="B543" s="548" t="s">
        <v>1365</v>
      </c>
      <c r="C543" s="454"/>
      <c r="D543" s="484"/>
      <c r="E543" s="484"/>
      <c r="F543" s="484"/>
      <c r="G543" s="535"/>
    </row>
    <row r="544" spans="1:7" ht="40.200000000000003" thickBot="1" x14ac:dyDescent="0.35">
      <c r="A544" s="443" t="s">
        <v>895</v>
      </c>
      <c r="B544" s="560" t="s">
        <v>1366</v>
      </c>
      <c r="C544" s="557" t="s">
        <v>1360</v>
      </c>
      <c r="D544" s="559" t="s">
        <v>726</v>
      </c>
      <c r="E544" s="559" t="s">
        <v>726</v>
      </c>
      <c r="F544" s="559" t="s">
        <v>726</v>
      </c>
      <c r="G544" s="535"/>
    </row>
    <row r="545" spans="1:7" ht="31.8" thickBot="1" x14ac:dyDescent="0.35">
      <c r="A545" s="443" t="s">
        <v>79</v>
      </c>
      <c r="B545" s="560" t="s">
        <v>1367</v>
      </c>
      <c r="C545" s="454" t="s">
        <v>718</v>
      </c>
      <c r="D545" s="536">
        <v>0</v>
      </c>
      <c r="E545" s="536">
        <v>1</v>
      </c>
      <c r="F545" s="536">
        <v>0</v>
      </c>
      <c r="G545" s="535"/>
    </row>
    <row r="546" spans="1:7" ht="63" thickBot="1" x14ac:dyDescent="0.35">
      <c r="A546" s="443" t="s">
        <v>79</v>
      </c>
      <c r="B546" s="560" t="s">
        <v>1368</v>
      </c>
      <c r="C546" s="454" t="s">
        <v>718</v>
      </c>
      <c r="D546" s="536">
        <v>0</v>
      </c>
      <c r="E546" s="536">
        <v>0</v>
      </c>
      <c r="F546" s="536">
        <v>0</v>
      </c>
      <c r="G546" s="535"/>
    </row>
    <row r="547" spans="1:7" ht="16.2" thickBot="1" x14ac:dyDescent="0.35">
      <c r="A547" s="947" t="s">
        <v>1369</v>
      </c>
      <c r="B547" s="948"/>
      <c r="C547" s="948"/>
      <c r="D547" s="948"/>
      <c r="E547" s="948"/>
      <c r="F547" s="948"/>
      <c r="G547" s="949"/>
    </row>
    <row r="548" spans="1:7" ht="31.8" thickBot="1" x14ac:dyDescent="0.35">
      <c r="A548" s="443"/>
      <c r="B548" s="444" t="s">
        <v>1370</v>
      </c>
      <c r="C548" s="534"/>
      <c r="D548" s="534"/>
      <c r="E548" s="534"/>
      <c r="F548" s="534"/>
      <c r="G548" s="446" t="s">
        <v>87</v>
      </c>
    </row>
    <row r="549" spans="1:7" ht="16.2" thickBot="1" x14ac:dyDescent="0.35">
      <c r="A549" s="443" t="s">
        <v>895</v>
      </c>
      <c r="B549" s="446" t="s">
        <v>751</v>
      </c>
      <c r="C549" s="454" t="s">
        <v>750</v>
      </c>
      <c r="D549" s="454">
        <v>900</v>
      </c>
      <c r="E549" s="454">
        <v>1000</v>
      </c>
      <c r="F549" s="454">
        <v>1100</v>
      </c>
      <c r="G549" s="454"/>
    </row>
    <row r="550" spans="1:7" ht="31.8" thickBot="1" x14ac:dyDescent="0.35">
      <c r="A550" s="443"/>
      <c r="B550" s="453" t="s">
        <v>1371</v>
      </c>
      <c r="C550" s="454"/>
      <c r="D550" s="561"/>
      <c r="E550" s="561"/>
      <c r="F550" s="561"/>
      <c r="G550" s="454"/>
    </row>
    <row r="551" spans="1:7" ht="31.8" thickBot="1" x14ac:dyDescent="0.35">
      <c r="A551" s="443" t="s">
        <v>79</v>
      </c>
      <c r="B551" s="465" t="s">
        <v>1372</v>
      </c>
      <c r="C551" s="454" t="s">
        <v>750</v>
      </c>
      <c r="D551" s="454">
        <v>1</v>
      </c>
      <c r="E551" s="454">
        <v>1</v>
      </c>
      <c r="F551" s="454">
        <v>1</v>
      </c>
      <c r="G551" s="535"/>
    </row>
    <row r="552" spans="1:7" ht="31.8" thickBot="1" x14ac:dyDescent="0.35">
      <c r="A552" s="443" t="s">
        <v>79</v>
      </c>
      <c r="B552" s="465" t="s">
        <v>1373</v>
      </c>
      <c r="C552" s="454" t="s">
        <v>755</v>
      </c>
      <c r="D552" s="454">
        <v>1240</v>
      </c>
      <c r="E552" s="454">
        <v>1245</v>
      </c>
      <c r="F552" s="454">
        <v>1250</v>
      </c>
      <c r="G552" s="535"/>
    </row>
    <row r="553" spans="1:7" ht="31.8" thickBot="1" x14ac:dyDescent="0.35">
      <c r="A553" s="443" t="s">
        <v>79</v>
      </c>
      <c r="B553" s="465" t="s">
        <v>1374</v>
      </c>
      <c r="C553" s="454" t="s">
        <v>755</v>
      </c>
      <c r="D553" s="454">
        <v>500</v>
      </c>
      <c r="E553" s="454">
        <v>520</v>
      </c>
      <c r="F553" s="454">
        <v>550</v>
      </c>
      <c r="G553" s="535"/>
    </row>
    <row r="554" spans="1:7" ht="70.2" customHeight="1" thickBot="1" x14ac:dyDescent="0.35">
      <c r="A554" s="443"/>
      <c r="B554" s="515" t="s">
        <v>1375</v>
      </c>
      <c r="C554" s="454"/>
      <c r="D554" s="454"/>
      <c r="E554" s="454"/>
      <c r="F554" s="454"/>
      <c r="G554" s="535"/>
    </row>
    <row r="555" spans="1:7" ht="109.8" thickBot="1" x14ac:dyDescent="0.35">
      <c r="A555" s="443" t="s">
        <v>79</v>
      </c>
      <c r="B555" s="465" t="s">
        <v>1376</v>
      </c>
      <c r="C555" s="454" t="s">
        <v>750</v>
      </c>
      <c r="D555" s="454">
        <v>0</v>
      </c>
      <c r="E555" s="454">
        <v>0</v>
      </c>
      <c r="F555" s="454">
        <v>0</v>
      </c>
      <c r="G555" s="535"/>
    </row>
    <row r="556" spans="1:7" ht="47.4" thickBot="1" x14ac:dyDescent="0.35">
      <c r="A556" s="443" t="s">
        <v>79</v>
      </c>
      <c r="B556" s="465" t="s">
        <v>1377</v>
      </c>
      <c r="C556" s="454" t="s">
        <v>750</v>
      </c>
      <c r="D556" s="454">
        <v>0</v>
      </c>
      <c r="E556" s="454">
        <v>0</v>
      </c>
      <c r="F556" s="454">
        <v>0</v>
      </c>
      <c r="G556" s="535"/>
    </row>
    <row r="557" spans="1:7" ht="47.4" thickBot="1" x14ac:dyDescent="0.35">
      <c r="A557" s="443"/>
      <c r="B557" s="562" t="s">
        <v>1378</v>
      </c>
      <c r="C557" s="454"/>
      <c r="D557" s="454"/>
      <c r="E557" s="454"/>
      <c r="F557" s="454"/>
      <c r="G557" s="535"/>
    </row>
    <row r="558" spans="1:7" ht="47.4" thickBot="1" x14ac:dyDescent="0.35">
      <c r="A558" s="443" t="s">
        <v>79</v>
      </c>
      <c r="B558" s="560" t="s">
        <v>1379</v>
      </c>
      <c r="C558" s="454" t="s">
        <v>750</v>
      </c>
      <c r="D558" s="445">
        <v>23</v>
      </c>
      <c r="E558" s="445">
        <v>24</v>
      </c>
      <c r="F558" s="445">
        <v>25</v>
      </c>
      <c r="G558" s="535"/>
    </row>
    <row r="559" spans="1:7" ht="31.8" thickBot="1" x14ac:dyDescent="0.35">
      <c r="A559" s="443"/>
      <c r="B559" s="444" t="s">
        <v>1380</v>
      </c>
      <c r="C559" s="534"/>
      <c r="D559" s="534"/>
      <c r="E559" s="534"/>
      <c r="F559" s="534"/>
      <c r="G559" s="446" t="s">
        <v>395</v>
      </c>
    </row>
    <row r="560" spans="1:7" ht="16.2" thickBot="1" x14ac:dyDescent="0.35">
      <c r="A560" s="443" t="s">
        <v>895</v>
      </c>
      <c r="B560" s="456" t="s">
        <v>1381</v>
      </c>
      <c r="C560" s="454" t="s">
        <v>755</v>
      </c>
      <c r="D560" s="231">
        <v>280</v>
      </c>
      <c r="E560" s="231">
        <v>300</v>
      </c>
      <c r="F560" s="231">
        <v>300</v>
      </c>
      <c r="G560" s="454"/>
    </row>
    <row r="561" spans="1:7" ht="47.4" thickBot="1" x14ac:dyDescent="0.35">
      <c r="A561" s="443"/>
      <c r="B561" s="453" t="s">
        <v>1382</v>
      </c>
      <c r="C561" s="454"/>
      <c r="D561" s="445"/>
      <c r="E561" s="445"/>
      <c r="F561" s="445"/>
      <c r="G561" s="454"/>
    </row>
    <row r="562" spans="1:7" ht="47.4" thickBot="1" x14ac:dyDescent="0.35">
      <c r="A562" s="443" t="s">
        <v>79</v>
      </c>
      <c r="B562" s="465" t="s">
        <v>1383</v>
      </c>
      <c r="C562" s="454" t="s">
        <v>750</v>
      </c>
      <c r="D562" s="454">
        <v>35</v>
      </c>
      <c r="E562" s="454">
        <v>35</v>
      </c>
      <c r="F562" s="454">
        <v>35</v>
      </c>
      <c r="G562" s="535"/>
    </row>
    <row r="563" spans="1:7" ht="47.4" thickBot="1" x14ac:dyDescent="0.35">
      <c r="A563" s="443"/>
      <c r="B563" s="562" t="s">
        <v>1384</v>
      </c>
      <c r="C563" s="454"/>
      <c r="D563" s="454"/>
      <c r="E563" s="454"/>
      <c r="F563" s="454"/>
      <c r="G563" s="535"/>
    </row>
    <row r="564" spans="1:7" ht="31.8" thickBot="1" x14ac:dyDescent="0.35">
      <c r="A564" s="443" t="s">
        <v>79</v>
      </c>
      <c r="B564" s="560" t="s">
        <v>1385</v>
      </c>
      <c r="C564" s="454" t="s">
        <v>750</v>
      </c>
      <c r="D564" s="454">
        <v>10</v>
      </c>
      <c r="E564" s="454">
        <v>10</v>
      </c>
      <c r="F564" s="454">
        <v>10</v>
      </c>
      <c r="G564" s="535"/>
    </row>
    <row r="565" spans="1:7" ht="63" thickBot="1" x14ac:dyDescent="0.35">
      <c r="A565" s="443"/>
      <c r="B565" s="548" t="s">
        <v>1386</v>
      </c>
      <c r="C565" s="454"/>
      <c r="D565" s="454"/>
      <c r="E565" s="454"/>
      <c r="F565" s="454"/>
      <c r="G565" s="535"/>
    </row>
    <row r="566" spans="1:7" ht="47.4" thickBot="1" x14ac:dyDescent="0.35">
      <c r="A566" s="443" t="s">
        <v>79</v>
      </c>
      <c r="B566" s="456" t="s">
        <v>1387</v>
      </c>
      <c r="C566" s="454" t="s">
        <v>750</v>
      </c>
      <c r="D566" s="454">
        <v>23</v>
      </c>
      <c r="E566" s="454">
        <v>24</v>
      </c>
      <c r="F566" s="454">
        <v>25</v>
      </c>
      <c r="G566" s="535"/>
    </row>
    <row r="567" spans="1:7" ht="16.2" thickBot="1" x14ac:dyDescent="0.35">
      <c r="A567" s="947" t="s">
        <v>1388</v>
      </c>
      <c r="B567" s="948"/>
      <c r="C567" s="948"/>
      <c r="D567" s="948"/>
      <c r="E567" s="948"/>
      <c r="F567" s="948"/>
      <c r="G567" s="949"/>
    </row>
    <row r="568" spans="1:7" ht="31.8" thickBot="1" x14ac:dyDescent="0.35">
      <c r="A568" s="443"/>
      <c r="B568" s="480" t="s">
        <v>1613</v>
      </c>
      <c r="C568" s="663"/>
      <c r="D568" s="491"/>
      <c r="E568" s="607"/>
      <c r="F568" s="607"/>
      <c r="G568" s="446" t="s">
        <v>403</v>
      </c>
    </row>
    <row r="569" spans="1:7" ht="31.8" thickBot="1" x14ac:dyDescent="0.35">
      <c r="A569" s="513" t="s">
        <v>895</v>
      </c>
      <c r="B569" s="460" t="s">
        <v>844</v>
      </c>
      <c r="C569" s="563" t="s">
        <v>728</v>
      </c>
      <c r="D569" s="804">
        <v>27.6</v>
      </c>
      <c r="E569" s="370">
        <v>27.8</v>
      </c>
      <c r="F569" s="371">
        <v>28</v>
      </c>
      <c r="G569" s="456"/>
    </row>
    <row r="570" spans="1:7" ht="16.2" thickBot="1" x14ac:dyDescent="0.35">
      <c r="A570" s="513" t="s">
        <v>895</v>
      </c>
      <c r="B570" s="664" t="s">
        <v>845</v>
      </c>
      <c r="C570" s="239" t="s">
        <v>728</v>
      </c>
      <c r="D570" s="806">
        <v>64</v>
      </c>
      <c r="E570" s="564">
        <v>64</v>
      </c>
      <c r="F570" s="564">
        <v>64</v>
      </c>
      <c r="G570" s="456"/>
    </row>
    <row r="571" spans="1:7" ht="31.8" thickBot="1" x14ac:dyDescent="0.35">
      <c r="A571" s="513" t="s">
        <v>895</v>
      </c>
      <c r="B571" s="665" t="s">
        <v>846</v>
      </c>
      <c r="C571" s="239" t="s">
        <v>748</v>
      </c>
      <c r="D571" s="805">
        <v>320</v>
      </c>
      <c r="E571" s="565">
        <v>330</v>
      </c>
      <c r="F571" s="565">
        <v>350</v>
      </c>
      <c r="G571" s="566"/>
    </row>
    <row r="572" spans="1:7" ht="47.4" thickBot="1" x14ac:dyDescent="0.35">
      <c r="A572" s="513" t="s">
        <v>895</v>
      </c>
      <c r="B572" s="273" t="s">
        <v>848</v>
      </c>
      <c r="C572" s="381" t="s">
        <v>728</v>
      </c>
      <c r="D572" s="383">
        <v>98.1</v>
      </c>
      <c r="E572" s="383">
        <v>98.5</v>
      </c>
      <c r="F572" s="384">
        <v>98.5</v>
      </c>
      <c r="G572" s="536"/>
    </row>
    <row r="573" spans="1:7" ht="53.4" thickBot="1" x14ac:dyDescent="0.35">
      <c r="A573" s="513" t="s">
        <v>895</v>
      </c>
      <c r="B573" s="328" t="s">
        <v>849</v>
      </c>
      <c r="C573" s="294" t="s">
        <v>728</v>
      </c>
      <c r="D573" s="639" t="s">
        <v>1609</v>
      </c>
      <c r="E573" s="639" t="s">
        <v>1610</v>
      </c>
      <c r="F573" s="639" t="s">
        <v>1611</v>
      </c>
      <c r="G573" s="461"/>
    </row>
    <row r="574" spans="1:7" ht="47.4" thickBot="1" x14ac:dyDescent="0.35">
      <c r="A574" s="513" t="s">
        <v>895</v>
      </c>
      <c r="B574" s="661" t="s">
        <v>851</v>
      </c>
      <c r="C574" s="294" t="s">
        <v>728</v>
      </c>
      <c r="D574" s="391">
        <v>74</v>
      </c>
      <c r="E574" s="391">
        <v>85</v>
      </c>
      <c r="F574" s="389">
        <v>85.5</v>
      </c>
      <c r="G574" s="461"/>
    </row>
    <row r="575" spans="1:7" ht="47.4" thickBot="1" x14ac:dyDescent="0.35">
      <c r="A575" s="513" t="s">
        <v>895</v>
      </c>
      <c r="B575" s="460" t="s">
        <v>852</v>
      </c>
      <c r="C575" s="294" t="s">
        <v>728</v>
      </c>
      <c r="D575" s="392">
        <v>80</v>
      </c>
      <c r="E575" s="392">
        <v>85</v>
      </c>
      <c r="F575" s="393">
        <v>90</v>
      </c>
      <c r="G575" s="461"/>
    </row>
    <row r="576" spans="1:7" ht="63" thickBot="1" x14ac:dyDescent="0.35">
      <c r="A576" s="513" t="s">
        <v>895</v>
      </c>
      <c r="B576" s="662" t="s">
        <v>853</v>
      </c>
      <c r="C576" s="294" t="s">
        <v>728</v>
      </c>
      <c r="D576" s="392">
        <v>16</v>
      </c>
      <c r="E576" s="392">
        <v>16</v>
      </c>
      <c r="F576" s="393">
        <v>16</v>
      </c>
      <c r="G576" s="461"/>
    </row>
    <row r="577" spans="1:7" ht="47.4" thickBot="1" x14ac:dyDescent="0.35">
      <c r="A577" s="443"/>
      <c r="B577" s="477" t="s">
        <v>1389</v>
      </c>
      <c r="C577" s="457"/>
      <c r="D577" s="567"/>
      <c r="E577" s="567"/>
      <c r="F577" s="567"/>
      <c r="G577" s="457"/>
    </row>
    <row r="578" spans="1:7" ht="16.2" thickBot="1" x14ac:dyDescent="0.35">
      <c r="A578" s="443" t="s">
        <v>79</v>
      </c>
      <c r="B578" s="540" t="s">
        <v>1390</v>
      </c>
      <c r="C578" s="457" t="s">
        <v>718</v>
      </c>
      <c r="D578" s="567">
        <v>29</v>
      </c>
      <c r="E578" s="567">
        <v>28</v>
      </c>
      <c r="F578" s="567">
        <v>24</v>
      </c>
      <c r="G578" s="575"/>
    </row>
    <row r="579" spans="1:7" ht="31.8" thickBot="1" x14ac:dyDescent="0.35">
      <c r="A579" s="443" t="s">
        <v>79</v>
      </c>
      <c r="B579" s="540" t="s">
        <v>1391</v>
      </c>
      <c r="C579" s="457" t="s">
        <v>755</v>
      </c>
      <c r="D579" s="567">
        <v>3000</v>
      </c>
      <c r="E579" s="567">
        <v>2950</v>
      </c>
      <c r="F579" s="567">
        <v>2900</v>
      </c>
      <c r="G579" s="575"/>
    </row>
    <row r="580" spans="1:7" ht="31.8" thickBot="1" x14ac:dyDescent="0.35">
      <c r="A580" s="443" t="s">
        <v>79</v>
      </c>
      <c r="B580" s="540" t="s">
        <v>1392</v>
      </c>
      <c r="C580" s="457" t="s">
        <v>755</v>
      </c>
      <c r="D580" s="567">
        <v>850</v>
      </c>
      <c r="E580" s="567">
        <v>825</v>
      </c>
      <c r="F580" s="567">
        <v>800</v>
      </c>
      <c r="G580" s="575"/>
    </row>
    <row r="581" spans="1:7" ht="16.2" thickBot="1" x14ac:dyDescent="0.35">
      <c r="A581" s="443" t="s">
        <v>79</v>
      </c>
      <c r="B581" s="465" t="s">
        <v>1393</v>
      </c>
      <c r="C581" s="454" t="s">
        <v>755</v>
      </c>
      <c r="D581" s="568">
        <v>664</v>
      </c>
      <c r="E581" s="568">
        <v>654</v>
      </c>
      <c r="F581" s="568">
        <v>644</v>
      </c>
      <c r="G581" s="535"/>
    </row>
    <row r="582" spans="1:7" ht="31.8" thickBot="1" x14ac:dyDescent="0.35">
      <c r="A582" s="443"/>
      <c r="B582" s="562" t="s">
        <v>1394</v>
      </c>
      <c r="C582" s="454"/>
      <c r="D582" s="567"/>
      <c r="E582" s="567"/>
      <c r="F582" s="567"/>
      <c r="G582" s="535"/>
    </row>
    <row r="583" spans="1:7" ht="16.2" thickBot="1" x14ac:dyDescent="0.35">
      <c r="A583" s="443" t="s">
        <v>79</v>
      </c>
      <c r="B583" s="524" t="s">
        <v>1395</v>
      </c>
      <c r="C583" s="454" t="s">
        <v>718</v>
      </c>
      <c r="D583" s="567">
        <v>1</v>
      </c>
      <c r="E583" s="567">
        <v>1</v>
      </c>
      <c r="F583" s="567">
        <v>1</v>
      </c>
      <c r="G583" s="535"/>
    </row>
    <row r="584" spans="1:7" ht="31.8" thickBot="1" x14ac:dyDescent="0.35">
      <c r="A584" s="443"/>
      <c r="B584" s="562" t="s">
        <v>1396</v>
      </c>
      <c r="C584" s="454"/>
      <c r="D584" s="569"/>
      <c r="E584" s="569"/>
      <c r="F584" s="569"/>
      <c r="G584" s="535"/>
    </row>
    <row r="585" spans="1:7" ht="31.8" thickBot="1" x14ac:dyDescent="0.35">
      <c r="A585" s="443"/>
      <c r="B585" s="282" t="s">
        <v>1397</v>
      </c>
      <c r="C585" s="484" t="s">
        <v>718</v>
      </c>
      <c r="D585" s="570" t="s">
        <v>1398</v>
      </c>
      <c r="E585" s="570" t="s">
        <v>1589</v>
      </c>
      <c r="F585" s="570" t="s">
        <v>1589</v>
      </c>
      <c r="G585" s="548"/>
    </row>
    <row r="586" spans="1:7" ht="31.8" thickBot="1" x14ac:dyDescent="0.35">
      <c r="A586" s="443" t="s">
        <v>79</v>
      </c>
      <c r="B586" s="540" t="s">
        <v>1399</v>
      </c>
      <c r="C586" s="457" t="s">
        <v>755</v>
      </c>
      <c r="D586" s="567">
        <v>9300</v>
      </c>
      <c r="E586" s="567">
        <v>9380</v>
      </c>
      <c r="F586" s="567">
        <v>9310</v>
      </c>
      <c r="G586" s="575"/>
    </row>
    <row r="587" spans="1:7" ht="31.8" thickBot="1" x14ac:dyDescent="0.35">
      <c r="A587" s="443" t="s">
        <v>79</v>
      </c>
      <c r="B587" s="465" t="s">
        <v>1400</v>
      </c>
      <c r="C587" s="457" t="s">
        <v>755</v>
      </c>
      <c r="D587" s="567">
        <v>800</v>
      </c>
      <c r="E587" s="567">
        <v>790</v>
      </c>
      <c r="F587" s="567">
        <v>780</v>
      </c>
      <c r="G587" s="575"/>
    </row>
    <row r="588" spans="1:7" ht="31.8" thickBot="1" x14ac:dyDescent="0.35">
      <c r="A588" s="443" t="s">
        <v>79</v>
      </c>
      <c r="B588" s="491" t="s">
        <v>1401</v>
      </c>
      <c r="C588" s="457" t="s">
        <v>728</v>
      </c>
      <c r="D588" s="571">
        <v>66.5</v>
      </c>
      <c r="E588" s="571">
        <v>62</v>
      </c>
      <c r="F588" s="571">
        <v>63</v>
      </c>
      <c r="G588" s="575"/>
    </row>
    <row r="589" spans="1:7" ht="31.8" thickBot="1" x14ac:dyDescent="0.35">
      <c r="A589" s="443" t="s">
        <v>79</v>
      </c>
      <c r="B589" s="493" t="s">
        <v>1402</v>
      </c>
      <c r="C589" s="454" t="s">
        <v>718</v>
      </c>
      <c r="D589" s="572">
        <v>1</v>
      </c>
      <c r="E589" s="572">
        <v>1</v>
      </c>
      <c r="F589" s="572">
        <v>1</v>
      </c>
      <c r="G589" s="535"/>
    </row>
    <row r="590" spans="1:7" ht="47.4" thickBot="1" x14ac:dyDescent="0.35">
      <c r="A590" s="443" t="s">
        <v>79</v>
      </c>
      <c r="B590" s="491" t="s">
        <v>1403</v>
      </c>
      <c r="C590" s="454" t="s">
        <v>718</v>
      </c>
      <c r="D590" s="573" t="s">
        <v>1590</v>
      </c>
      <c r="E590" s="640">
        <v>1</v>
      </c>
      <c r="F590" s="567">
        <v>1</v>
      </c>
      <c r="G590" s="535"/>
    </row>
    <row r="591" spans="1:7" ht="47.4" thickBot="1" x14ac:dyDescent="0.35">
      <c r="A591" s="443" t="s">
        <v>79</v>
      </c>
      <c r="B591" s="491" t="s">
        <v>1404</v>
      </c>
      <c r="C591" s="454" t="s">
        <v>728</v>
      </c>
      <c r="D591" s="574">
        <v>100</v>
      </c>
      <c r="E591" s="574">
        <v>100</v>
      </c>
      <c r="F591" s="574">
        <v>100</v>
      </c>
      <c r="G591" s="535"/>
    </row>
    <row r="592" spans="1:7" ht="47.4" thickBot="1" x14ac:dyDescent="0.35">
      <c r="A592" s="443" t="s">
        <v>79</v>
      </c>
      <c r="B592" s="449" t="s">
        <v>1405</v>
      </c>
      <c r="C592" s="454" t="s">
        <v>728</v>
      </c>
      <c r="D592" s="574">
        <v>7.1</v>
      </c>
      <c r="E592" s="574">
        <v>7.2</v>
      </c>
      <c r="F592" s="574">
        <v>7.3</v>
      </c>
      <c r="G592" s="535"/>
    </row>
    <row r="593" spans="1:7" ht="31.8" thickBot="1" x14ac:dyDescent="0.35">
      <c r="A593" s="443"/>
      <c r="B593" s="575" t="s">
        <v>1406</v>
      </c>
      <c r="C593" s="454"/>
      <c r="D593" s="574"/>
      <c r="E593" s="574"/>
      <c r="F593" s="574"/>
      <c r="G593" s="535"/>
    </row>
    <row r="594" spans="1:7" ht="31.8" thickBot="1" x14ac:dyDescent="0.35">
      <c r="A594" s="443"/>
      <c r="B594" s="575" t="s">
        <v>1407</v>
      </c>
      <c r="C594" s="454"/>
      <c r="D594" s="574"/>
      <c r="E594" s="574"/>
      <c r="F594" s="574"/>
      <c r="G594" s="535"/>
    </row>
    <row r="595" spans="1:7" ht="47.4" thickBot="1" x14ac:dyDescent="0.35">
      <c r="A595" s="443" t="s">
        <v>79</v>
      </c>
      <c r="B595" s="491" t="s">
        <v>1408</v>
      </c>
      <c r="C595" s="457" t="s">
        <v>728</v>
      </c>
      <c r="D595" s="574">
        <v>32.5</v>
      </c>
      <c r="E595" s="574">
        <v>32.700000000000003</v>
      </c>
      <c r="F595" s="574">
        <v>33</v>
      </c>
      <c r="G595" s="535"/>
    </row>
    <row r="596" spans="1:7" ht="47.4" thickBot="1" x14ac:dyDescent="0.35">
      <c r="A596" s="443" t="s">
        <v>79</v>
      </c>
      <c r="B596" s="540" t="s">
        <v>1409</v>
      </c>
      <c r="C596" s="454" t="s">
        <v>728</v>
      </c>
      <c r="D596" s="574">
        <v>17</v>
      </c>
      <c r="E596" s="574">
        <v>17.5</v>
      </c>
      <c r="F596" s="574">
        <v>18</v>
      </c>
      <c r="G596" s="535"/>
    </row>
    <row r="597" spans="1:7" ht="31.8" thickBot="1" x14ac:dyDescent="0.35">
      <c r="A597" s="443" t="s">
        <v>79</v>
      </c>
      <c r="B597" s="491" t="s">
        <v>1410</v>
      </c>
      <c r="C597" s="454" t="s">
        <v>750</v>
      </c>
      <c r="D597" s="573">
        <v>1</v>
      </c>
      <c r="E597" s="573">
        <v>1</v>
      </c>
      <c r="F597" s="573">
        <v>1</v>
      </c>
      <c r="G597" s="535"/>
    </row>
    <row r="598" spans="1:7" ht="47.4" thickBot="1" x14ac:dyDescent="0.35">
      <c r="A598" s="443" t="s">
        <v>79</v>
      </c>
      <c r="B598" s="491" t="s">
        <v>1411</v>
      </c>
      <c r="C598" s="454" t="s">
        <v>718</v>
      </c>
      <c r="D598" s="573">
        <v>5</v>
      </c>
      <c r="E598" s="573">
        <v>5</v>
      </c>
      <c r="F598" s="573">
        <v>5</v>
      </c>
      <c r="G598" s="535"/>
    </row>
    <row r="599" spans="1:7" ht="47.4" thickBot="1" x14ac:dyDescent="0.35">
      <c r="A599" s="443" t="s">
        <v>79</v>
      </c>
      <c r="B599" s="491" t="s">
        <v>1412</v>
      </c>
      <c r="C599" s="454" t="s">
        <v>755</v>
      </c>
      <c r="D599" s="573">
        <v>125</v>
      </c>
      <c r="E599" s="573">
        <v>130</v>
      </c>
      <c r="F599" s="573">
        <v>135</v>
      </c>
      <c r="G599" s="535"/>
    </row>
    <row r="600" spans="1:7" ht="31.8" thickBot="1" x14ac:dyDescent="0.35">
      <c r="A600" s="443" t="s">
        <v>79</v>
      </c>
      <c r="B600" s="491" t="s">
        <v>1413</v>
      </c>
      <c r="C600" s="454" t="s">
        <v>755</v>
      </c>
      <c r="D600" s="573">
        <v>3655</v>
      </c>
      <c r="E600" s="573">
        <v>3600</v>
      </c>
      <c r="F600" s="573">
        <v>3680</v>
      </c>
      <c r="G600" s="535"/>
    </row>
    <row r="601" spans="1:7" ht="31.8" thickBot="1" x14ac:dyDescent="0.35">
      <c r="A601" s="443" t="s">
        <v>79</v>
      </c>
      <c r="B601" s="491" t="s">
        <v>1414</v>
      </c>
      <c r="C601" s="457" t="s">
        <v>718</v>
      </c>
      <c r="D601" s="573">
        <v>230</v>
      </c>
      <c r="E601" s="573">
        <v>235</v>
      </c>
      <c r="F601" s="573">
        <v>238</v>
      </c>
      <c r="G601" s="535"/>
    </row>
    <row r="602" spans="1:7" ht="31.8" thickBot="1" x14ac:dyDescent="0.35">
      <c r="A602" s="443"/>
      <c r="B602" s="444" t="s">
        <v>1415</v>
      </c>
      <c r="C602" s="534"/>
      <c r="D602" s="576"/>
      <c r="E602" s="576"/>
      <c r="F602" s="576"/>
      <c r="G602" s="446" t="s">
        <v>186</v>
      </c>
    </row>
    <row r="603" spans="1:7" ht="31.8" thickBot="1" x14ac:dyDescent="0.35">
      <c r="A603" s="443" t="s">
        <v>895</v>
      </c>
      <c r="B603" s="577" t="s">
        <v>1416</v>
      </c>
      <c r="C603" s="230" t="s">
        <v>750</v>
      </c>
      <c r="D603" s="573">
        <v>4</v>
      </c>
      <c r="E603" s="573">
        <v>5</v>
      </c>
      <c r="F603" s="573">
        <v>6</v>
      </c>
      <c r="G603" s="446"/>
    </row>
    <row r="604" spans="1:7" ht="31.8" thickBot="1" x14ac:dyDescent="0.35">
      <c r="A604" s="443"/>
      <c r="B604" s="562" t="s">
        <v>1417</v>
      </c>
      <c r="C604" s="454"/>
      <c r="D604" s="573"/>
      <c r="E604" s="573"/>
      <c r="F604" s="573"/>
      <c r="G604" s="535"/>
    </row>
    <row r="605" spans="1:7" ht="47.4" thickBot="1" x14ac:dyDescent="0.35">
      <c r="A605" s="443" t="s">
        <v>79</v>
      </c>
      <c r="B605" s="578" t="s">
        <v>1418</v>
      </c>
      <c r="C605" s="454" t="s">
        <v>718</v>
      </c>
      <c r="D605" s="573">
        <v>1</v>
      </c>
      <c r="E605" s="573">
        <v>1</v>
      </c>
      <c r="F605" s="573">
        <v>1</v>
      </c>
      <c r="G605" s="539"/>
    </row>
    <row r="606" spans="1:7" ht="47.4" thickBot="1" x14ac:dyDescent="0.35">
      <c r="A606" s="443" t="s">
        <v>79</v>
      </c>
      <c r="B606" s="579" t="s">
        <v>1419</v>
      </c>
      <c r="C606" s="454" t="s">
        <v>750</v>
      </c>
      <c r="D606" s="573">
        <v>3050</v>
      </c>
      <c r="E606" s="573">
        <v>3025</v>
      </c>
      <c r="F606" s="573">
        <v>3000</v>
      </c>
      <c r="G606" s="539"/>
    </row>
    <row r="607" spans="1:7" ht="63" thickBot="1" x14ac:dyDescent="0.35">
      <c r="A607" s="443" t="s">
        <v>79</v>
      </c>
      <c r="B607" s="579" t="s">
        <v>1420</v>
      </c>
      <c r="C607" s="454" t="s">
        <v>755</v>
      </c>
      <c r="D607" s="573">
        <v>6300</v>
      </c>
      <c r="E607" s="573">
        <v>6310</v>
      </c>
      <c r="F607" s="573">
        <v>6320</v>
      </c>
      <c r="G607" s="539"/>
    </row>
    <row r="608" spans="1:7" ht="31.8" thickBot="1" x14ac:dyDescent="0.35">
      <c r="A608" s="443" t="s">
        <v>79</v>
      </c>
      <c r="B608" s="580" t="s">
        <v>1421</v>
      </c>
      <c r="C608" s="457" t="s">
        <v>718</v>
      </c>
      <c r="D608" s="573">
        <v>32</v>
      </c>
      <c r="E608" s="572"/>
      <c r="F608" s="573">
        <v>32</v>
      </c>
      <c r="G608" s="539"/>
    </row>
    <row r="609" spans="1:7" ht="47.4" thickBot="1" x14ac:dyDescent="0.35">
      <c r="A609" s="443" t="s">
        <v>79</v>
      </c>
      <c r="B609" s="540" t="s">
        <v>1422</v>
      </c>
      <c r="C609" s="454" t="s">
        <v>755</v>
      </c>
      <c r="D609" s="573">
        <v>2200</v>
      </c>
      <c r="E609" s="573">
        <v>2225</v>
      </c>
      <c r="F609" s="573">
        <v>2250</v>
      </c>
      <c r="G609" s="535"/>
    </row>
    <row r="610" spans="1:7" ht="31.8" thickBot="1" x14ac:dyDescent="0.35">
      <c r="A610" s="443" t="s">
        <v>79</v>
      </c>
      <c r="B610" s="540" t="s">
        <v>1423</v>
      </c>
      <c r="C610" s="454" t="s">
        <v>755</v>
      </c>
      <c r="D610" s="573">
        <v>560</v>
      </c>
      <c r="E610" s="573">
        <v>570</v>
      </c>
      <c r="F610" s="573">
        <v>580</v>
      </c>
      <c r="G610" s="535"/>
    </row>
    <row r="611" spans="1:7" ht="31.8" thickBot="1" x14ac:dyDescent="0.35">
      <c r="A611" s="443" t="s">
        <v>79</v>
      </c>
      <c r="B611" s="581" t="s">
        <v>1424</v>
      </c>
      <c r="C611" s="454" t="s">
        <v>750</v>
      </c>
      <c r="D611" s="573">
        <v>1</v>
      </c>
      <c r="E611" s="573">
        <v>1</v>
      </c>
      <c r="F611" s="573">
        <v>1</v>
      </c>
      <c r="G611" s="535"/>
    </row>
    <row r="612" spans="1:7" ht="47.4" thickBot="1" x14ac:dyDescent="0.35">
      <c r="A612" s="443" t="s">
        <v>79</v>
      </c>
      <c r="B612" s="540" t="s">
        <v>1425</v>
      </c>
      <c r="C612" s="454" t="s">
        <v>750</v>
      </c>
      <c r="D612" s="572">
        <v>5</v>
      </c>
      <c r="E612" s="572">
        <v>6</v>
      </c>
      <c r="F612" s="572">
        <v>6</v>
      </c>
      <c r="G612" s="535"/>
    </row>
    <row r="613" spans="1:7" ht="47.4" thickBot="1" x14ac:dyDescent="0.35">
      <c r="A613" s="443" t="s">
        <v>79</v>
      </c>
      <c r="B613" s="540" t="s">
        <v>1426</v>
      </c>
      <c r="C613" s="454" t="s">
        <v>750</v>
      </c>
      <c r="D613" s="573">
        <v>54</v>
      </c>
      <c r="E613" s="573">
        <v>56</v>
      </c>
      <c r="F613" s="573">
        <v>58</v>
      </c>
      <c r="G613" s="535"/>
    </row>
    <row r="614" spans="1:7" ht="47.4" thickBot="1" x14ac:dyDescent="0.35">
      <c r="A614" s="443" t="s">
        <v>79</v>
      </c>
      <c r="B614" s="540" t="s">
        <v>1427</v>
      </c>
      <c r="C614" s="454" t="s">
        <v>750</v>
      </c>
      <c r="D614" s="573">
        <v>48</v>
      </c>
      <c r="E614" s="573">
        <v>48</v>
      </c>
      <c r="F614" s="573">
        <v>48</v>
      </c>
      <c r="G614" s="535"/>
    </row>
    <row r="615" spans="1:7" ht="31.8" thickBot="1" x14ac:dyDescent="0.35">
      <c r="A615" s="443" t="s">
        <v>79</v>
      </c>
      <c r="B615" s="581" t="s">
        <v>1428</v>
      </c>
      <c r="C615" s="454" t="s">
        <v>750</v>
      </c>
      <c r="D615" s="573">
        <v>3</v>
      </c>
      <c r="E615" s="573">
        <v>3</v>
      </c>
      <c r="F615" s="573">
        <v>3</v>
      </c>
      <c r="G615" s="535"/>
    </row>
    <row r="616" spans="1:7" ht="63" thickBot="1" x14ac:dyDescent="0.35">
      <c r="A616" s="443" t="s">
        <v>79</v>
      </c>
      <c r="B616" s="282" t="s">
        <v>1612</v>
      </c>
      <c r="C616" s="454" t="s">
        <v>750</v>
      </c>
      <c r="D616" s="573">
        <v>5</v>
      </c>
      <c r="E616" s="573">
        <v>5</v>
      </c>
      <c r="F616" s="573">
        <v>5</v>
      </c>
      <c r="G616" s="535"/>
    </row>
    <row r="617" spans="1:7" ht="47.4" thickBot="1" x14ac:dyDescent="0.35">
      <c r="A617" s="443" t="s">
        <v>79</v>
      </c>
      <c r="B617" s="581" t="s">
        <v>1429</v>
      </c>
      <c r="C617" s="454" t="s">
        <v>750</v>
      </c>
      <c r="D617" s="573">
        <v>1</v>
      </c>
      <c r="E617" s="573">
        <v>1</v>
      </c>
      <c r="F617" s="573">
        <v>1</v>
      </c>
      <c r="G617" s="535"/>
    </row>
    <row r="618" spans="1:7" ht="63" thickBot="1" x14ac:dyDescent="0.35">
      <c r="A618" s="443" t="s">
        <v>79</v>
      </c>
      <c r="B618" s="540" t="s">
        <v>1430</v>
      </c>
      <c r="C618" s="454" t="s">
        <v>755</v>
      </c>
      <c r="D618" s="572">
        <v>16</v>
      </c>
      <c r="E618" s="572">
        <v>17</v>
      </c>
      <c r="F618" s="572">
        <v>18</v>
      </c>
      <c r="G618" s="535"/>
    </row>
    <row r="619" spans="1:7" ht="47.4" thickBot="1" x14ac:dyDescent="0.35">
      <c r="A619" s="443" t="s">
        <v>79</v>
      </c>
      <c r="B619" s="581" t="s">
        <v>1431</v>
      </c>
      <c r="C619" s="454" t="s">
        <v>755</v>
      </c>
      <c r="D619" s="573">
        <v>135</v>
      </c>
      <c r="E619" s="573">
        <v>135</v>
      </c>
      <c r="F619" s="573">
        <v>135</v>
      </c>
      <c r="G619" s="535"/>
    </row>
    <row r="620" spans="1:7" ht="31.8" thickBot="1" x14ac:dyDescent="0.35">
      <c r="A620" s="443" t="s">
        <v>79</v>
      </c>
      <c r="B620" s="540" t="s">
        <v>1432</v>
      </c>
      <c r="C620" s="454" t="s">
        <v>750</v>
      </c>
      <c r="D620" s="572">
        <v>29</v>
      </c>
      <c r="E620" s="572">
        <v>28</v>
      </c>
      <c r="F620" s="572">
        <v>24</v>
      </c>
      <c r="G620" s="535"/>
    </row>
    <row r="621" spans="1:7" ht="63" thickBot="1" x14ac:dyDescent="0.35">
      <c r="A621" s="443" t="s">
        <v>79</v>
      </c>
      <c r="B621" s="582" t="s">
        <v>1433</v>
      </c>
      <c r="C621" s="454" t="s">
        <v>755</v>
      </c>
      <c r="D621" s="573">
        <v>2200</v>
      </c>
      <c r="E621" s="573">
        <v>2400</v>
      </c>
      <c r="F621" s="573">
        <v>2600</v>
      </c>
      <c r="G621" s="535"/>
    </row>
    <row r="622" spans="1:7" ht="31.8" thickBot="1" x14ac:dyDescent="0.35">
      <c r="A622" s="443" t="s">
        <v>79</v>
      </c>
      <c r="B622" s="460" t="s">
        <v>1434</v>
      </c>
      <c r="C622" s="454" t="s">
        <v>750</v>
      </c>
      <c r="D622" s="572">
        <v>10</v>
      </c>
      <c r="E622" s="572">
        <v>11</v>
      </c>
      <c r="F622" s="572">
        <v>12</v>
      </c>
      <c r="G622" s="535"/>
    </row>
    <row r="623" spans="1:7" ht="31.8" thickBot="1" x14ac:dyDescent="0.35">
      <c r="A623" s="443"/>
      <c r="B623" s="562" t="s">
        <v>1435</v>
      </c>
      <c r="C623" s="454"/>
      <c r="D623" s="567"/>
      <c r="E623" s="567"/>
      <c r="F623" s="567"/>
      <c r="G623" s="535"/>
    </row>
    <row r="624" spans="1:7" ht="47.4" thickBot="1" x14ac:dyDescent="0.35">
      <c r="A624" s="443" t="s">
        <v>79</v>
      </c>
      <c r="B624" s="540" t="s">
        <v>1436</v>
      </c>
      <c r="C624" s="230" t="s">
        <v>718</v>
      </c>
      <c r="D624" s="573">
        <v>1</v>
      </c>
      <c r="E624" s="573">
        <v>1</v>
      </c>
      <c r="F624" s="573">
        <v>1</v>
      </c>
      <c r="G624" s="535"/>
    </row>
    <row r="625" spans="1:7" ht="31.8" thickBot="1" x14ac:dyDescent="0.35">
      <c r="A625" s="443" t="s">
        <v>79</v>
      </c>
      <c r="B625" s="524" t="s">
        <v>1437</v>
      </c>
      <c r="C625" s="454" t="s">
        <v>755</v>
      </c>
      <c r="D625" s="568">
        <v>24</v>
      </c>
      <c r="E625" s="568">
        <v>24</v>
      </c>
      <c r="F625" s="568">
        <v>24</v>
      </c>
      <c r="G625" s="535"/>
    </row>
    <row r="626" spans="1:7" ht="31.8" thickBot="1" x14ac:dyDescent="0.35">
      <c r="A626" s="443"/>
      <c r="B626" s="472" t="s">
        <v>1438</v>
      </c>
      <c r="C626" s="534"/>
      <c r="D626" s="583"/>
      <c r="E626" s="583"/>
      <c r="F626" s="583"/>
      <c r="G626" s="446" t="s">
        <v>410</v>
      </c>
    </row>
    <row r="627" spans="1:7" ht="78.599999999999994" thickBot="1" x14ac:dyDescent="0.35">
      <c r="A627" s="443" t="s">
        <v>895</v>
      </c>
      <c r="B627" s="493" t="s">
        <v>1439</v>
      </c>
      <c r="C627" s="454" t="s">
        <v>728</v>
      </c>
      <c r="D627" s="573">
        <v>25.9</v>
      </c>
      <c r="E627" s="573">
        <v>26.4</v>
      </c>
      <c r="F627" s="574">
        <v>28</v>
      </c>
      <c r="G627" s="535"/>
    </row>
    <row r="628" spans="1:7" ht="78.599999999999994" thickBot="1" x14ac:dyDescent="0.35">
      <c r="A628" s="443" t="s">
        <v>895</v>
      </c>
      <c r="B628" s="493" t="s">
        <v>1591</v>
      </c>
      <c r="C628" s="454" t="s">
        <v>728</v>
      </c>
      <c r="D628" s="641" t="s">
        <v>1592</v>
      </c>
      <c r="E628" s="574" t="s">
        <v>1593</v>
      </c>
      <c r="F628" s="574" t="s">
        <v>1594</v>
      </c>
      <c r="G628" s="535"/>
    </row>
    <row r="629" spans="1:7" ht="31.8" thickBot="1" x14ac:dyDescent="0.35">
      <c r="A629" s="443" t="s">
        <v>895</v>
      </c>
      <c r="B629" s="399" t="s">
        <v>859</v>
      </c>
      <c r="C629" s="230" t="s">
        <v>718</v>
      </c>
      <c r="D629" s="229">
        <v>12</v>
      </c>
      <c r="E629" s="573">
        <v>15</v>
      </c>
      <c r="F629" s="573">
        <v>18</v>
      </c>
      <c r="G629" s="535"/>
    </row>
    <row r="630" spans="1:7" ht="63" thickBot="1" x14ac:dyDescent="0.35">
      <c r="A630" s="443" t="s">
        <v>79</v>
      </c>
      <c r="B630" s="493" t="s">
        <v>1440</v>
      </c>
      <c r="C630" s="454" t="s">
        <v>728</v>
      </c>
      <c r="D630" s="574" t="s">
        <v>1595</v>
      </c>
      <c r="E630" s="574" t="s">
        <v>1596</v>
      </c>
      <c r="F630" s="574" t="s">
        <v>1597</v>
      </c>
      <c r="G630" s="535"/>
    </row>
    <row r="631" spans="1:7" ht="16.2" thickBot="1" x14ac:dyDescent="0.35">
      <c r="A631" s="443"/>
      <c r="B631" s="506" t="s">
        <v>1441</v>
      </c>
      <c r="C631" s="454"/>
      <c r="D631" s="567"/>
      <c r="E631" s="567"/>
      <c r="F631" s="567"/>
      <c r="G631" s="535"/>
    </row>
    <row r="632" spans="1:7" ht="16.2" thickBot="1" x14ac:dyDescent="0.35">
      <c r="A632" s="443" t="s">
        <v>79</v>
      </c>
      <c r="B632" s="460" t="s">
        <v>1442</v>
      </c>
      <c r="C632" s="454" t="s">
        <v>755</v>
      </c>
      <c r="D632" s="573">
        <v>32</v>
      </c>
      <c r="E632" s="573">
        <v>32</v>
      </c>
      <c r="F632" s="573">
        <v>32</v>
      </c>
      <c r="G632" s="535"/>
    </row>
    <row r="633" spans="1:7" ht="31.8" thickBot="1" x14ac:dyDescent="0.35">
      <c r="A633" s="443" t="s">
        <v>79</v>
      </c>
      <c r="B633" s="642" t="s">
        <v>1443</v>
      </c>
      <c r="C633" s="454" t="s">
        <v>750</v>
      </c>
      <c r="D633" s="573">
        <v>6</v>
      </c>
      <c r="E633" s="573">
        <v>6</v>
      </c>
      <c r="F633" s="573">
        <v>6</v>
      </c>
      <c r="G633" s="535"/>
    </row>
    <row r="634" spans="1:7" ht="47.4" thickBot="1" x14ac:dyDescent="0.35">
      <c r="A634" s="443" t="s">
        <v>79</v>
      </c>
      <c r="B634" s="485" t="s">
        <v>1598</v>
      </c>
      <c r="C634" s="454" t="s">
        <v>755</v>
      </c>
      <c r="D634" s="573" t="s">
        <v>1599</v>
      </c>
      <c r="E634" s="573" t="s">
        <v>1600</v>
      </c>
      <c r="F634" s="573" t="s">
        <v>1601</v>
      </c>
      <c r="G634" s="535"/>
    </row>
    <row r="635" spans="1:7" ht="78.599999999999994" thickBot="1" x14ac:dyDescent="0.35">
      <c r="A635" s="443" t="s">
        <v>79</v>
      </c>
      <c r="B635" s="584" t="s">
        <v>1444</v>
      </c>
      <c r="C635" s="454" t="s">
        <v>750</v>
      </c>
      <c r="D635" s="573">
        <v>13</v>
      </c>
      <c r="E635" s="573">
        <v>14</v>
      </c>
      <c r="F635" s="573">
        <v>14</v>
      </c>
      <c r="G635" s="535"/>
    </row>
    <row r="636" spans="1:7" ht="47.4" thickBot="1" x14ac:dyDescent="0.35">
      <c r="A636" s="443" t="s">
        <v>79</v>
      </c>
      <c r="B636" s="465" t="s">
        <v>1445</v>
      </c>
      <c r="C636" s="454" t="s">
        <v>750</v>
      </c>
      <c r="D636" s="573">
        <v>16</v>
      </c>
      <c r="E636" s="573">
        <v>17</v>
      </c>
      <c r="F636" s="573">
        <v>17</v>
      </c>
      <c r="G636" s="535"/>
    </row>
    <row r="637" spans="1:7" ht="31.8" thickBot="1" x14ac:dyDescent="0.35">
      <c r="A637" s="443" t="s">
        <v>79</v>
      </c>
      <c r="B637" s="465" t="s">
        <v>1446</v>
      </c>
      <c r="C637" s="454" t="s">
        <v>750</v>
      </c>
      <c r="D637" s="567">
        <v>6</v>
      </c>
      <c r="E637" s="567">
        <v>7</v>
      </c>
      <c r="F637" s="567">
        <v>7</v>
      </c>
      <c r="G637" s="535"/>
    </row>
    <row r="638" spans="1:7" ht="63" thickBot="1" x14ac:dyDescent="0.35">
      <c r="A638" s="443" t="s">
        <v>79</v>
      </c>
      <c r="B638" s="465" t="s">
        <v>1447</v>
      </c>
      <c r="C638" s="454" t="s">
        <v>755</v>
      </c>
      <c r="D638" s="567">
        <v>24</v>
      </c>
      <c r="E638" s="567">
        <v>25</v>
      </c>
      <c r="F638" s="567">
        <v>26</v>
      </c>
      <c r="G638" s="535"/>
    </row>
    <row r="639" spans="1:7" ht="78.599999999999994" thickBot="1" x14ac:dyDescent="0.35">
      <c r="A639" s="443"/>
      <c r="B639" s="472" t="s">
        <v>1448</v>
      </c>
      <c r="C639" s="454"/>
      <c r="D639" s="567"/>
      <c r="E639" s="567"/>
      <c r="F639" s="567"/>
      <c r="G639" s="535"/>
    </row>
    <row r="640" spans="1:7" ht="31.8" thickBot="1" x14ac:dyDescent="0.35">
      <c r="A640" s="443" t="s">
        <v>895</v>
      </c>
      <c r="B640" s="585" t="s">
        <v>862</v>
      </c>
      <c r="C640" s="454" t="s">
        <v>748</v>
      </c>
      <c r="D640" s="573">
        <v>14.95</v>
      </c>
      <c r="E640" s="573">
        <v>14.97</v>
      </c>
      <c r="F640" s="586">
        <v>14.99</v>
      </c>
      <c r="G640" s="535"/>
    </row>
    <row r="641" spans="1:7" ht="31.8" thickBot="1" x14ac:dyDescent="0.35">
      <c r="A641" s="513" t="s">
        <v>895</v>
      </c>
      <c r="B641" s="399" t="s">
        <v>863</v>
      </c>
      <c r="C641" s="536" t="s">
        <v>748</v>
      </c>
      <c r="D641" s="587">
        <v>14.4</v>
      </c>
      <c r="E641" s="587">
        <v>14.45</v>
      </c>
      <c r="F641" s="587">
        <v>14.55</v>
      </c>
      <c r="G641" s="548"/>
    </row>
    <row r="642" spans="1:7" ht="78.599999999999994" thickBot="1" x14ac:dyDescent="0.35">
      <c r="A642" s="443"/>
      <c r="B642" s="562" t="s">
        <v>1449</v>
      </c>
      <c r="C642" s="454"/>
      <c r="D642" s="567"/>
      <c r="E642" s="567"/>
      <c r="F642" s="567"/>
      <c r="G642" s="535"/>
    </row>
    <row r="643" spans="1:7" ht="16.2" thickBot="1" x14ac:dyDescent="0.35">
      <c r="A643" s="443" t="s">
        <v>79</v>
      </c>
      <c r="B643" s="540" t="s">
        <v>1450</v>
      </c>
      <c r="C643" s="454" t="s">
        <v>755</v>
      </c>
      <c r="D643" s="573">
        <v>12.5</v>
      </c>
      <c r="E643" s="573">
        <v>12.5</v>
      </c>
      <c r="F643" s="573">
        <v>12.5</v>
      </c>
      <c r="G643" s="535"/>
    </row>
    <row r="644" spans="1:7" ht="31.8" thickBot="1" x14ac:dyDescent="0.35">
      <c r="A644" s="443" t="s">
        <v>79</v>
      </c>
      <c r="B644" s="540" t="s">
        <v>1451</v>
      </c>
      <c r="C644" s="454" t="s">
        <v>718</v>
      </c>
      <c r="D644" s="573">
        <v>4</v>
      </c>
      <c r="E644" s="573">
        <v>4</v>
      </c>
      <c r="F644" s="573">
        <v>4</v>
      </c>
      <c r="G644" s="535"/>
    </row>
    <row r="645" spans="1:7" ht="16.2" thickBot="1" x14ac:dyDescent="0.35">
      <c r="A645" s="947" t="s">
        <v>1452</v>
      </c>
      <c r="B645" s="948"/>
      <c r="C645" s="948"/>
      <c r="D645" s="948"/>
      <c r="E645" s="948"/>
      <c r="F645" s="948"/>
      <c r="G645" s="949"/>
    </row>
    <row r="646" spans="1:7" ht="31.8" thickBot="1" x14ac:dyDescent="0.35">
      <c r="A646" s="443"/>
      <c r="B646" s="444" t="s">
        <v>1453</v>
      </c>
      <c r="C646" s="534"/>
      <c r="D646" s="534"/>
      <c r="E646" s="534"/>
      <c r="F646" s="534"/>
      <c r="G646" s="446" t="s">
        <v>1454</v>
      </c>
    </row>
    <row r="647" spans="1:7" ht="31.8" thickBot="1" x14ac:dyDescent="0.35">
      <c r="A647" s="443" t="s">
        <v>79</v>
      </c>
      <c r="B647" s="456" t="s">
        <v>1455</v>
      </c>
      <c r="C647" s="454" t="s">
        <v>750</v>
      </c>
      <c r="D647" s="445">
        <v>3600</v>
      </c>
      <c r="E647" s="445">
        <v>3700</v>
      </c>
      <c r="F647" s="445">
        <v>3800</v>
      </c>
      <c r="G647" s="454"/>
    </row>
    <row r="648" spans="1:7" ht="31.8" thickBot="1" x14ac:dyDescent="0.35">
      <c r="A648" s="443"/>
      <c r="B648" s="453" t="s">
        <v>1456</v>
      </c>
      <c r="C648" s="454"/>
      <c r="D648" s="445"/>
      <c r="E648" s="445"/>
      <c r="F648" s="445"/>
      <c r="G648" s="454"/>
    </row>
    <row r="649" spans="1:7" ht="31.8" thickBot="1" x14ac:dyDescent="0.35">
      <c r="A649" s="443" t="s">
        <v>79</v>
      </c>
      <c r="B649" s="588" t="s">
        <v>1457</v>
      </c>
      <c r="C649" s="454" t="s">
        <v>718</v>
      </c>
      <c r="D649" s="445">
        <v>3</v>
      </c>
      <c r="E649" s="445">
        <v>3</v>
      </c>
      <c r="F649" s="445">
        <v>4</v>
      </c>
      <c r="G649" s="454"/>
    </row>
    <row r="650" spans="1:7" ht="31.8" thickBot="1" x14ac:dyDescent="0.35">
      <c r="A650" s="443" t="s">
        <v>79</v>
      </c>
      <c r="B650" s="589" t="s">
        <v>1458</v>
      </c>
      <c r="C650" s="454" t="s">
        <v>718</v>
      </c>
      <c r="D650" s="445">
        <v>2</v>
      </c>
      <c r="E650" s="445">
        <v>2</v>
      </c>
      <c r="F650" s="445">
        <v>2</v>
      </c>
      <c r="G650" s="454"/>
    </row>
    <row r="651" spans="1:7" ht="31.8" thickBot="1" x14ac:dyDescent="0.35">
      <c r="A651" s="443" t="s">
        <v>79</v>
      </c>
      <c r="B651" s="589" t="s">
        <v>1459</v>
      </c>
      <c r="C651" s="454" t="s">
        <v>718</v>
      </c>
      <c r="D651" s="454">
        <v>150</v>
      </c>
      <c r="E651" s="454">
        <v>200</v>
      </c>
      <c r="F651" s="454">
        <v>250</v>
      </c>
      <c r="G651" s="454"/>
    </row>
    <row r="652" spans="1:7" ht="47.4" thickBot="1" x14ac:dyDescent="0.35">
      <c r="A652" s="443"/>
      <c r="B652" s="453" t="s">
        <v>1460</v>
      </c>
      <c r="C652" s="454"/>
      <c r="D652" s="454"/>
      <c r="E652" s="454"/>
      <c r="F652" s="454"/>
      <c r="G652" s="454"/>
    </row>
    <row r="653" spans="1:7" ht="31.8" thickBot="1" x14ac:dyDescent="0.35">
      <c r="A653" s="443" t="s">
        <v>79</v>
      </c>
      <c r="B653" s="590" t="s">
        <v>1461</v>
      </c>
      <c r="C653" s="454" t="s">
        <v>750</v>
      </c>
      <c r="D653" s="454">
        <v>50</v>
      </c>
      <c r="E653" s="454">
        <v>60</v>
      </c>
      <c r="F653" s="454">
        <v>70</v>
      </c>
      <c r="G653" s="454"/>
    </row>
    <row r="654" spans="1:7" ht="16.2" thickBot="1" x14ac:dyDescent="0.35">
      <c r="A654" s="443" t="s">
        <v>79</v>
      </c>
      <c r="B654" s="589" t="s">
        <v>1462</v>
      </c>
      <c r="C654" s="454" t="s">
        <v>750</v>
      </c>
      <c r="D654" s="454">
        <v>30</v>
      </c>
      <c r="E654" s="454">
        <v>35</v>
      </c>
      <c r="F654" s="454">
        <v>40</v>
      </c>
      <c r="G654" s="454"/>
    </row>
    <row r="655" spans="1:7" ht="31.8" thickBot="1" x14ac:dyDescent="0.35">
      <c r="A655" s="443"/>
      <c r="B655" s="453" t="s">
        <v>1463</v>
      </c>
      <c r="C655" s="454"/>
      <c r="D655" s="454"/>
      <c r="E655" s="454"/>
      <c r="F655" s="454"/>
      <c r="G655" s="454"/>
    </row>
    <row r="656" spans="1:7" ht="47.4" thickBot="1" x14ac:dyDescent="0.35">
      <c r="A656" s="443" t="s">
        <v>79</v>
      </c>
      <c r="B656" s="591" t="s">
        <v>1464</v>
      </c>
      <c r="C656" s="454" t="s">
        <v>750</v>
      </c>
      <c r="D656" s="454">
        <v>25</v>
      </c>
      <c r="E656" s="454">
        <v>25</v>
      </c>
      <c r="F656" s="454">
        <v>30</v>
      </c>
      <c r="G656" s="454"/>
    </row>
    <row r="657" spans="1:7" ht="30" customHeight="1" thickBot="1" x14ac:dyDescent="0.35">
      <c r="A657" s="443" t="s">
        <v>79</v>
      </c>
      <c r="B657" s="667" t="s">
        <v>1619</v>
      </c>
      <c r="C657" s="454" t="s">
        <v>718</v>
      </c>
      <c r="D657" s="454">
        <v>1</v>
      </c>
      <c r="E657" s="454"/>
      <c r="F657" s="454"/>
      <c r="G657" s="454"/>
    </row>
    <row r="658" spans="1:7" ht="31.8" thickBot="1" x14ac:dyDescent="0.35">
      <c r="A658" s="443" t="s">
        <v>79</v>
      </c>
      <c r="B658" s="592" t="s">
        <v>1465</v>
      </c>
      <c r="C658" s="454" t="s">
        <v>755</v>
      </c>
      <c r="D658" s="454">
        <v>20</v>
      </c>
      <c r="E658" s="454">
        <v>25</v>
      </c>
      <c r="F658" s="454">
        <v>30</v>
      </c>
      <c r="G658" s="454"/>
    </row>
    <row r="659" spans="1:7" ht="31.8" thickBot="1" x14ac:dyDescent="0.35">
      <c r="A659" s="443" t="s">
        <v>79</v>
      </c>
      <c r="B659" s="593" t="s">
        <v>1466</v>
      </c>
      <c r="C659" s="454" t="s">
        <v>750</v>
      </c>
      <c r="D659" s="454">
        <v>2</v>
      </c>
      <c r="E659" s="454">
        <v>2</v>
      </c>
      <c r="F659" s="454">
        <v>2</v>
      </c>
      <c r="G659" s="454"/>
    </row>
    <row r="660" spans="1:7" ht="63" thickBot="1" x14ac:dyDescent="0.35">
      <c r="A660" s="443"/>
      <c r="B660" s="444" t="s">
        <v>1467</v>
      </c>
      <c r="C660" s="534"/>
      <c r="D660" s="534"/>
      <c r="E660" s="534"/>
      <c r="F660" s="534"/>
      <c r="G660" s="446" t="s">
        <v>1468</v>
      </c>
    </row>
    <row r="661" spans="1:7" ht="31.8" thickBot="1" x14ac:dyDescent="0.35">
      <c r="A661" s="443" t="s">
        <v>895</v>
      </c>
      <c r="B661" s="594" t="s">
        <v>774</v>
      </c>
      <c r="C661" s="454" t="s">
        <v>718</v>
      </c>
      <c r="D661" s="445">
        <v>110</v>
      </c>
      <c r="E661" s="445">
        <v>115</v>
      </c>
      <c r="F661" s="445">
        <v>120</v>
      </c>
      <c r="G661" s="454"/>
    </row>
    <row r="662" spans="1:7" ht="47.4" thickBot="1" x14ac:dyDescent="0.35">
      <c r="A662" s="443" t="s">
        <v>895</v>
      </c>
      <c r="B662" s="590" t="s">
        <v>1469</v>
      </c>
      <c r="C662" s="454" t="s">
        <v>750</v>
      </c>
      <c r="D662" s="445">
        <v>140</v>
      </c>
      <c r="E662" s="445">
        <v>145</v>
      </c>
      <c r="F662" s="445">
        <v>150</v>
      </c>
      <c r="G662" s="454"/>
    </row>
    <row r="663" spans="1:7" ht="47.4" thickBot="1" x14ac:dyDescent="0.35">
      <c r="A663" s="443"/>
      <c r="B663" s="453" t="s">
        <v>1470</v>
      </c>
      <c r="C663" s="454"/>
      <c r="D663" s="445"/>
      <c r="E663" s="445"/>
      <c r="F663" s="445"/>
      <c r="G663" s="454"/>
    </row>
    <row r="664" spans="1:7" ht="47.4" thickBot="1" x14ac:dyDescent="0.35">
      <c r="A664" s="443" t="s">
        <v>79</v>
      </c>
      <c r="B664" s="595" t="s">
        <v>1471</v>
      </c>
      <c r="C664" s="454" t="s">
        <v>750</v>
      </c>
      <c r="D664" s="454">
        <v>110</v>
      </c>
      <c r="E664" s="454">
        <v>110</v>
      </c>
      <c r="F664" s="454">
        <v>110</v>
      </c>
      <c r="G664" s="454"/>
    </row>
    <row r="665" spans="1:7" ht="54" customHeight="1" thickBot="1" x14ac:dyDescent="0.35">
      <c r="A665" s="443" t="s">
        <v>79</v>
      </c>
      <c r="B665" s="595" t="s">
        <v>1472</v>
      </c>
      <c r="C665" s="454" t="s">
        <v>750</v>
      </c>
      <c r="D665" s="454" t="s">
        <v>1646</v>
      </c>
      <c r="E665" s="454" t="s">
        <v>1646</v>
      </c>
      <c r="F665" s="454" t="s">
        <v>1646</v>
      </c>
      <c r="G665" s="454"/>
    </row>
    <row r="666" spans="1:7" ht="31.8" thickBot="1" x14ac:dyDescent="0.35">
      <c r="A666" s="443" t="s">
        <v>79</v>
      </c>
      <c r="B666" s="595" t="s">
        <v>1473</v>
      </c>
      <c r="C666" s="454" t="s">
        <v>728</v>
      </c>
      <c r="D666" s="454">
        <v>70</v>
      </c>
      <c r="E666" s="454">
        <v>70</v>
      </c>
      <c r="F666" s="454">
        <v>70</v>
      </c>
      <c r="G666" s="454"/>
    </row>
    <row r="667" spans="1:7" ht="39" customHeight="1" thickBot="1" x14ac:dyDescent="0.35">
      <c r="A667" s="443" t="s">
        <v>79</v>
      </c>
      <c r="B667" s="595" t="s">
        <v>1474</v>
      </c>
      <c r="C667" s="454" t="s">
        <v>750</v>
      </c>
      <c r="D667" s="454">
        <v>1</v>
      </c>
      <c r="E667" s="454">
        <v>1</v>
      </c>
      <c r="F667" s="454">
        <v>1</v>
      </c>
      <c r="G667" s="454"/>
    </row>
    <row r="668" spans="1:7" ht="31.8" thickBot="1" x14ac:dyDescent="0.35">
      <c r="A668" s="443"/>
      <c r="B668" s="453" t="s">
        <v>1475</v>
      </c>
      <c r="C668" s="454"/>
      <c r="D668" s="445"/>
      <c r="E668" s="445"/>
      <c r="F668" s="445"/>
      <c r="G668" s="454"/>
    </row>
    <row r="669" spans="1:7" ht="31.8" thickBot="1" x14ac:dyDescent="0.35">
      <c r="A669" s="443" t="s">
        <v>79</v>
      </c>
      <c r="B669" s="596" t="s">
        <v>1647</v>
      </c>
      <c r="C669" s="454" t="s">
        <v>728</v>
      </c>
      <c r="D669" s="445">
        <v>3</v>
      </c>
      <c r="E669" s="445">
        <v>3</v>
      </c>
      <c r="F669" s="445">
        <v>3</v>
      </c>
      <c r="G669" s="454"/>
    </row>
    <row r="670" spans="1:7" ht="47.4" thickBot="1" x14ac:dyDescent="0.35">
      <c r="A670" s="443" t="s">
        <v>79</v>
      </c>
      <c r="B670" s="597" t="s">
        <v>1476</v>
      </c>
      <c r="C670" s="454" t="s">
        <v>755</v>
      </c>
      <c r="D670" s="558" t="s">
        <v>1648</v>
      </c>
      <c r="E670" s="558" t="s">
        <v>1649</v>
      </c>
      <c r="F670" s="558" t="s">
        <v>1650</v>
      </c>
      <c r="G670" s="454"/>
    </row>
    <row r="671" spans="1:7" ht="31.8" thickBot="1" x14ac:dyDescent="0.35">
      <c r="A671" s="443" t="s">
        <v>79</v>
      </c>
      <c r="B671" s="598" t="s">
        <v>1651</v>
      </c>
      <c r="C671" s="454" t="s">
        <v>718</v>
      </c>
      <c r="D671" s="558">
        <v>2</v>
      </c>
      <c r="E671" s="558">
        <v>3</v>
      </c>
      <c r="F671" s="558">
        <v>3</v>
      </c>
      <c r="G671" s="454"/>
    </row>
    <row r="672" spans="1:7" ht="31.8" thickBot="1" x14ac:dyDescent="0.35">
      <c r="A672" s="443"/>
      <c r="B672" s="453" t="s">
        <v>1477</v>
      </c>
      <c r="C672" s="454"/>
      <c r="D672" s="445"/>
      <c r="E672" s="445"/>
      <c r="F672" s="445"/>
      <c r="G672" s="454"/>
    </row>
    <row r="673" spans="1:7" ht="16.2" thickBot="1" x14ac:dyDescent="0.35">
      <c r="A673" s="443" t="s">
        <v>79</v>
      </c>
      <c r="B673" s="456" t="s">
        <v>1478</v>
      </c>
      <c r="C673" s="454" t="s">
        <v>750</v>
      </c>
      <c r="D673" s="445"/>
      <c r="E673" s="445"/>
      <c r="F673" s="445"/>
      <c r="G673" s="454"/>
    </row>
    <row r="674" spans="1:7" ht="141" thickBot="1" x14ac:dyDescent="0.35">
      <c r="A674" s="443"/>
      <c r="B674" s="472" t="s">
        <v>1479</v>
      </c>
      <c r="C674" s="534"/>
      <c r="D674" s="534"/>
      <c r="E674" s="534"/>
      <c r="F674" s="534"/>
      <c r="G674" s="446"/>
    </row>
    <row r="675" spans="1:7" ht="31.8" thickBot="1" x14ac:dyDescent="0.35">
      <c r="A675" s="443"/>
      <c r="B675" s="515" t="s">
        <v>1480</v>
      </c>
      <c r="C675" s="454"/>
      <c r="D675" s="445"/>
      <c r="E675" s="445"/>
      <c r="F675" s="445"/>
      <c r="G675" s="535"/>
    </row>
    <row r="676" spans="1:7" ht="16.2" thickBot="1" x14ac:dyDescent="0.35">
      <c r="A676" s="443" t="s">
        <v>79</v>
      </c>
      <c r="B676" s="524" t="s">
        <v>1481</v>
      </c>
      <c r="C676" s="454" t="s">
        <v>750</v>
      </c>
      <c r="D676" s="445">
        <v>20</v>
      </c>
      <c r="E676" s="445">
        <v>20</v>
      </c>
      <c r="F676" s="445">
        <v>20</v>
      </c>
      <c r="G676" s="535"/>
    </row>
    <row r="677" spans="1:7" ht="31.8" thickBot="1" x14ac:dyDescent="0.35">
      <c r="A677" s="443"/>
      <c r="B677" s="515" t="s">
        <v>1616</v>
      </c>
      <c r="C677" s="454"/>
      <c r="D677" s="445"/>
      <c r="E677" s="445"/>
      <c r="F677" s="445"/>
      <c r="G677" s="535"/>
    </row>
    <row r="678" spans="1:7" ht="31.8" thickBot="1" x14ac:dyDescent="0.35">
      <c r="A678" s="443" t="s">
        <v>79</v>
      </c>
      <c r="B678" s="524" t="s">
        <v>1617</v>
      </c>
      <c r="C678" s="454" t="s">
        <v>750</v>
      </c>
      <c r="D678" s="445">
        <v>9</v>
      </c>
      <c r="E678" s="445">
        <v>10</v>
      </c>
      <c r="F678" s="445">
        <v>10</v>
      </c>
      <c r="G678" s="535"/>
    </row>
    <row r="679" spans="1:7" ht="16.2" customHeight="1" thickBot="1" x14ac:dyDescent="0.35">
      <c r="A679" s="947" t="s">
        <v>1482</v>
      </c>
      <c r="B679" s="948"/>
      <c r="C679" s="948"/>
      <c r="D679" s="948"/>
      <c r="E679" s="948"/>
      <c r="F679" s="948"/>
      <c r="G679" s="949"/>
    </row>
    <row r="680" spans="1:7" ht="31.8" thickBot="1" x14ac:dyDescent="0.35">
      <c r="A680" s="443"/>
      <c r="B680" s="472" t="s">
        <v>1483</v>
      </c>
      <c r="C680" s="534"/>
      <c r="D680" s="534"/>
      <c r="E680" s="534"/>
      <c r="F680" s="534"/>
      <c r="G680" s="446" t="s">
        <v>108</v>
      </c>
    </row>
    <row r="681" spans="1:7" ht="47.4" thickBot="1" x14ac:dyDescent="0.35">
      <c r="A681" s="443" t="s">
        <v>895</v>
      </c>
      <c r="B681" s="456" t="s">
        <v>1484</v>
      </c>
      <c r="C681" s="454" t="s">
        <v>728</v>
      </c>
      <c r="D681" s="448">
        <v>97</v>
      </c>
      <c r="E681" s="448">
        <v>98</v>
      </c>
      <c r="F681" s="448">
        <v>98</v>
      </c>
      <c r="G681" s="454"/>
    </row>
    <row r="682" spans="1:7" ht="47.4" thickBot="1" x14ac:dyDescent="0.35">
      <c r="A682" s="443"/>
      <c r="B682" s="453" t="s">
        <v>1485</v>
      </c>
      <c r="C682" s="454"/>
      <c r="D682" s="438"/>
      <c r="E682" s="438"/>
      <c r="F682" s="438"/>
      <c r="G682" s="454"/>
    </row>
    <row r="683" spans="1:7" ht="31.8" thickBot="1" x14ac:dyDescent="0.35">
      <c r="A683" s="443" t="s">
        <v>79</v>
      </c>
      <c r="B683" s="599" t="s">
        <v>1486</v>
      </c>
      <c r="C683" s="275" t="s">
        <v>1487</v>
      </c>
      <c r="D683" s="445">
        <v>3550</v>
      </c>
      <c r="E683" s="438">
        <v>3350</v>
      </c>
      <c r="F683" s="438">
        <v>3160</v>
      </c>
      <c r="G683" s="535"/>
    </row>
    <row r="684" spans="1:7" ht="16.2" thickBot="1" x14ac:dyDescent="0.35">
      <c r="A684" s="443" t="s">
        <v>79</v>
      </c>
      <c r="B684" s="478" t="s">
        <v>1488</v>
      </c>
      <c r="C684" s="445" t="s">
        <v>755</v>
      </c>
      <c r="D684" s="445">
        <v>1365</v>
      </c>
      <c r="E684" s="438">
        <v>1350</v>
      </c>
      <c r="F684" s="438">
        <v>1337</v>
      </c>
      <c r="G684" s="535"/>
    </row>
    <row r="685" spans="1:7" ht="47.4" thickBot="1" x14ac:dyDescent="0.35">
      <c r="A685" s="443" t="s">
        <v>79</v>
      </c>
      <c r="B685" s="600" t="s">
        <v>1489</v>
      </c>
      <c r="C685" s="445" t="s">
        <v>755</v>
      </c>
      <c r="D685" s="438">
        <v>35</v>
      </c>
      <c r="E685" s="438">
        <v>35</v>
      </c>
      <c r="F685" s="438">
        <v>35</v>
      </c>
      <c r="G685" s="535"/>
    </row>
    <row r="686" spans="1:7" ht="31.8" thickBot="1" x14ac:dyDescent="0.35">
      <c r="A686" s="443"/>
      <c r="B686" s="562" t="s">
        <v>1490</v>
      </c>
      <c r="C686" s="445"/>
      <c r="D686" s="445"/>
      <c r="E686" s="445"/>
      <c r="F686" s="445"/>
      <c r="G686" s="535"/>
    </row>
    <row r="687" spans="1:7" ht="16.2" thickBot="1" x14ac:dyDescent="0.35">
      <c r="A687" s="443" t="s">
        <v>79</v>
      </c>
      <c r="B687" s="599" t="s">
        <v>1491</v>
      </c>
      <c r="C687" s="230" t="s">
        <v>755</v>
      </c>
      <c r="D687" s="445">
        <v>9500</v>
      </c>
      <c r="E687" s="438">
        <v>9500</v>
      </c>
      <c r="F687" s="438">
        <v>9500</v>
      </c>
      <c r="G687" s="535"/>
    </row>
    <row r="688" spans="1:7" ht="47.4" thickBot="1" x14ac:dyDescent="0.35">
      <c r="A688" s="470"/>
      <c r="B688" s="601" t="s">
        <v>1492</v>
      </c>
      <c r="C688" s="602"/>
      <c r="D688" s="307"/>
      <c r="E688" s="307" t="s">
        <v>577</v>
      </c>
      <c r="F688" s="307"/>
      <c r="G688" s="603"/>
    </row>
    <row r="689" spans="1:7" ht="16.2" thickBot="1" x14ac:dyDescent="0.35">
      <c r="A689" s="443" t="s">
        <v>79</v>
      </c>
      <c r="B689" s="524" t="s">
        <v>1493</v>
      </c>
      <c r="C689" s="454" t="s">
        <v>755</v>
      </c>
      <c r="D689" s="457">
        <v>34</v>
      </c>
      <c r="E689" s="457">
        <v>34</v>
      </c>
      <c r="F689" s="457">
        <v>34</v>
      </c>
      <c r="G689" s="535"/>
    </row>
    <row r="690" spans="1:7" ht="31.8" thickBot="1" x14ac:dyDescent="0.35">
      <c r="A690" s="443" t="s">
        <v>79</v>
      </c>
      <c r="B690" s="478" t="s">
        <v>1494</v>
      </c>
      <c r="C690" s="454" t="s">
        <v>755</v>
      </c>
      <c r="D690" s="457">
        <v>34</v>
      </c>
      <c r="E690" s="457">
        <v>34</v>
      </c>
      <c r="F690" s="457">
        <v>34</v>
      </c>
      <c r="G690" s="535"/>
    </row>
    <row r="691" spans="1:7" ht="31.8" thickBot="1" x14ac:dyDescent="0.35">
      <c r="A691" s="443"/>
      <c r="B691" s="562" t="s">
        <v>1495</v>
      </c>
      <c r="C691" s="454"/>
      <c r="D691" s="438"/>
      <c r="E691" s="438"/>
      <c r="F691" s="438"/>
      <c r="G691" s="535"/>
    </row>
    <row r="692" spans="1:7" ht="16.2" thickBot="1" x14ac:dyDescent="0.35">
      <c r="A692" s="443" t="s">
        <v>79</v>
      </c>
      <c r="B692" s="524" t="s">
        <v>1493</v>
      </c>
      <c r="C692" s="454" t="s">
        <v>755</v>
      </c>
      <c r="D692" s="457">
        <v>140</v>
      </c>
      <c r="E692" s="457">
        <v>160</v>
      </c>
      <c r="F692" s="457">
        <v>180</v>
      </c>
      <c r="G692" s="535"/>
    </row>
    <row r="693" spans="1:7" ht="31.8" thickBot="1" x14ac:dyDescent="0.35">
      <c r="A693" s="443" t="s">
        <v>79</v>
      </c>
      <c r="B693" s="524" t="s">
        <v>1496</v>
      </c>
      <c r="C693" s="454" t="s">
        <v>755</v>
      </c>
      <c r="D693" s="457">
        <v>60</v>
      </c>
      <c r="E693" s="457">
        <v>64</v>
      </c>
      <c r="F693" s="457">
        <v>68</v>
      </c>
      <c r="G693" s="535"/>
    </row>
    <row r="694" spans="1:7" ht="31.8" thickBot="1" x14ac:dyDescent="0.35">
      <c r="A694" s="443"/>
      <c r="B694" s="562" t="s">
        <v>1497</v>
      </c>
      <c r="C694" s="454"/>
      <c r="D694" s="438"/>
      <c r="E694" s="438"/>
      <c r="F694" s="438"/>
      <c r="G694" s="535"/>
    </row>
    <row r="695" spans="1:7" ht="16.2" thickBot="1" x14ac:dyDescent="0.35">
      <c r="A695" s="443" t="s">
        <v>79</v>
      </c>
      <c r="B695" s="524" t="s">
        <v>1498</v>
      </c>
      <c r="C695" s="454" t="s">
        <v>755</v>
      </c>
      <c r="D695" s="457">
        <v>2000</v>
      </c>
      <c r="E695" s="457">
        <v>2000</v>
      </c>
      <c r="F695" s="457">
        <v>2000</v>
      </c>
      <c r="G695" s="535"/>
    </row>
    <row r="696" spans="1:7" ht="31.8" thickBot="1" x14ac:dyDescent="0.35">
      <c r="A696" s="443"/>
      <c r="B696" s="562" t="s">
        <v>1499</v>
      </c>
      <c r="C696" s="454"/>
      <c r="D696" s="457"/>
      <c r="E696" s="457"/>
      <c r="F696" s="457"/>
      <c r="G696" s="535"/>
    </row>
    <row r="697" spans="1:7" ht="16.2" thickBot="1" x14ac:dyDescent="0.35">
      <c r="A697" s="443" t="s">
        <v>79</v>
      </c>
      <c r="B697" s="524" t="s">
        <v>1498</v>
      </c>
      <c r="C697" s="454" t="s">
        <v>755</v>
      </c>
      <c r="D697" s="457">
        <v>5955</v>
      </c>
      <c r="E697" s="457">
        <v>5980</v>
      </c>
      <c r="F697" s="457">
        <v>6095</v>
      </c>
      <c r="G697" s="535"/>
    </row>
    <row r="698" spans="1:7" ht="47.4" thickBot="1" x14ac:dyDescent="0.35">
      <c r="A698" s="443" t="s">
        <v>79</v>
      </c>
      <c r="B698" s="524" t="s">
        <v>1500</v>
      </c>
      <c r="C698" s="454" t="s">
        <v>755</v>
      </c>
      <c r="D698" s="457">
        <v>27</v>
      </c>
      <c r="E698" s="457">
        <v>28</v>
      </c>
      <c r="F698" s="457">
        <v>28</v>
      </c>
      <c r="G698" s="535"/>
    </row>
    <row r="699" spans="1:7" ht="63" thickBot="1" x14ac:dyDescent="0.35">
      <c r="A699" s="443"/>
      <c r="B699" s="562" t="s">
        <v>1501</v>
      </c>
      <c r="C699" s="454"/>
      <c r="D699" s="457"/>
      <c r="E699" s="457"/>
      <c r="F699" s="457"/>
      <c r="G699" s="535"/>
    </row>
    <row r="700" spans="1:7" ht="16.2" thickBot="1" x14ac:dyDescent="0.35">
      <c r="A700" s="443" t="s">
        <v>79</v>
      </c>
      <c r="B700" s="604" t="s">
        <v>1502</v>
      </c>
      <c r="C700" s="454" t="s">
        <v>750</v>
      </c>
      <c r="D700" s="457">
        <v>73</v>
      </c>
      <c r="E700" s="457">
        <v>75</v>
      </c>
      <c r="F700" s="457">
        <v>75</v>
      </c>
      <c r="G700" s="535"/>
    </row>
    <row r="701" spans="1:7" ht="47.4" thickBot="1" x14ac:dyDescent="0.35">
      <c r="A701" s="443" t="s">
        <v>79</v>
      </c>
      <c r="B701" s="605" t="s">
        <v>1503</v>
      </c>
      <c r="C701" s="445" t="s">
        <v>728</v>
      </c>
      <c r="D701" s="438">
        <v>76</v>
      </c>
      <c r="E701" s="438">
        <v>78</v>
      </c>
      <c r="F701" s="438">
        <v>78</v>
      </c>
      <c r="G701" s="535"/>
    </row>
    <row r="702" spans="1:7" ht="16.2" thickBot="1" x14ac:dyDescent="0.35">
      <c r="A702" s="443" t="s">
        <v>79</v>
      </c>
      <c r="B702" s="491" t="s">
        <v>1504</v>
      </c>
      <c r="C702" s="454" t="s">
        <v>750</v>
      </c>
      <c r="D702" s="457">
        <v>21</v>
      </c>
      <c r="E702" s="457">
        <v>22</v>
      </c>
      <c r="F702" s="457">
        <v>22</v>
      </c>
      <c r="G702" s="535"/>
    </row>
    <row r="703" spans="1:7" ht="31.8" thickBot="1" x14ac:dyDescent="0.35">
      <c r="A703" s="443"/>
      <c r="B703" s="606" t="s">
        <v>1505</v>
      </c>
      <c r="C703" s="445"/>
      <c r="D703" s="445"/>
      <c r="E703" s="445"/>
      <c r="F703" s="445"/>
      <c r="G703" s="535"/>
    </row>
    <row r="704" spans="1:7" ht="31.8" thickBot="1" x14ac:dyDescent="0.35">
      <c r="A704" s="443" t="s">
        <v>79</v>
      </c>
      <c r="B704" s="607" t="s">
        <v>1506</v>
      </c>
      <c r="C704" s="445" t="s">
        <v>755</v>
      </c>
      <c r="D704" s="438">
        <v>694</v>
      </c>
      <c r="E704" s="438">
        <v>702</v>
      </c>
      <c r="F704" s="438">
        <v>710</v>
      </c>
      <c r="G704" s="535"/>
    </row>
    <row r="705" spans="1:7" ht="31.8" thickBot="1" x14ac:dyDescent="0.35">
      <c r="A705" s="443" t="s">
        <v>79</v>
      </c>
      <c r="B705" s="607" t="s">
        <v>1507</v>
      </c>
      <c r="C705" s="445" t="s">
        <v>718</v>
      </c>
      <c r="D705" s="438">
        <v>0</v>
      </c>
      <c r="E705" s="438">
        <v>0</v>
      </c>
      <c r="F705" s="438">
        <v>0</v>
      </c>
      <c r="G705" s="535"/>
    </row>
    <row r="706" spans="1:7" ht="31.8" thickBot="1" x14ac:dyDescent="0.35">
      <c r="A706" s="443"/>
      <c r="B706" s="575" t="s">
        <v>1508</v>
      </c>
      <c r="C706" s="445"/>
      <c r="D706" s="438"/>
      <c r="E706" s="438"/>
      <c r="F706" s="438"/>
      <c r="G706" s="535"/>
    </row>
    <row r="707" spans="1:7" ht="47.4" thickBot="1" x14ac:dyDescent="0.35">
      <c r="A707" s="443" t="s">
        <v>79</v>
      </c>
      <c r="B707" s="605" t="s">
        <v>1509</v>
      </c>
      <c r="C707" s="445" t="s">
        <v>728</v>
      </c>
      <c r="D707" s="438">
        <v>97</v>
      </c>
      <c r="E707" s="438">
        <v>97</v>
      </c>
      <c r="F707" s="438">
        <v>97</v>
      </c>
      <c r="G707" s="535"/>
    </row>
    <row r="708" spans="1:7" ht="63" thickBot="1" x14ac:dyDescent="0.35">
      <c r="A708" s="443" t="s">
        <v>79</v>
      </c>
      <c r="B708" s="605" t="s">
        <v>1510</v>
      </c>
      <c r="C708" s="445" t="s">
        <v>728</v>
      </c>
      <c r="D708" s="438">
        <v>74</v>
      </c>
      <c r="E708" s="438">
        <v>74</v>
      </c>
      <c r="F708" s="438">
        <v>74</v>
      </c>
      <c r="G708" s="535"/>
    </row>
    <row r="709" spans="1:7" ht="31.8" thickBot="1" x14ac:dyDescent="0.35">
      <c r="A709" s="443" t="s">
        <v>79</v>
      </c>
      <c r="B709" s="605" t="s">
        <v>1511</v>
      </c>
      <c r="C709" s="445" t="s">
        <v>718</v>
      </c>
      <c r="D709" s="438">
        <v>0</v>
      </c>
      <c r="E709" s="438">
        <v>1</v>
      </c>
      <c r="F709" s="438">
        <v>0</v>
      </c>
      <c r="G709" s="535"/>
    </row>
    <row r="710" spans="1:7" ht="31.8" thickBot="1" x14ac:dyDescent="0.35">
      <c r="A710" s="443" t="s">
        <v>79</v>
      </c>
      <c r="B710" s="605" t="s">
        <v>1512</v>
      </c>
      <c r="C710" s="445" t="s">
        <v>718</v>
      </c>
      <c r="D710" s="438">
        <v>1</v>
      </c>
      <c r="E710" s="438">
        <v>1</v>
      </c>
      <c r="F710" s="438">
        <v>1</v>
      </c>
      <c r="G710" s="535"/>
    </row>
    <row r="711" spans="1:7" ht="47.4" thickBot="1" x14ac:dyDescent="0.35">
      <c r="A711" s="443" t="s">
        <v>79</v>
      </c>
      <c r="B711" s="607" t="s">
        <v>1513</v>
      </c>
      <c r="C711" s="445" t="s">
        <v>718</v>
      </c>
      <c r="D711" s="438">
        <v>0</v>
      </c>
      <c r="E711" s="438">
        <v>0</v>
      </c>
      <c r="F711" s="438">
        <v>0</v>
      </c>
      <c r="G711" s="535"/>
    </row>
    <row r="712" spans="1:7" ht="31.8" thickBot="1" x14ac:dyDescent="0.35">
      <c r="A712" s="443"/>
      <c r="B712" s="575" t="s">
        <v>1514</v>
      </c>
      <c r="C712" s="454"/>
      <c r="D712" s="438"/>
      <c r="E712" s="438"/>
      <c r="F712" s="438"/>
      <c r="G712" s="535"/>
    </row>
    <row r="713" spans="1:7" ht="63" thickBot="1" x14ac:dyDescent="0.35">
      <c r="A713" s="443" t="s">
        <v>79</v>
      </c>
      <c r="B713" s="607" t="s">
        <v>1515</v>
      </c>
      <c r="C713" s="445" t="s">
        <v>728</v>
      </c>
      <c r="D713" s="451">
        <v>99</v>
      </c>
      <c r="E713" s="451">
        <v>99</v>
      </c>
      <c r="F713" s="451">
        <v>99</v>
      </c>
      <c r="G713" s="535"/>
    </row>
    <row r="714" spans="1:7" ht="31.8" thickBot="1" x14ac:dyDescent="0.35">
      <c r="A714" s="443" t="s">
        <v>79</v>
      </c>
      <c r="B714" s="607" t="s">
        <v>1516</v>
      </c>
      <c r="C714" s="445" t="s">
        <v>718</v>
      </c>
      <c r="D714" s="438">
        <v>32</v>
      </c>
      <c r="E714" s="438">
        <v>33</v>
      </c>
      <c r="F714" s="438">
        <v>33</v>
      </c>
      <c r="G714" s="535"/>
    </row>
    <row r="715" spans="1:7" ht="31.8" thickBot="1" x14ac:dyDescent="0.35">
      <c r="A715" s="443" t="s">
        <v>79</v>
      </c>
      <c r="B715" s="607" t="s">
        <v>1517</v>
      </c>
      <c r="C715" s="438" t="s">
        <v>755</v>
      </c>
      <c r="D715" s="438">
        <v>670</v>
      </c>
      <c r="E715" s="438">
        <v>690</v>
      </c>
      <c r="F715" s="438">
        <v>700</v>
      </c>
      <c r="G715" s="575"/>
    </row>
    <row r="716" spans="1:7" ht="47.4" thickBot="1" x14ac:dyDescent="0.35">
      <c r="A716" s="443"/>
      <c r="B716" s="472" t="s">
        <v>1518</v>
      </c>
      <c r="C716" s="607"/>
      <c r="D716" s="607"/>
      <c r="E716" s="607"/>
      <c r="F716" s="607"/>
      <c r="G716" s="33" t="s">
        <v>117</v>
      </c>
    </row>
    <row r="717" spans="1:7" ht="31.8" thickBot="1" x14ac:dyDescent="0.35">
      <c r="A717" s="513" t="s">
        <v>895</v>
      </c>
      <c r="B717" s="456" t="s">
        <v>769</v>
      </c>
      <c r="C717" s="461" t="s">
        <v>755</v>
      </c>
      <c r="D717" s="461">
        <v>340</v>
      </c>
      <c r="E717" s="461">
        <v>345</v>
      </c>
      <c r="F717" s="461">
        <v>350</v>
      </c>
      <c r="G717" s="461"/>
    </row>
    <row r="718" spans="1:7" ht="63" thickBot="1" x14ac:dyDescent="0.35">
      <c r="A718" s="443"/>
      <c r="B718" s="562" t="s">
        <v>1519</v>
      </c>
      <c r="C718" s="454"/>
      <c r="D718" s="438"/>
      <c r="E718" s="438"/>
      <c r="F718" s="438"/>
      <c r="G718" s="535"/>
    </row>
    <row r="719" spans="1:7" ht="31.8" thickBot="1" x14ac:dyDescent="0.35">
      <c r="A719" s="443" t="s">
        <v>79</v>
      </c>
      <c r="B719" s="524" t="s">
        <v>1520</v>
      </c>
      <c r="C719" s="454" t="s">
        <v>755</v>
      </c>
      <c r="D719" s="457">
        <v>38</v>
      </c>
      <c r="E719" s="457">
        <v>40</v>
      </c>
      <c r="F719" s="457">
        <v>42</v>
      </c>
      <c r="G719" s="535"/>
    </row>
    <row r="720" spans="1:7" ht="31.8" thickBot="1" x14ac:dyDescent="0.35">
      <c r="A720" s="443" t="s">
        <v>79</v>
      </c>
      <c r="B720" s="524" t="s">
        <v>1521</v>
      </c>
      <c r="C720" s="454" t="s">
        <v>755</v>
      </c>
      <c r="D720" s="457">
        <v>672</v>
      </c>
      <c r="E720" s="457">
        <v>682</v>
      </c>
      <c r="F720" s="457">
        <v>690</v>
      </c>
      <c r="G720" s="535"/>
    </row>
    <row r="721" spans="1:7" ht="63" thickBot="1" x14ac:dyDescent="0.35">
      <c r="A721" s="443" t="s">
        <v>79</v>
      </c>
      <c r="B721" s="608" t="s">
        <v>1522</v>
      </c>
      <c r="C721" s="230" t="s">
        <v>1142</v>
      </c>
      <c r="D721" s="609" t="s">
        <v>1523</v>
      </c>
      <c r="E721" s="609" t="s">
        <v>1523</v>
      </c>
      <c r="F721" s="609" t="s">
        <v>1523</v>
      </c>
      <c r="G721" s="610"/>
    </row>
    <row r="722" spans="1:7" ht="16.2" customHeight="1" thickBot="1" x14ac:dyDescent="0.35">
      <c r="A722" s="947" t="s">
        <v>1524</v>
      </c>
      <c r="B722" s="948"/>
      <c r="C722" s="948"/>
      <c r="D722" s="948"/>
      <c r="E722" s="948"/>
      <c r="F722" s="948"/>
      <c r="G722" s="949"/>
    </row>
    <row r="723" spans="1:7" ht="31.8" thickBot="1" x14ac:dyDescent="0.35">
      <c r="A723" s="449"/>
      <c r="B723" s="490" t="s">
        <v>1525</v>
      </c>
      <c r="C723" s="607"/>
      <c r="D723" s="607"/>
      <c r="E723" s="607"/>
      <c r="F723" s="607"/>
      <c r="G723" s="33" t="s">
        <v>87</v>
      </c>
    </row>
    <row r="724" spans="1:7" ht="31.8" thickBot="1" x14ac:dyDescent="0.35">
      <c r="A724" s="449"/>
      <c r="B724" s="477" t="s">
        <v>1526</v>
      </c>
      <c r="C724" s="457"/>
      <c r="D724" s="438"/>
      <c r="E724" s="438"/>
      <c r="F724" s="438"/>
      <c r="G724" s="457"/>
    </row>
    <row r="725" spans="1:7" ht="16.2" thickBot="1" x14ac:dyDescent="0.35">
      <c r="A725" s="449" t="s">
        <v>895</v>
      </c>
      <c r="B725" s="540" t="s">
        <v>740</v>
      </c>
      <c r="C725" s="229" t="s">
        <v>741</v>
      </c>
      <c r="D725" s="237">
        <v>79</v>
      </c>
      <c r="E725" s="237">
        <v>79.099999999999994</v>
      </c>
      <c r="F725" s="237">
        <v>79.2</v>
      </c>
      <c r="G725" s="457"/>
    </row>
    <row r="726" spans="1:7" ht="31.8" thickBot="1" x14ac:dyDescent="0.35">
      <c r="A726" s="449" t="s">
        <v>895</v>
      </c>
      <c r="B726" s="668" t="s">
        <v>743</v>
      </c>
      <c r="C726" s="229" t="s">
        <v>1527</v>
      </c>
      <c r="D726" s="254">
        <v>13.4</v>
      </c>
      <c r="E726" s="231">
        <v>13.3</v>
      </c>
      <c r="F726" s="231">
        <v>13.2</v>
      </c>
      <c r="G726" s="457"/>
    </row>
    <row r="727" spans="1:7" ht="78.599999999999994" customHeight="1" thickBot="1" x14ac:dyDescent="0.35">
      <c r="A727" s="449" t="s">
        <v>895</v>
      </c>
      <c r="B727" s="540" t="s">
        <v>746</v>
      </c>
      <c r="C727" s="231" t="s">
        <v>728</v>
      </c>
      <c r="D727" s="229">
        <v>76.099999999999994</v>
      </c>
      <c r="E727" s="237">
        <v>76</v>
      </c>
      <c r="F727" s="229">
        <v>75.900000000000006</v>
      </c>
      <c r="G727" s="457"/>
    </row>
    <row r="728" spans="1:7" ht="42" customHeight="1" thickBot="1" x14ac:dyDescent="0.35">
      <c r="A728" s="449" t="s">
        <v>895</v>
      </c>
      <c r="B728" s="540" t="s">
        <v>747</v>
      </c>
      <c r="C728" s="239" t="s">
        <v>748</v>
      </c>
      <c r="D728" s="229">
        <v>182</v>
      </c>
      <c r="E728" s="229">
        <v>183</v>
      </c>
      <c r="F728" s="229">
        <v>184</v>
      </c>
      <c r="G728" s="457"/>
    </row>
    <row r="729" spans="1:7" ht="31.8" thickBot="1" x14ac:dyDescent="0.35">
      <c r="A729" s="449" t="s">
        <v>895</v>
      </c>
      <c r="B729" s="240" t="s">
        <v>749</v>
      </c>
      <c r="C729" s="229" t="s">
        <v>750</v>
      </c>
      <c r="D729" s="229">
        <v>80.3</v>
      </c>
      <c r="E729" s="237">
        <v>80.2</v>
      </c>
      <c r="F729" s="229">
        <v>80.099999999999994</v>
      </c>
      <c r="G729" s="457"/>
    </row>
    <row r="730" spans="1:7" ht="31.8" thickBot="1" x14ac:dyDescent="0.35">
      <c r="A730" s="449" t="s">
        <v>895</v>
      </c>
      <c r="B730" s="282" t="s">
        <v>753</v>
      </c>
      <c r="C730" s="339" t="s">
        <v>750</v>
      </c>
      <c r="D730" s="223">
        <v>20.399999999999999</v>
      </c>
      <c r="E730" s="297">
        <v>20.3</v>
      </c>
      <c r="F730" s="223">
        <v>20.2</v>
      </c>
      <c r="G730" s="575"/>
    </row>
    <row r="731" spans="1:7" ht="16.2" thickBot="1" x14ac:dyDescent="0.35">
      <c r="A731" s="449" t="s">
        <v>895</v>
      </c>
      <c r="B731" s="282" t="s">
        <v>754</v>
      </c>
      <c r="C731" s="339" t="s">
        <v>755</v>
      </c>
      <c r="D731" s="223">
        <v>9600</v>
      </c>
      <c r="E731" s="223">
        <v>9580</v>
      </c>
      <c r="F731" s="223">
        <v>9550</v>
      </c>
      <c r="G731" s="575"/>
    </row>
    <row r="732" spans="1:7" ht="63" thickBot="1" x14ac:dyDescent="0.35">
      <c r="A732" s="449" t="s">
        <v>895</v>
      </c>
      <c r="B732" s="669" t="s">
        <v>757</v>
      </c>
      <c r="C732" s="339" t="s">
        <v>755</v>
      </c>
      <c r="D732" s="249">
        <v>290</v>
      </c>
      <c r="E732" s="223"/>
      <c r="F732" s="249"/>
      <c r="G732" s="575"/>
    </row>
    <row r="733" spans="1:7" ht="33" customHeight="1" thickBot="1" x14ac:dyDescent="0.35">
      <c r="A733" s="443" t="s">
        <v>895</v>
      </c>
      <c r="B733" s="216" t="s">
        <v>1528</v>
      </c>
      <c r="C733" s="339" t="s">
        <v>728</v>
      </c>
      <c r="D733" s="223">
        <v>45.5</v>
      </c>
      <c r="E733" s="297">
        <v>46</v>
      </c>
      <c r="F733" s="223">
        <v>46.5</v>
      </c>
      <c r="G733" s="535"/>
    </row>
    <row r="734" spans="1:7" ht="31.8" thickBot="1" x14ac:dyDescent="0.35">
      <c r="A734" s="443"/>
      <c r="B734" s="562" t="s">
        <v>1529</v>
      </c>
      <c r="C734" s="454"/>
      <c r="D734" s="445"/>
      <c r="E734" s="445"/>
      <c r="F734" s="445"/>
      <c r="G734" s="535"/>
    </row>
    <row r="735" spans="1:7" ht="31.8" thickBot="1" x14ac:dyDescent="0.35">
      <c r="A735" s="443" t="s">
        <v>79</v>
      </c>
      <c r="B735" s="540" t="s">
        <v>1530</v>
      </c>
      <c r="C735" s="230" t="s">
        <v>750</v>
      </c>
      <c r="D735" s="445">
        <v>2200</v>
      </c>
      <c r="E735" s="445">
        <v>2200</v>
      </c>
      <c r="F735" s="445">
        <v>2200</v>
      </c>
      <c r="G735" s="535"/>
    </row>
    <row r="736" spans="1:7" ht="31.8" thickBot="1" x14ac:dyDescent="0.35">
      <c r="A736" s="443" t="s">
        <v>79</v>
      </c>
      <c r="B736" s="465" t="s">
        <v>1531</v>
      </c>
      <c r="C736" s="445" t="s">
        <v>755</v>
      </c>
      <c r="D736" s="445">
        <v>40000</v>
      </c>
      <c r="E736" s="445">
        <v>40000</v>
      </c>
      <c r="F736" s="445">
        <v>40000</v>
      </c>
      <c r="G736" s="535"/>
    </row>
    <row r="737" spans="1:7" ht="31.8" thickBot="1" x14ac:dyDescent="0.35">
      <c r="A737" s="470" t="s">
        <v>79</v>
      </c>
      <c r="B737" s="611" t="s">
        <v>1532</v>
      </c>
      <c r="C737" s="612" t="s">
        <v>1533</v>
      </c>
      <c r="D737" s="445">
        <v>100</v>
      </c>
      <c r="E737" s="445">
        <v>100</v>
      </c>
      <c r="F737" s="445">
        <v>100</v>
      </c>
      <c r="G737" s="603"/>
    </row>
    <row r="738" spans="1:7" ht="63" thickBot="1" x14ac:dyDescent="0.35">
      <c r="A738" s="443" t="s">
        <v>79</v>
      </c>
      <c r="B738" s="613" t="s">
        <v>1534</v>
      </c>
      <c r="C738" s="445" t="s">
        <v>1533</v>
      </c>
      <c r="D738" s="614">
        <v>1000</v>
      </c>
      <c r="E738" s="614">
        <v>1000</v>
      </c>
      <c r="F738" s="445">
        <v>1000</v>
      </c>
      <c r="G738" s="535"/>
    </row>
    <row r="739" spans="1:7" ht="31.8" thickBot="1" x14ac:dyDescent="0.35">
      <c r="A739" s="443" t="s">
        <v>79</v>
      </c>
      <c r="B739" s="613" t="s">
        <v>1535</v>
      </c>
      <c r="C739" s="445" t="s">
        <v>1533</v>
      </c>
      <c r="D739" s="614">
        <v>180</v>
      </c>
      <c r="E739" s="614">
        <v>180</v>
      </c>
      <c r="F739" s="445">
        <v>180</v>
      </c>
      <c r="G739" s="535"/>
    </row>
    <row r="740" spans="1:7" ht="31.8" thickBot="1" x14ac:dyDescent="0.35">
      <c r="A740" s="443" t="s">
        <v>79</v>
      </c>
      <c r="B740" s="613" t="s">
        <v>1536</v>
      </c>
      <c r="C740" s="445" t="s">
        <v>1537</v>
      </c>
      <c r="D740" s="614">
        <v>44</v>
      </c>
      <c r="E740" s="614">
        <v>45</v>
      </c>
      <c r="F740" s="445">
        <v>46</v>
      </c>
      <c r="G740" s="535"/>
    </row>
    <row r="741" spans="1:7" ht="31.8" thickBot="1" x14ac:dyDescent="0.35">
      <c r="A741" s="443"/>
      <c r="B741" s="562" t="s">
        <v>1538</v>
      </c>
      <c r="C741" s="445"/>
      <c r="D741" s="445"/>
      <c r="E741" s="445"/>
      <c r="F741" s="445"/>
      <c r="G741" s="535"/>
    </row>
    <row r="742" spans="1:7" ht="31.8" thickBot="1" x14ac:dyDescent="0.35">
      <c r="A742" s="443" t="s">
        <v>79</v>
      </c>
      <c r="B742" s="524" t="s">
        <v>1539</v>
      </c>
      <c r="C742" s="445" t="s">
        <v>755</v>
      </c>
      <c r="D742" s="445">
        <v>700</v>
      </c>
      <c r="E742" s="445">
        <v>700</v>
      </c>
      <c r="F742" s="445">
        <v>700</v>
      </c>
      <c r="G742" s="535"/>
    </row>
    <row r="743" spans="1:7" ht="47.4" thickBot="1" x14ac:dyDescent="0.35">
      <c r="A743" s="443" t="s">
        <v>79</v>
      </c>
      <c r="B743" s="524" t="s">
        <v>1540</v>
      </c>
      <c r="C743" s="445" t="s">
        <v>755</v>
      </c>
      <c r="D743" s="445">
        <v>3000</v>
      </c>
      <c r="E743" s="445">
        <v>3000</v>
      </c>
      <c r="F743" s="445">
        <v>3000</v>
      </c>
      <c r="G743" s="535"/>
    </row>
    <row r="744" spans="1:7" ht="31.8" thickBot="1" x14ac:dyDescent="0.35">
      <c r="A744" s="443" t="s">
        <v>79</v>
      </c>
      <c r="B744" s="524" t="s">
        <v>1541</v>
      </c>
      <c r="C744" s="445" t="s">
        <v>750</v>
      </c>
      <c r="D744" s="445">
        <v>6</v>
      </c>
      <c r="E744" s="445">
        <v>6</v>
      </c>
      <c r="F744" s="445">
        <v>6</v>
      </c>
      <c r="G744" s="535"/>
    </row>
    <row r="745" spans="1:7" ht="31.8" thickBot="1" x14ac:dyDescent="0.35">
      <c r="A745" s="443"/>
      <c r="B745" s="524" t="s">
        <v>1588</v>
      </c>
      <c r="C745" s="445" t="s">
        <v>755</v>
      </c>
      <c r="D745" s="445">
        <v>3000</v>
      </c>
      <c r="E745" s="445">
        <v>3000</v>
      </c>
      <c r="F745" s="445">
        <v>3000</v>
      </c>
      <c r="G745" s="535"/>
    </row>
    <row r="746" spans="1:7" ht="31.8" thickBot="1" x14ac:dyDescent="0.35">
      <c r="A746" s="443"/>
      <c r="B746" s="562" t="s">
        <v>1542</v>
      </c>
      <c r="C746" s="445"/>
      <c r="D746" s="445"/>
      <c r="E746" s="445"/>
      <c r="F746" s="445"/>
      <c r="G746" s="535"/>
    </row>
    <row r="747" spans="1:7" ht="31.8" thickBot="1" x14ac:dyDescent="0.35">
      <c r="A747" s="513" t="s">
        <v>79</v>
      </c>
      <c r="B747" s="507" t="s">
        <v>1543</v>
      </c>
      <c r="C747" s="484" t="s">
        <v>755</v>
      </c>
      <c r="D747" s="484">
        <v>270</v>
      </c>
      <c r="E747" s="484">
        <v>270</v>
      </c>
      <c r="F747" s="484">
        <v>270</v>
      </c>
      <c r="G747" s="548"/>
    </row>
  </sheetData>
  <mergeCells count="20">
    <mergeCell ref="A679:G679"/>
    <mergeCell ref="A722:G722"/>
    <mergeCell ref="A316:G316"/>
    <mergeCell ref="A332:G332"/>
    <mergeCell ref="A437:G437"/>
    <mergeCell ref="A547:G547"/>
    <mergeCell ref="A567:G567"/>
    <mergeCell ref="A645:G645"/>
    <mergeCell ref="A281:G281"/>
    <mergeCell ref="A1:G1"/>
    <mergeCell ref="A2:I2"/>
    <mergeCell ref="A3:A4"/>
    <mergeCell ref="D3:F3"/>
    <mergeCell ref="G3:G4"/>
    <mergeCell ref="A6:G6"/>
    <mergeCell ref="A63:G63"/>
    <mergeCell ref="A108:G108"/>
    <mergeCell ref="A157:G157"/>
    <mergeCell ref="A185:G185"/>
    <mergeCell ref="A247:G247"/>
  </mergeCells>
  <phoneticPr fontId="13" type="noConversion"/>
  <pageMargins left="0.7" right="0.7" top="0.75" bottom="0.75" header="0.3" footer="0.3"/>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8A12-7DE4-499C-AAD2-C89785CAEB90}">
  <dimension ref="A2:F61"/>
  <sheetViews>
    <sheetView workbookViewId="0">
      <selection activeCell="F26" sqref="F26:F27"/>
    </sheetView>
  </sheetViews>
  <sheetFormatPr defaultRowHeight="14.4" x14ac:dyDescent="0.3"/>
  <cols>
    <col min="2" max="2" width="21.109375" customWidth="1"/>
    <col min="3" max="3" width="41.33203125" customWidth="1"/>
    <col min="4" max="6" width="23.109375" customWidth="1"/>
  </cols>
  <sheetData>
    <row r="2" spans="1:6" ht="15.6" x14ac:dyDescent="0.3">
      <c r="A2" s="808" t="s">
        <v>1544</v>
      </c>
      <c r="B2" s="808"/>
      <c r="C2" s="808"/>
      <c r="D2" s="808"/>
      <c r="E2" s="808"/>
      <c r="F2" s="808"/>
    </row>
    <row r="3" spans="1:6" ht="36" customHeight="1" x14ac:dyDescent="0.3">
      <c r="A3" s="958" t="s">
        <v>1545</v>
      </c>
      <c r="B3" s="958"/>
      <c r="C3" s="958"/>
      <c r="D3" s="958"/>
      <c r="E3" s="958"/>
      <c r="F3" s="958"/>
    </row>
    <row r="4" spans="1:6" ht="15.6" x14ac:dyDescent="0.3">
      <c r="A4" s="1"/>
    </row>
    <row r="5" spans="1:6" ht="16.2" thickBot="1" x14ac:dyDescent="0.35">
      <c r="A5" s="198" t="s">
        <v>1546</v>
      </c>
    </row>
    <row r="6" spans="1:6" ht="15" thickBot="1" x14ac:dyDescent="0.35">
      <c r="A6" s="950" t="s">
        <v>0</v>
      </c>
      <c r="B6" s="950" t="s">
        <v>1547</v>
      </c>
      <c r="C6" s="950" t="s">
        <v>1548</v>
      </c>
      <c r="D6" s="959" t="s">
        <v>1549</v>
      </c>
      <c r="E6" s="960"/>
      <c r="F6" s="961"/>
    </row>
    <row r="7" spans="1:6" ht="48" customHeight="1" thickBot="1" x14ac:dyDescent="0.35">
      <c r="A7" s="951"/>
      <c r="B7" s="951"/>
      <c r="C7" s="951"/>
      <c r="D7" s="719" t="s">
        <v>711</v>
      </c>
      <c r="E7" s="719" t="s">
        <v>712</v>
      </c>
      <c r="F7" s="719" t="s">
        <v>886</v>
      </c>
    </row>
    <row r="8" spans="1:6" ht="15" thickBot="1" x14ac:dyDescent="0.35">
      <c r="A8" s="615">
        <v>1</v>
      </c>
      <c r="B8" s="616">
        <v>2</v>
      </c>
      <c r="C8" s="616">
        <v>3</v>
      </c>
      <c r="D8" s="616">
        <v>4</v>
      </c>
      <c r="E8" s="616">
        <v>5</v>
      </c>
      <c r="F8" s="616">
        <v>6</v>
      </c>
    </row>
    <row r="9" spans="1:6" ht="15" thickBot="1" x14ac:dyDescent="0.35">
      <c r="A9" s="962" t="s">
        <v>1550</v>
      </c>
      <c r="B9" s="963"/>
      <c r="C9" s="963"/>
      <c r="D9" s="963"/>
      <c r="E9" s="963"/>
      <c r="F9" s="964"/>
    </row>
    <row r="10" spans="1:6" x14ac:dyDescent="0.3">
      <c r="A10" s="965">
        <v>1</v>
      </c>
      <c r="B10" s="967" t="s">
        <v>1551</v>
      </c>
      <c r="C10" s="967" t="s">
        <v>1552</v>
      </c>
      <c r="D10" s="969">
        <v>4</v>
      </c>
      <c r="E10" s="969">
        <v>4</v>
      </c>
      <c r="F10" s="969">
        <v>4</v>
      </c>
    </row>
    <row r="11" spans="1:6" ht="15" thickBot="1" x14ac:dyDescent="0.35">
      <c r="A11" s="966"/>
      <c r="B11" s="968"/>
      <c r="C11" s="968"/>
      <c r="D11" s="970"/>
      <c r="E11" s="970"/>
      <c r="F11" s="970"/>
    </row>
    <row r="12" spans="1:6" x14ac:dyDescent="0.3">
      <c r="A12" s="965">
        <v>2</v>
      </c>
      <c r="B12" s="967" t="s">
        <v>1553</v>
      </c>
      <c r="C12" s="967" t="s">
        <v>1552</v>
      </c>
      <c r="D12" s="969">
        <v>3</v>
      </c>
      <c r="E12" s="969">
        <v>3</v>
      </c>
      <c r="F12" s="969">
        <v>3</v>
      </c>
    </row>
    <row r="13" spans="1:6" ht="15" thickBot="1" x14ac:dyDescent="0.35">
      <c r="A13" s="971"/>
      <c r="B13" s="972"/>
      <c r="C13" s="968"/>
      <c r="D13" s="970"/>
      <c r="E13" s="970"/>
      <c r="F13" s="970"/>
    </row>
    <row r="14" spans="1:6" x14ac:dyDescent="0.3">
      <c r="A14" s="965">
        <v>3</v>
      </c>
      <c r="B14" s="967" t="s">
        <v>1554</v>
      </c>
      <c r="C14" s="967" t="s">
        <v>1552</v>
      </c>
      <c r="D14" s="969">
        <v>6</v>
      </c>
      <c r="E14" s="969">
        <v>8</v>
      </c>
      <c r="F14" s="969">
        <v>8</v>
      </c>
    </row>
    <row r="15" spans="1:6" ht="15" thickBot="1" x14ac:dyDescent="0.35">
      <c r="A15" s="966"/>
      <c r="B15" s="968"/>
      <c r="C15" s="968"/>
      <c r="D15" s="970"/>
      <c r="E15" s="970"/>
      <c r="F15" s="970"/>
    </row>
    <row r="16" spans="1:6" x14ac:dyDescent="0.3">
      <c r="A16" s="965">
        <v>4</v>
      </c>
      <c r="B16" s="967" t="s">
        <v>1555</v>
      </c>
      <c r="C16" s="967" t="s">
        <v>1552</v>
      </c>
      <c r="D16" s="969">
        <v>5</v>
      </c>
      <c r="E16" s="969">
        <v>5</v>
      </c>
      <c r="F16" s="969">
        <v>5</v>
      </c>
    </row>
    <row r="17" spans="1:6" ht="15" thickBot="1" x14ac:dyDescent="0.35">
      <c r="A17" s="966"/>
      <c r="B17" s="968"/>
      <c r="C17" s="968"/>
      <c r="D17" s="970"/>
      <c r="E17" s="970"/>
      <c r="F17" s="970"/>
    </row>
    <row r="18" spans="1:6" x14ac:dyDescent="0.3">
      <c r="A18" s="965">
        <v>5</v>
      </c>
      <c r="B18" s="967" t="s">
        <v>1556</v>
      </c>
      <c r="C18" s="967" t="s">
        <v>1552</v>
      </c>
      <c r="D18" s="969">
        <v>6</v>
      </c>
      <c r="E18" s="969">
        <v>6</v>
      </c>
      <c r="F18" s="969">
        <v>6</v>
      </c>
    </row>
    <row r="19" spans="1:6" ht="15" thickBot="1" x14ac:dyDescent="0.35">
      <c r="A19" s="966"/>
      <c r="B19" s="968"/>
      <c r="C19" s="968"/>
      <c r="D19" s="970"/>
      <c r="E19" s="970"/>
      <c r="F19" s="970"/>
    </row>
    <row r="20" spans="1:6" x14ac:dyDescent="0.3">
      <c r="A20" s="965">
        <v>6</v>
      </c>
      <c r="B20" s="967" t="s">
        <v>1557</v>
      </c>
      <c r="C20" s="967" t="s">
        <v>1552</v>
      </c>
      <c r="D20" s="969">
        <v>4</v>
      </c>
      <c r="E20" s="969">
        <v>4</v>
      </c>
      <c r="F20" s="969">
        <v>4</v>
      </c>
    </row>
    <row r="21" spans="1:6" ht="15" thickBot="1" x14ac:dyDescent="0.35">
      <c r="A21" s="966"/>
      <c r="B21" s="968"/>
      <c r="C21" s="968"/>
      <c r="D21" s="970"/>
      <c r="E21" s="970"/>
      <c r="F21" s="970"/>
    </row>
    <row r="22" spans="1:6" x14ac:dyDescent="0.3">
      <c r="A22" s="965">
        <v>7</v>
      </c>
      <c r="B22" s="967" t="s">
        <v>1558</v>
      </c>
      <c r="C22" s="967" t="s">
        <v>1552</v>
      </c>
      <c r="D22" s="969">
        <v>18</v>
      </c>
      <c r="E22" s="969">
        <v>18</v>
      </c>
      <c r="F22" s="969">
        <v>18</v>
      </c>
    </row>
    <row r="23" spans="1:6" ht="15" thickBot="1" x14ac:dyDescent="0.35">
      <c r="A23" s="966"/>
      <c r="B23" s="968"/>
      <c r="C23" s="968"/>
      <c r="D23" s="970"/>
      <c r="E23" s="970"/>
      <c r="F23" s="970"/>
    </row>
    <row r="24" spans="1:6" x14ac:dyDescent="0.3">
      <c r="A24" s="965">
        <v>8</v>
      </c>
      <c r="B24" s="967" t="s">
        <v>1559</v>
      </c>
      <c r="C24" s="967" t="s">
        <v>1552</v>
      </c>
      <c r="D24" s="969">
        <v>7</v>
      </c>
      <c r="E24" s="969">
        <v>7</v>
      </c>
      <c r="F24" s="969">
        <v>7</v>
      </c>
    </row>
    <row r="25" spans="1:6" ht="15" thickBot="1" x14ac:dyDescent="0.35">
      <c r="A25" s="966"/>
      <c r="B25" s="968"/>
      <c r="C25" s="968"/>
      <c r="D25" s="970"/>
      <c r="E25" s="970"/>
      <c r="F25" s="970"/>
    </row>
    <row r="26" spans="1:6" x14ac:dyDescent="0.3">
      <c r="A26" s="965">
        <v>9</v>
      </c>
      <c r="B26" s="967" t="s">
        <v>1560</v>
      </c>
      <c r="C26" s="967" t="s">
        <v>1552</v>
      </c>
      <c r="D26" s="969">
        <v>2</v>
      </c>
      <c r="E26" s="969">
        <v>2</v>
      </c>
      <c r="F26" s="969">
        <v>2</v>
      </c>
    </row>
    <row r="27" spans="1:6" ht="15" thickBot="1" x14ac:dyDescent="0.35">
      <c r="A27" s="966"/>
      <c r="B27" s="968"/>
      <c r="C27" s="968"/>
      <c r="D27" s="970"/>
      <c r="E27" s="970"/>
      <c r="F27" s="970"/>
    </row>
    <row r="28" spans="1:6" ht="15" thickBot="1" x14ac:dyDescent="0.35">
      <c r="A28" s="962" t="s">
        <v>1561</v>
      </c>
      <c r="B28" s="963"/>
      <c r="C28" s="963"/>
      <c r="D28" s="963"/>
      <c r="E28" s="963"/>
      <c r="F28" s="964"/>
    </row>
    <row r="29" spans="1:6" ht="47.4" customHeight="1" thickBot="1" x14ac:dyDescent="0.35">
      <c r="A29" s="978">
        <v>1</v>
      </c>
      <c r="B29" s="979" t="s">
        <v>1562</v>
      </c>
      <c r="C29" s="691" t="s">
        <v>1736</v>
      </c>
      <c r="D29" s="692" t="s">
        <v>1739</v>
      </c>
      <c r="E29" s="692" t="s">
        <v>1622</v>
      </c>
      <c r="F29" s="692" t="s">
        <v>1622</v>
      </c>
    </row>
    <row r="30" spans="1:6" ht="145.80000000000001" thickBot="1" x14ac:dyDescent="0.35">
      <c r="A30" s="973"/>
      <c r="B30" s="980"/>
      <c r="C30" s="693" t="s">
        <v>1718</v>
      </c>
      <c r="D30" s="703" t="s">
        <v>1638</v>
      </c>
      <c r="E30" s="703" t="s">
        <v>1623</v>
      </c>
      <c r="F30" s="703" t="s">
        <v>1624</v>
      </c>
    </row>
    <row r="31" spans="1:6" ht="66.599999999999994" thickBot="1" x14ac:dyDescent="0.35">
      <c r="A31" s="973"/>
      <c r="B31" s="980"/>
      <c r="C31" s="680" t="s">
        <v>1717</v>
      </c>
      <c r="D31" s="702" t="s">
        <v>1563</v>
      </c>
      <c r="E31" s="702" t="s">
        <v>1564</v>
      </c>
      <c r="F31" s="704" t="s">
        <v>1563</v>
      </c>
    </row>
    <row r="32" spans="1:6" ht="66.599999999999994" thickBot="1" x14ac:dyDescent="0.35">
      <c r="A32" s="974"/>
      <c r="B32" s="981"/>
      <c r="C32" s="694" t="s">
        <v>1639</v>
      </c>
      <c r="D32" s="695" t="s">
        <v>1625</v>
      </c>
      <c r="E32" s="695" t="s">
        <v>1626</v>
      </c>
      <c r="F32" s="699" t="s">
        <v>1626</v>
      </c>
    </row>
    <row r="33" spans="1:6" ht="67.2" thickBot="1" x14ac:dyDescent="0.35">
      <c r="A33" s="965">
        <v>2</v>
      </c>
      <c r="B33" s="982" t="s">
        <v>1565</v>
      </c>
      <c r="C33" s="696" t="s">
        <v>1717</v>
      </c>
      <c r="D33" s="697" t="s">
        <v>1563</v>
      </c>
      <c r="E33" s="671" t="s">
        <v>1564</v>
      </c>
      <c r="F33" s="692" t="s">
        <v>1563</v>
      </c>
    </row>
    <row r="34" spans="1:6" ht="66.599999999999994" thickBot="1" x14ac:dyDescent="0.35">
      <c r="A34" s="973"/>
      <c r="B34" s="983"/>
      <c r="C34" s="698" t="s">
        <v>1640</v>
      </c>
      <c r="D34" s="699" t="s">
        <v>1625</v>
      </c>
      <c r="E34" s="699" t="s">
        <v>1625</v>
      </c>
      <c r="F34" s="699" t="s">
        <v>1625</v>
      </c>
    </row>
    <row r="35" spans="1:6" ht="67.2" thickBot="1" x14ac:dyDescent="0.35">
      <c r="A35" s="974"/>
      <c r="B35" s="984"/>
      <c r="C35" s="700" t="s">
        <v>1716</v>
      </c>
      <c r="D35" s="701" t="s">
        <v>1641</v>
      </c>
      <c r="E35" s="671" t="s">
        <v>1641</v>
      </c>
      <c r="F35" s="671" t="s">
        <v>1641</v>
      </c>
    </row>
    <row r="36" spans="1:6" ht="66.599999999999994" thickBot="1" x14ac:dyDescent="0.35">
      <c r="A36" s="965">
        <v>3</v>
      </c>
      <c r="B36" s="975" t="s">
        <v>1566</v>
      </c>
      <c r="C36" s="680" t="s">
        <v>1717</v>
      </c>
      <c r="D36" s="681" t="s">
        <v>1563</v>
      </c>
      <c r="E36" s="681" t="s">
        <v>1564</v>
      </c>
      <c r="F36" s="682" t="s">
        <v>1563</v>
      </c>
    </row>
    <row r="37" spans="1:6" ht="145.80000000000001" thickBot="1" x14ac:dyDescent="0.35">
      <c r="A37" s="973"/>
      <c r="B37" s="976"/>
      <c r="C37" s="683" t="s">
        <v>1719</v>
      </c>
      <c r="D37" s="684" t="s">
        <v>1638</v>
      </c>
      <c r="E37" s="684" t="s">
        <v>1623</v>
      </c>
      <c r="F37" s="685" t="s">
        <v>1624</v>
      </c>
    </row>
    <row r="38" spans="1:6" ht="66.599999999999994" thickBot="1" x14ac:dyDescent="0.35">
      <c r="A38" s="973"/>
      <c r="B38" s="976"/>
      <c r="C38" s="686" t="s">
        <v>1720</v>
      </c>
      <c r="D38" s="679" t="s">
        <v>1731</v>
      </c>
      <c r="E38" s="687" t="s">
        <v>1627</v>
      </c>
      <c r="F38" s="688" t="s">
        <v>1627</v>
      </c>
    </row>
    <row r="39" spans="1:6" ht="40.200000000000003" thickBot="1" x14ac:dyDescent="0.35">
      <c r="A39" s="974"/>
      <c r="B39" s="977"/>
      <c r="C39" s="689" t="s">
        <v>1736</v>
      </c>
      <c r="D39" s="690" t="s">
        <v>1737</v>
      </c>
      <c r="E39" s="672" t="s">
        <v>1622</v>
      </c>
      <c r="F39" s="673" t="s">
        <v>1622</v>
      </c>
    </row>
    <row r="40" spans="1:6" ht="40.200000000000003" thickBot="1" x14ac:dyDescent="0.35">
      <c r="A40" s="978">
        <v>4</v>
      </c>
      <c r="B40" s="975" t="s">
        <v>1567</v>
      </c>
      <c r="C40" s="670" t="s">
        <v>1738</v>
      </c>
      <c r="D40" s="671" t="s">
        <v>1737</v>
      </c>
      <c r="E40" s="672" t="s">
        <v>1622</v>
      </c>
      <c r="F40" s="673" t="s">
        <v>1622</v>
      </c>
    </row>
    <row r="41" spans="1:6" ht="79.8" thickBot="1" x14ac:dyDescent="0.35">
      <c r="A41" s="973"/>
      <c r="B41" s="976"/>
      <c r="C41" s="674" t="s">
        <v>1636</v>
      </c>
      <c r="D41" s="671" t="s">
        <v>1637</v>
      </c>
      <c r="E41" s="671" t="s">
        <v>1628</v>
      </c>
      <c r="F41" s="671" t="s">
        <v>1625</v>
      </c>
    </row>
    <row r="42" spans="1:6" ht="66.599999999999994" thickBot="1" x14ac:dyDescent="0.35">
      <c r="A42" s="973"/>
      <c r="B42" s="976"/>
      <c r="C42" s="670" t="s">
        <v>1721</v>
      </c>
      <c r="D42" s="671" t="s">
        <v>1734</v>
      </c>
      <c r="E42" s="671" t="s">
        <v>1732</v>
      </c>
      <c r="F42" s="671" t="s">
        <v>1733</v>
      </c>
    </row>
    <row r="43" spans="1:6" ht="106.2" thickBot="1" x14ac:dyDescent="0.35">
      <c r="A43" s="973"/>
      <c r="B43" s="976"/>
      <c r="C43" s="674" t="s">
        <v>1722</v>
      </c>
      <c r="D43" s="671" t="s">
        <v>1735</v>
      </c>
      <c r="E43" s="671" t="s">
        <v>1629</v>
      </c>
      <c r="F43" s="671" t="s">
        <v>1630</v>
      </c>
    </row>
    <row r="44" spans="1:6" ht="40.200000000000003" thickBot="1" x14ac:dyDescent="0.35">
      <c r="A44" s="973"/>
      <c r="B44" s="976"/>
      <c r="C44" s="670" t="s">
        <v>1723</v>
      </c>
      <c r="D44" s="671" t="s">
        <v>1564</v>
      </c>
      <c r="E44" s="675" t="s">
        <v>1563</v>
      </c>
      <c r="F44" s="675" t="s">
        <v>1563</v>
      </c>
    </row>
    <row r="45" spans="1:6" ht="53.4" thickBot="1" x14ac:dyDescent="0.35">
      <c r="A45" s="973"/>
      <c r="B45" s="976"/>
      <c r="C45" s="731" t="s">
        <v>1634</v>
      </c>
      <c r="D45" s="677" t="s">
        <v>1631</v>
      </c>
      <c r="E45" s="108" t="s">
        <v>1632</v>
      </c>
      <c r="F45" s="676" t="s">
        <v>1633</v>
      </c>
    </row>
    <row r="46" spans="1:6" ht="132.6" thickBot="1" x14ac:dyDescent="0.35">
      <c r="A46" s="974"/>
      <c r="B46" s="977"/>
      <c r="C46" s="678" t="s">
        <v>1719</v>
      </c>
      <c r="D46" s="679" t="s">
        <v>1635</v>
      </c>
      <c r="E46" s="679" t="s">
        <v>1624</v>
      </c>
      <c r="F46" s="676" t="s">
        <v>1624</v>
      </c>
    </row>
    <row r="47" spans="1:6" ht="27.6" thickBot="1" x14ac:dyDescent="0.35">
      <c r="A47" s="965">
        <v>5</v>
      </c>
      <c r="B47" s="985" t="s">
        <v>1568</v>
      </c>
      <c r="C47" s="619" t="s">
        <v>1569</v>
      </c>
      <c r="D47" s="620">
        <v>500</v>
      </c>
      <c r="E47" s="620">
        <v>520</v>
      </c>
      <c r="F47" s="618">
        <v>550</v>
      </c>
    </row>
    <row r="48" spans="1:6" ht="15" thickBot="1" x14ac:dyDescent="0.35">
      <c r="A48" s="966"/>
      <c r="B48" s="987"/>
      <c r="C48" s="619" t="s">
        <v>1570</v>
      </c>
      <c r="D48" s="621">
        <v>30</v>
      </c>
      <c r="E48" s="621">
        <v>32</v>
      </c>
      <c r="F48" s="617">
        <v>34</v>
      </c>
    </row>
    <row r="49" spans="1:6" ht="27.6" thickBot="1" x14ac:dyDescent="0.35">
      <c r="A49" s="965">
        <v>6</v>
      </c>
      <c r="B49" s="887" t="s">
        <v>1571</v>
      </c>
      <c r="C49" s="721" t="s">
        <v>1572</v>
      </c>
      <c r="D49" s="618">
        <v>100</v>
      </c>
      <c r="E49" s="618">
        <v>100</v>
      </c>
      <c r="F49" s="618">
        <v>100</v>
      </c>
    </row>
    <row r="50" spans="1:6" ht="27" thickBot="1" x14ac:dyDescent="0.35">
      <c r="A50" s="971"/>
      <c r="B50" s="888"/>
      <c r="C50" s="722" t="s">
        <v>1573</v>
      </c>
      <c r="D50" s="617">
        <v>5</v>
      </c>
      <c r="E50" s="617">
        <v>3</v>
      </c>
      <c r="F50" s="617">
        <v>3</v>
      </c>
    </row>
    <row r="51" spans="1:6" ht="15" thickBot="1" x14ac:dyDescent="0.35">
      <c r="A51" s="966"/>
      <c r="B51" s="889"/>
      <c r="C51" s="720" t="s">
        <v>1574</v>
      </c>
      <c r="D51" s="617">
        <v>17.5</v>
      </c>
      <c r="E51" s="723">
        <v>20</v>
      </c>
      <c r="F51" s="617">
        <v>22.5</v>
      </c>
    </row>
    <row r="52" spans="1:6" ht="27" thickBot="1" x14ac:dyDescent="0.35">
      <c r="A52" s="965">
        <v>7</v>
      </c>
      <c r="B52" s="985" t="s">
        <v>1575</v>
      </c>
      <c r="C52" s="622" t="s">
        <v>1724</v>
      </c>
      <c r="D52" s="623">
        <v>2</v>
      </c>
      <c r="E52" s="623">
        <v>2</v>
      </c>
      <c r="F52" s="623">
        <v>1</v>
      </c>
    </row>
    <row r="53" spans="1:6" ht="27" thickBot="1" x14ac:dyDescent="0.35">
      <c r="A53" s="971"/>
      <c r="B53" s="986"/>
      <c r="C53" s="622" t="s">
        <v>1725</v>
      </c>
      <c r="D53" s="623">
        <v>4</v>
      </c>
      <c r="E53" s="623">
        <v>4</v>
      </c>
      <c r="F53" s="623">
        <v>1</v>
      </c>
    </row>
    <row r="54" spans="1:6" ht="27" thickBot="1" x14ac:dyDescent="0.35">
      <c r="A54" s="971"/>
      <c r="B54" s="986"/>
      <c r="C54" s="622" t="s">
        <v>1726</v>
      </c>
      <c r="D54" s="624" t="s">
        <v>1576</v>
      </c>
      <c r="E54" s="624" t="s">
        <v>1577</v>
      </c>
      <c r="F54" s="624" t="s">
        <v>1577</v>
      </c>
    </row>
    <row r="55" spans="1:6" ht="40.200000000000003" thickBot="1" x14ac:dyDescent="0.35">
      <c r="A55" s="971"/>
      <c r="B55" s="986"/>
      <c r="C55" s="625" t="s">
        <v>1727</v>
      </c>
      <c r="D55" s="624">
        <v>7</v>
      </c>
      <c r="E55" s="624">
        <v>10</v>
      </c>
      <c r="F55" s="624">
        <v>2</v>
      </c>
    </row>
    <row r="56" spans="1:6" ht="27.6" thickBot="1" x14ac:dyDescent="0.35">
      <c r="A56" s="971"/>
      <c r="B56" s="986"/>
      <c r="C56" s="626" t="s">
        <v>1728</v>
      </c>
      <c r="D56" s="624">
        <v>3</v>
      </c>
      <c r="E56" s="624">
        <v>4</v>
      </c>
      <c r="F56" s="624">
        <v>4</v>
      </c>
    </row>
    <row r="57" spans="1:6" ht="40.200000000000003" thickBot="1" x14ac:dyDescent="0.35">
      <c r="A57" s="971"/>
      <c r="B57" s="986"/>
      <c r="C57" s="622" t="s">
        <v>1729</v>
      </c>
      <c r="D57" s="623" t="s">
        <v>1578</v>
      </c>
      <c r="E57" s="623" t="s">
        <v>1578</v>
      </c>
      <c r="F57" s="623" t="s">
        <v>1578</v>
      </c>
    </row>
    <row r="58" spans="1:6" ht="27" thickBot="1" x14ac:dyDescent="0.35">
      <c r="A58" s="966"/>
      <c r="B58" s="987"/>
      <c r="C58" s="622" t="s">
        <v>1579</v>
      </c>
      <c r="D58" s="624">
        <v>3</v>
      </c>
      <c r="E58" s="624">
        <v>3</v>
      </c>
      <c r="F58" s="624">
        <v>5</v>
      </c>
    </row>
    <row r="59" spans="1:6" ht="27" thickBot="1" x14ac:dyDescent="0.35">
      <c r="A59" s="988">
        <v>8</v>
      </c>
      <c r="B59" s="991" t="s">
        <v>1580</v>
      </c>
      <c r="C59" s="627" t="s">
        <v>1730</v>
      </c>
      <c r="D59" s="558">
        <v>50</v>
      </c>
      <c r="E59" s="558">
        <v>50</v>
      </c>
      <c r="F59" s="558">
        <v>50</v>
      </c>
    </row>
    <row r="60" spans="1:6" ht="40.200000000000003" thickBot="1" x14ac:dyDescent="0.35">
      <c r="A60" s="989"/>
      <c r="B60" s="992"/>
      <c r="C60" s="628" t="s">
        <v>1581</v>
      </c>
      <c r="D60" s="629" t="s">
        <v>1582</v>
      </c>
      <c r="E60" s="629" t="s">
        <v>1582</v>
      </c>
      <c r="F60" s="629" t="s">
        <v>1582</v>
      </c>
    </row>
    <row r="61" spans="1:6" ht="27" thickBot="1" x14ac:dyDescent="0.35">
      <c r="A61" s="990"/>
      <c r="B61" s="993"/>
      <c r="C61" s="630" t="s">
        <v>1583</v>
      </c>
      <c r="D61" s="631" t="s">
        <v>1584</v>
      </c>
      <c r="E61" s="631" t="s">
        <v>1584</v>
      </c>
      <c r="F61" s="631" t="s">
        <v>1584</v>
      </c>
    </row>
  </sheetData>
  <mergeCells count="78">
    <mergeCell ref="B40:B46"/>
    <mergeCell ref="A40:A46"/>
    <mergeCell ref="A52:A58"/>
    <mergeCell ref="B52:B58"/>
    <mergeCell ref="A59:A61"/>
    <mergeCell ref="B59:B61"/>
    <mergeCell ref="A47:A48"/>
    <mergeCell ref="B47:B48"/>
    <mergeCell ref="A49:A51"/>
    <mergeCell ref="B49:B51"/>
    <mergeCell ref="D24:D25"/>
    <mergeCell ref="E24:E25"/>
    <mergeCell ref="A36:A39"/>
    <mergeCell ref="B36:B39"/>
    <mergeCell ref="A26:A27"/>
    <mergeCell ref="B26:B27"/>
    <mergeCell ref="C26:C27"/>
    <mergeCell ref="A28:F28"/>
    <mergeCell ref="A29:A32"/>
    <mergeCell ref="B29:B32"/>
    <mergeCell ref="A33:A35"/>
    <mergeCell ref="B33:B35"/>
    <mergeCell ref="D26:D27"/>
    <mergeCell ref="E26:E27"/>
    <mergeCell ref="F26:F27"/>
    <mergeCell ref="F24:F25"/>
    <mergeCell ref="F20:F21"/>
    <mergeCell ref="A22:A23"/>
    <mergeCell ref="B22:B23"/>
    <mergeCell ref="C22:C23"/>
    <mergeCell ref="D22:D23"/>
    <mergeCell ref="E22:E23"/>
    <mergeCell ref="A20:A21"/>
    <mergeCell ref="B20:B21"/>
    <mergeCell ref="C20:C21"/>
    <mergeCell ref="D20:D21"/>
    <mergeCell ref="E20:E21"/>
    <mergeCell ref="A24:A25"/>
    <mergeCell ref="B24:B25"/>
    <mergeCell ref="C24:C25"/>
    <mergeCell ref="F18:F19"/>
    <mergeCell ref="A16:A17"/>
    <mergeCell ref="B16:B17"/>
    <mergeCell ref="C16:C17"/>
    <mergeCell ref="D16:D17"/>
    <mergeCell ref="E16:E17"/>
    <mergeCell ref="F16:F17"/>
    <mergeCell ref="A18:A19"/>
    <mergeCell ref="B18:B19"/>
    <mergeCell ref="C18:C19"/>
    <mergeCell ref="D18:D19"/>
    <mergeCell ref="E18:E19"/>
    <mergeCell ref="F22:F23"/>
    <mergeCell ref="F14:F15"/>
    <mergeCell ref="A12:A13"/>
    <mergeCell ref="B12:B13"/>
    <mergeCell ref="C12:C13"/>
    <mergeCell ref="D12:D13"/>
    <mergeCell ref="E12:E13"/>
    <mergeCell ref="F12:F13"/>
    <mergeCell ref="A14:A15"/>
    <mergeCell ref="B14:B15"/>
    <mergeCell ref="C14:C15"/>
    <mergeCell ref="D14:D15"/>
    <mergeCell ref="E14:E15"/>
    <mergeCell ref="A9:F9"/>
    <mergeCell ref="A10:A11"/>
    <mergeCell ref="B10:B11"/>
    <mergeCell ref="C10:C11"/>
    <mergeCell ref="D10:D11"/>
    <mergeCell ref="E10:E11"/>
    <mergeCell ref="F10:F11"/>
    <mergeCell ref="A2:F2"/>
    <mergeCell ref="A3:F3"/>
    <mergeCell ref="A6:A7"/>
    <mergeCell ref="B6:B7"/>
    <mergeCell ref="C6:C7"/>
    <mergeCell ref="D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I skyrius</vt:lpstr>
      <vt:lpstr>II skyrius</vt:lpstr>
      <vt:lpstr>III skyrius</vt:lpstr>
      <vt:lpstr>IV skyrius</vt:lpstr>
      <vt:lpstr>1 lent.</vt:lpstr>
      <vt:lpstr>2 lent.</vt:lpstr>
      <vt:lpstr>3 lent.</vt:lpstr>
      <vt:lpstr>4 lent.</vt:lpstr>
      <vt:lpstr>5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Asta Puodžiūnienė</cp:lastModifiedBy>
  <cp:lastPrinted>2026-02-03T14:38:36Z</cp:lastPrinted>
  <dcterms:created xsi:type="dcterms:W3CDTF">2023-03-30T07:13:31Z</dcterms:created>
  <dcterms:modified xsi:type="dcterms:W3CDTF">2026-02-04T11:07:11Z</dcterms:modified>
</cp:coreProperties>
</file>